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240" yWindow="105" windowWidth="12200" windowHeight="5310"/>
  </bookViews>
  <sheets>
    <sheet name="Effect MIR" sheetId="2" r:id="rId1"/>
    <sheet name="Effect dp" sheetId="11" r:id="rId2"/>
    <sheet name="_xltb_storage_" sheetId="10" state="veryHidden" r:id="rId3"/>
  </sheets>
  <calcPr calcId="162913"/>
</workbook>
</file>

<file path=xl/calcChain.xml><?xml version="1.0" encoding="utf-8"?>
<calcChain xmlns="http://schemas.openxmlformats.org/spreadsheetml/2006/main">
  <c r="F49" i="11" l="1"/>
  <c r="I49" i="11"/>
  <c r="I48" i="11"/>
  <c r="I47" i="11"/>
  <c r="K47" i="11" s="1"/>
  <c r="F47" i="11"/>
  <c r="K49" i="11"/>
  <c r="H49" i="11"/>
  <c r="K48" i="11"/>
  <c r="F48" i="11"/>
  <c r="H48" i="11" s="1"/>
  <c r="H47" i="11"/>
  <c r="I46" i="11"/>
  <c r="K46" i="11" s="1"/>
  <c r="F46" i="11"/>
  <c r="H46" i="11" s="1"/>
  <c r="I45" i="11"/>
  <c r="K45" i="11" s="1"/>
  <c r="F45" i="11"/>
  <c r="H45" i="11" s="1"/>
  <c r="I44" i="11"/>
  <c r="K44" i="11" s="1"/>
  <c r="F44" i="11"/>
  <c r="H44" i="11" s="1"/>
  <c r="I43" i="11"/>
  <c r="K43" i="11" s="1"/>
  <c r="F43" i="11"/>
  <c r="H43" i="11" s="1"/>
  <c r="I33" i="11"/>
  <c r="K33" i="11" s="1"/>
  <c r="I36" i="11"/>
  <c r="K36" i="11" s="1"/>
  <c r="F36" i="11"/>
  <c r="H36" i="11" s="1"/>
  <c r="I35" i="11"/>
  <c r="K35" i="11" s="1"/>
  <c r="F35" i="11"/>
  <c r="H35" i="11" s="1"/>
  <c r="I34" i="11"/>
  <c r="K34" i="11" s="1"/>
  <c r="F34" i="11"/>
  <c r="H34" i="11" s="1"/>
  <c r="F33" i="11"/>
  <c r="H33" i="11" s="1"/>
  <c r="I32" i="11"/>
  <c r="K32" i="11" s="1"/>
  <c r="F32" i="11"/>
  <c r="H32" i="11" s="1"/>
  <c r="F12" i="11"/>
  <c r="H12" i="11" s="1"/>
  <c r="K11" i="11"/>
  <c r="I14" i="11"/>
  <c r="K14" i="11" s="1"/>
  <c r="F14" i="11"/>
  <c r="H14" i="11" s="1"/>
  <c r="I13" i="11"/>
  <c r="K13" i="11" s="1"/>
  <c r="F13" i="11"/>
  <c r="H13" i="11" s="1"/>
  <c r="I12" i="11"/>
  <c r="K12" i="11" s="1"/>
  <c r="I11" i="11"/>
  <c r="F11" i="11"/>
  <c r="H11" i="11" s="1"/>
  <c r="I10" i="11"/>
  <c r="K10" i="11" s="1"/>
  <c r="F10" i="11"/>
  <c r="H10" i="11" s="1"/>
  <c r="I9" i="11"/>
  <c r="K9" i="11" s="1"/>
  <c r="F9" i="11"/>
  <c r="H9" i="11" s="1"/>
  <c r="I25" i="11"/>
  <c r="K25" i="11" s="1"/>
  <c r="F25" i="11"/>
  <c r="H25" i="11" s="1"/>
  <c r="I24" i="11"/>
  <c r="K24" i="11" s="1"/>
  <c r="F24" i="11"/>
  <c r="H24" i="11" s="1"/>
  <c r="I23" i="11"/>
  <c r="K23" i="11" s="1"/>
  <c r="F23" i="11"/>
  <c r="I22" i="11"/>
  <c r="K22" i="11" s="1"/>
  <c r="F22" i="11"/>
  <c r="H22" i="11" s="1"/>
  <c r="I21" i="11"/>
  <c r="K21" i="11" s="1"/>
  <c r="F21" i="11"/>
  <c r="H21" i="11" l="1"/>
  <c r="H23" i="11"/>
  <c r="I36" i="2"/>
  <c r="K36" i="2" s="1"/>
  <c r="F36" i="2"/>
  <c r="H36" i="2" s="1"/>
  <c r="I35" i="2"/>
  <c r="K35" i="2" s="1"/>
  <c r="F35" i="2"/>
  <c r="H35" i="2" s="1"/>
  <c r="F34" i="2"/>
  <c r="H34" i="2"/>
  <c r="I34" i="2"/>
  <c r="K34" i="2"/>
  <c r="I27" i="2"/>
  <c r="K27" i="2" s="1"/>
  <c r="F27" i="2"/>
  <c r="H27" i="2" s="1"/>
  <c r="I26" i="2"/>
  <c r="K26" i="2" s="1"/>
  <c r="F26" i="2"/>
  <c r="H26" i="2" s="1"/>
  <c r="I25" i="2"/>
  <c r="K25" i="2" s="1"/>
  <c r="F25" i="2"/>
  <c r="H25" i="2" s="1"/>
  <c r="I24" i="2"/>
  <c r="K24" i="2" s="1"/>
  <c r="F24" i="2"/>
  <c r="H24" i="2" s="1"/>
  <c r="I23" i="2"/>
  <c r="K23" i="2" s="1"/>
  <c r="F23" i="2"/>
  <c r="H23" i="2" s="1"/>
  <c r="I22" i="2"/>
  <c r="K22" i="2" s="1"/>
  <c r="F22" i="2"/>
  <c r="H22" i="2" s="1"/>
  <c r="I9" i="2"/>
  <c r="K9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9" i="2"/>
  <c r="H9" i="2" s="1"/>
  <c r="I63" i="11" l="1"/>
  <c r="K63" i="11" s="1"/>
  <c r="F63" i="11"/>
  <c r="H63" i="11" s="1"/>
  <c r="L62" i="11"/>
  <c r="N62" i="11" s="1"/>
  <c r="I62" i="11"/>
  <c r="K62" i="11" s="1"/>
  <c r="F62" i="11"/>
  <c r="H62" i="11" s="1"/>
  <c r="L61" i="11"/>
  <c r="N61" i="11" s="1"/>
  <c r="I61" i="11"/>
  <c r="K61" i="11" s="1"/>
  <c r="F61" i="11"/>
  <c r="H61" i="11" s="1"/>
  <c r="L60" i="11"/>
  <c r="N60" i="11" s="1"/>
  <c r="I60" i="11"/>
  <c r="K60" i="11" s="1"/>
  <c r="F60" i="11"/>
  <c r="H60" i="11" s="1"/>
  <c r="L59" i="11"/>
  <c r="N59" i="11" s="1"/>
  <c r="I59" i="11"/>
  <c r="K59" i="11" s="1"/>
  <c r="F59" i="11"/>
  <c r="H59" i="11" s="1"/>
  <c r="F71" i="2"/>
  <c r="H71" i="2" s="1"/>
  <c r="F72" i="2"/>
  <c r="H72" i="2" s="1"/>
  <c r="R101" i="11" l="1"/>
  <c r="R87" i="11" l="1"/>
  <c r="T87" i="11" s="1"/>
  <c r="F75" i="11" l="1"/>
  <c r="H75" i="11" s="1"/>
  <c r="F71" i="11"/>
  <c r="H71" i="11" s="1"/>
  <c r="I71" i="11" l="1"/>
  <c r="K71" i="11" s="1"/>
  <c r="I75" i="11"/>
  <c r="K75" i="11" s="1"/>
  <c r="L75" i="11"/>
  <c r="N75" i="11" s="1"/>
  <c r="L71" i="11"/>
  <c r="N71" i="11" s="1"/>
  <c r="AS58" i="11"/>
  <c r="AJ61" i="11"/>
  <c r="AL61" i="11" s="1"/>
  <c r="AJ63" i="11"/>
  <c r="AL63" i="11" s="1"/>
  <c r="AJ62" i="11"/>
  <c r="AL62" i="11" s="1"/>
  <c r="AJ60" i="11"/>
  <c r="AL60" i="11" s="1"/>
  <c r="AJ59" i="11"/>
  <c r="AL59" i="11" s="1"/>
  <c r="AJ58" i="11"/>
  <c r="AL58" i="11" s="1"/>
  <c r="AM58" i="11"/>
  <c r="AS74" i="11" l="1"/>
  <c r="AU74" i="11" s="1"/>
  <c r="AS73" i="11"/>
  <c r="AU73" i="11" s="1"/>
  <c r="AS71" i="11"/>
  <c r="AU71" i="11" s="1"/>
  <c r="AP71" i="11"/>
  <c r="AR71" i="11" s="1"/>
  <c r="AM71" i="11"/>
  <c r="AO71" i="11" s="1"/>
  <c r="AJ71" i="11"/>
  <c r="AL71" i="11" s="1"/>
  <c r="AS76" i="11"/>
  <c r="AU76" i="11" s="1"/>
  <c r="AP76" i="11"/>
  <c r="AR76" i="11" s="1"/>
  <c r="AM76" i="11"/>
  <c r="AO76" i="11" s="1"/>
  <c r="AJ76" i="11"/>
  <c r="AL76" i="11" s="1"/>
  <c r="AS75" i="11"/>
  <c r="AU75" i="11" s="1"/>
  <c r="AP75" i="11"/>
  <c r="AR75" i="11" s="1"/>
  <c r="AM75" i="11"/>
  <c r="AO75" i="11" s="1"/>
  <c r="AJ75" i="11"/>
  <c r="AL75" i="11" s="1"/>
  <c r="AP74" i="11"/>
  <c r="AR74" i="11" s="1"/>
  <c r="AM74" i="11"/>
  <c r="AO74" i="11" s="1"/>
  <c r="AJ74" i="11"/>
  <c r="AL74" i="11" s="1"/>
  <c r="AP73" i="11"/>
  <c r="AR73" i="11" s="1"/>
  <c r="AM73" i="11"/>
  <c r="AO73" i="11" s="1"/>
  <c r="AJ73" i="11"/>
  <c r="AL73" i="11" s="1"/>
  <c r="AS72" i="11"/>
  <c r="AU72" i="11" s="1"/>
  <c r="AP72" i="11"/>
  <c r="AR72" i="11" s="1"/>
  <c r="AM72" i="11"/>
  <c r="AO72" i="11" s="1"/>
  <c r="AJ72" i="11"/>
  <c r="AL72" i="11" s="1"/>
  <c r="AJ70" i="11"/>
  <c r="AL70" i="11" s="1"/>
  <c r="AM70" i="11"/>
  <c r="AO70" i="11" s="1"/>
  <c r="AP70" i="11"/>
  <c r="AR70" i="11" s="1"/>
  <c r="AS70" i="11"/>
  <c r="AU70" i="11" s="1"/>
  <c r="T121" i="11"/>
  <c r="T122" i="11"/>
  <c r="T123" i="11"/>
  <c r="R121" i="11"/>
  <c r="R122" i="11"/>
  <c r="R123" i="11"/>
  <c r="R85" i="11" l="1"/>
  <c r="R88" i="11"/>
  <c r="T88" i="11" s="1"/>
  <c r="R89" i="11"/>
  <c r="T89" i="11" s="1"/>
  <c r="R90" i="11"/>
  <c r="T90" i="11" s="1"/>
  <c r="T85" i="11"/>
  <c r="T125" i="11"/>
  <c r="R125" i="11"/>
  <c r="T124" i="11"/>
  <c r="R124" i="11"/>
  <c r="T119" i="11"/>
  <c r="R119" i="11"/>
  <c r="T112" i="11" l="1"/>
  <c r="R112" i="11"/>
  <c r="T111" i="11"/>
  <c r="R111" i="11"/>
  <c r="T108" i="11"/>
  <c r="R108" i="11"/>
  <c r="T101" i="11"/>
  <c r="R100" i="11"/>
  <c r="T100" i="11" s="1"/>
  <c r="R99" i="11"/>
  <c r="T99" i="11" s="1"/>
  <c r="R97" i="11"/>
  <c r="T97" i="11" s="1"/>
  <c r="AS63" i="11"/>
  <c r="AU63" i="11" s="1"/>
  <c r="AP63" i="11"/>
  <c r="AR63" i="11" s="1"/>
  <c r="AM63" i="11"/>
  <c r="AO63" i="11" s="1"/>
  <c r="AS62" i="11"/>
  <c r="AU62" i="11" s="1"/>
  <c r="AP62" i="11"/>
  <c r="AR62" i="11" s="1"/>
  <c r="AM62" i="11"/>
  <c r="AO62" i="11" s="1"/>
  <c r="AP61" i="11"/>
  <c r="AR61" i="11" s="1"/>
  <c r="AM61" i="11"/>
  <c r="AO61" i="11" s="1"/>
  <c r="AP60" i="11"/>
  <c r="AR60" i="11" s="1"/>
  <c r="AM60" i="11"/>
  <c r="AO60" i="11" s="1"/>
  <c r="AS59" i="11"/>
  <c r="AU59" i="11" s="1"/>
  <c r="AP59" i="11"/>
  <c r="AR59" i="11" s="1"/>
  <c r="AM59" i="11"/>
  <c r="AO59" i="11" s="1"/>
  <c r="AU58" i="11"/>
  <c r="AP58" i="11"/>
  <c r="AR58" i="11" s="1"/>
  <c r="AO58" i="11"/>
  <c r="L72" i="2" l="1"/>
  <c r="I72" i="2"/>
  <c r="K72" i="2" s="1"/>
  <c r="L71" i="2"/>
  <c r="I71" i="2"/>
  <c r="K71" i="2" s="1"/>
  <c r="L63" i="2"/>
  <c r="L62" i="2"/>
  <c r="N62" i="2" s="1"/>
  <c r="L61" i="2"/>
  <c r="N61" i="2" s="1"/>
  <c r="L60" i="2"/>
  <c r="N60" i="2" s="1"/>
  <c r="L59" i="2"/>
  <c r="N59" i="2" s="1"/>
  <c r="I63" i="2"/>
  <c r="K63" i="2" s="1"/>
  <c r="F63" i="2"/>
  <c r="H63" i="2" s="1"/>
  <c r="I62" i="2"/>
  <c r="K62" i="2" s="1"/>
  <c r="F62" i="2"/>
  <c r="H62" i="2" s="1"/>
  <c r="I61" i="2"/>
  <c r="K61" i="2" s="1"/>
  <c r="F61" i="2"/>
  <c r="H61" i="2" s="1"/>
  <c r="I60" i="2"/>
  <c r="K60" i="2" s="1"/>
  <c r="F60" i="2"/>
  <c r="H60" i="2" s="1"/>
  <c r="I59" i="2"/>
  <c r="K59" i="2" s="1"/>
  <c r="F59" i="2"/>
  <c r="H59" i="2" s="1"/>
  <c r="L51" i="2"/>
  <c r="L50" i="2"/>
  <c r="L49" i="2"/>
  <c r="N49" i="2" s="1"/>
  <c r="L48" i="2"/>
  <c r="L47" i="2"/>
  <c r="L46" i="2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F47" i="2"/>
  <c r="H47" i="2" s="1"/>
  <c r="F48" i="2"/>
  <c r="H48" i="2" s="1"/>
  <c r="F49" i="2"/>
  <c r="H49" i="2" s="1"/>
  <c r="F50" i="2"/>
  <c r="H50" i="2" s="1"/>
  <c r="F51" i="2"/>
  <c r="H51" i="2" s="1"/>
  <c r="F46" i="2"/>
  <c r="H46" i="2" s="1"/>
  <c r="AJ46" i="2"/>
  <c r="T145" i="2"/>
  <c r="R145" i="2"/>
  <c r="T144" i="2"/>
  <c r="R144" i="2"/>
  <c r="T143" i="2"/>
  <c r="R143" i="2"/>
  <c r="R136" i="2"/>
  <c r="T136" i="2" s="1"/>
  <c r="R135" i="2"/>
  <c r="T135" i="2" s="1"/>
  <c r="R134" i="2"/>
  <c r="T134" i="2" s="1"/>
  <c r="R133" i="2"/>
  <c r="T133" i="2" s="1"/>
  <c r="R131" i="2"/>
  <c r="T131" i="2" s="1"/>
  <c r="R124" i="2"/>
  <c r="T124" i="2" s="1"/>
  <c r="R123" i="2"/>
  <c r="T123" i="2" s="1"/>
  <c r="R122" i="2"/>
  <c r="T122" i="2" s="1"/>
  <c r="R121" i="2"/>
  <c r="T121" i="2" s="1"/>
  <c r="R118" i="2"/>
  <c r="T118" i="2" s="1"/>
  <c r="AA108" i="2"/>
  <c r="AC108" i="2" s="1"/>
  <c r="X108" i="2"/>
  <c r="Z108" i="2" s="1"/>
  <c r="U108" i="2"/>
  <c r="W108" i="2" s="1"/>
  <c r="R108" i="2"/>
  <c r="T108" i="2" s="1"/>
  <c r="AA107" i="2"/>
  <c r="AC107" i="2" s="1"/>
  <c r="X107" i="2"/>
  <c r="Z107" i="2" s="1"/>
  <c r="U107" i="2"/>
  <c r="W107" i="2" s="1"/>
  <c r="R107" i="2"/>
  <c r="T107" i="2" s="1"/>
  <c r="AA106" i="2"/>
  <c r="AC106" i="2" s="1"/>
  <c r="X106" i="2"/>
  <c r="Z106" i="2" s="1"/>
  <c r="U106" i="2"/>
  <c r="W106" i="2" s="1"/>
  <c r="R106" i="2"/>
  <c r="T106" i="2" s="1"/>
  <c r="AA99" i="2"/>
  <c r="AC99" i="2" s="1"/>
  <c r="X99" i="2"/>
  <c r="Z99" i="2" s="1"/>
  <c r="U99" i="2"/>
  <c r="W99" i="2" s="1"/>
  <c r="R99" i="2"/>
  <c r="T99" i="2" s="1"/>
  <c r="AA98" i="2"/>
  <c r="AC98" i="2" s="1"/>
  <c r="X98" i="2"/>
  <c r="Z98" i="2" s="1"/>
  <c r="U98" i="2"/>
  <c r="W98" i="2" s="1"/>
  <c r="R98" i="2"/>
  <c r="T98" i="2" s="1"/>
  <c r="AA97" i="2"/>
  <c r="AC97" i="2" s="1"/>
  <c r="X97" i="2"/>
  <c r="Z97" i="2" s="1"/>
  <c r="U97" i="2"/>
  <c r="W97" i="2" s="1"/>
  <c r="R97" i="2"/>
  <c r="T97" i="2" s="1"/>
  <c r="AA96" i="2"/>
  <c r="AC96" i="2" s="1"/>
  <c r="X96" i="2"/>
  <c r="Z96" i="2" s="1"/>
  <c r="U96" i="2"/>
  <c r="W96" i="2" s="1"/>
  <c r="R96" i="2"/>
  <c r="T96" i="2" s="1"/>
  <c r="AA95" i="2"/>
  <c r="AC95" i="2" s="1"/>
  <c r="X95" i="2"/>
  <c r="Z95" i="2" s="1"/>
  <c r="U95" i="2"/>
  <c r="W95" i="2" s="1"/>
  <c r="R95" i="2"/>
  <c r="T95" i="2" s="1"/>
  <c r="AA94" i="2"/>
  <c r="AC94" i="2" s="1"/>
  <c r="X94" i="2"/>
  <c r="Z94" i="2" s="1"/>
  <c r="U94" i="2"/>
  <c r="W94" i="2" s="1"/>
  <c r="R94" i="2"/>
  <c r="T94" i="2" s="1"/>
  <c r="AA87" i="2"/>
  <c r="AC87" i="2" s="1"/>
  <c r="X87" i="2"/>
  <c r="Z87" i="2" s="1"/>
  <c r="U87" i="2"/>
  <c r="W87" i="2" s="1"/>
  <c r="R87" i="2"/>
  <c r="T87" i="2" s="1"/>
  <c r="AA86" i="2"/>
  <c r="AC86" i="2" s="1"/>
  <c r="X86" i="2"/>
  <c r="Z86" i="2" s="1"/>
  <c r="U86" i="2"/>
  <c r="W86" i="2" s="1"/>
  <c r="R86" i="2"/>
  <c r="T86" i="2" s="1"/>
  <c r="AA85" i="2"/>
  <c r="AC85" i="2" s="1"/>
  <c r="X85" i="2"/>
  <c r="Z85" i="2" s="1"/>
  <c r="U85" i="2"/>
  <c r="W85" i="2" s="1"/>
  <c r="R85" i="2"/>
  <c r="T85" i="2" s="1"/>
  <c r="AA84" i="2"/>
  <c r="AC84" i="2" s="1"/>
  <c r="X84" i="2"/>
  <c r="Z84" i="2" s="1"/>
  <c r="U84" i="2"/>
  <c r="W84" i="2" s="1"/>
  <c r="R84" i="2"/>
  <c r="T84" i="2" s="1"/>
  <c r="AA83" i="2"/>
  <c r="AC83" i="2" s="1"/>
  <c r="X83" i="2"/>
  <c r="Z83" i="2" s="1"/>
  <c r="U83" i="2"/>
  <c r="W83" i="2" s="1"/>
  <c r="R83" i="2"/>
  <c r="T83" i="2" s="1"/>
  <c r="AA82" i="2"/>
  <c r="AC82" i="2" s="1"/>
  <c r="X82" i="2"/>
  <c r="Z82" i="2" s="1"/>
  <c r="U82" i="2"/>
  <c r="W82" i="2" s="1"/>
  <c r="R82" i="2"/>
  <c r="T82" i="2" s="1"/>
  <c r="AA81" i="2"/>
  <c r="AC81" i="2" s="1"/>
  <c r="X81" i="2"/>
  <c r="Z81" i="2" s="1"/>
  <c r="U81" i="2"/>
  <c r="W81" i="2" s="1"/>
  <c r="R81" i="2"/>
  <c r="T81" i="2" s="1"/>
  <c r="AS62" i="2" l="1"/>
  <c r="AU62" i="2" s="1"/>
  <c r="AS72" i="2"/>
  <c r="AU72" i="2" s="1"/>
  <c r="AS71" i="2"/>
  <c r="AU71" i="2" s="1"/>
  <c r="AS70" i="2"/>
  <c r="AU70" i="2" s="1"/>
  <c r="AP72" i="2"/>
  <c r="AR72" i="2" s="1"/>
  <c r="AP71" i="2"/>
  <c r="AR71" i="2" s="1"/>
  <c r="AP70" i="2"/>
  <c r="AR70" i="2" s="1"/>
  <c r="AS63" i="2"/>
  <c r="AU63" i="2" s="1"/>
  <c r="AS59" i="2"/>
  <c r="AU59" i="2" s="1"/>
  <c r="AS58" i="2"/>
  <c r="AU58" i="2" s="1"/>
  <c r="AP63" i="2"/>
  <c r="AR63" i="2" s="1"/>
  <c r="AP62" i="2"/>
  <c r="AR62" i="2" s="1"/>
  <c r="AP61" i="2"/>
  <c r="AR61" i="2" s="1"/>
  <c r="AP60" i="2"/>
  <c r="AR60" i="2" s="1"/>
  <c r="AP59" i="2"/>
  <c r="AR59" i="2" s="1"/>
  <c r="AP58" i="2"/>
  <c r="AR58" i="2" s="1"/>
  <c r="AS51" i="2"/>
  <c r="AU51" i="2" s="1"/>
  <c r="AS50" i="2"/>
  <c r="AU50" i="2" s="1"/>
  <c r="AS48" i="2"/>
  <c r="AU48" i="2" s="1"/>
  <c r="AS47" i="2"/>
  <c r="AU47" i="2" s="1"/>
  <c r="AS46" i="2"/>
  <c r="AU46" i="2" s="1"/>
  <c r="AS45" i="2"/>
  <c r="AP51" i="2"/>
  <c r="AR51" i="2" s="1"/>
  <c r="AP50" i="2"/>
  <c r="AR50" i="2" s="1"/>
  <c r="AP49" i="2"/>
  <c r="AR49" i="2" s="1"/>
  <c r="AP48" i="2"/>
  <c r="AR48" i="2" s="1"/>
  <c r="AP47" i="2"/>
  <c r="AR47" i="2" s="1"/>
  <c r="AP46" i="2"/>
  <c r="AR46" i="2" s="1"/>
  <c r="AP45" i="2"/>
  <c r="AU45" i="2" l="1"/>
  <c r="AR45" i="2"/>
  <c r="AM72" i="2" l="1"/>
  <c r="AO72" i="2" s="1"/>
  <c r="AJ72" i="2"/>
  <c r="AL72" i="2" s="1"/>
  <c r="AM71" i="2"/>
  <c r="AO71" i="2" s="1"/>
  <c r="AJ71" i="2"/>
  <c r="AL71" i="2" s="1"/>
  <c r="AM70" i="2"/>
  <c r="AO70" i="2" s="1"/>
  <c r="AJ70" i="2"/>
  <c r="AL70" i="2" s="1"/>
  <c r="AM63" i="2"/>
  <c r="AO63" i="2" s="1"/>
  <c r="AJ63" i="2"/>
  <c r="AL63" i="2" s="1"/>
  <c r="AM62" i="2"/>
  <c r="AO62" i="2" s="1"/>
  <c r="AJ62" i="2"/>
  <c r="AL62" i="2" s="1"/>
  <c r="AM61" i="2"/>
  <c r="AO61" i="2" s="1"/>
  <c r="AJ61" i="2"/>
  <c r="AL61" i="2" s="1"/>
  <c r="AM60" i="2"/>
  <c r="AO60" i="2" s="1"/>
  <c r="AJ60" i="2"/>
  <c r="AL60" i="2" s="1"/>
  <c r="AM59" i="2"/>
  <c r="AO59" i="2" s="1"/>
  <c r="AJ59" i="2"/>
  <c r="AL59" i="2" s="1"/>
  <c r="AM58" i="2"/>
  <c r="AO58" i="2" s="1"/>
  <c r="AJ58" i="2"/>
  <c r="AL58" i="2" s="1"/>
  <c r="AM46" i="2"/>
  <c r="AO46" i="2" s="1"/>
  <c r="AM45" i="2"/>
  <c r="AM51" i="2"/>
  <c r="AO51" i="2" s="1"/>
  <c r="AM50" i="2"/>
  <c r="AO50" i="2" s="1"/>
  <c r="AM49" i="2"/>
  <c r="AO49" i="2" s="1"/>
  <c r="AM48" i="2"/>
  <c r="AO48" i="2" s="1"/>
  <c r="AM47" i="2"/>
  <c r="AO47" i="2" s="1"/>
  <c r="AL46" i="2"/>
  <c r="AJ47" i="2"/>
  <c r="AL47" i="2" s="1"/>
  <c r="AJ48" i="2"/>
  <c r="AL48" i="2" s="1"/>
  <c r="AJ49" i="2"/>
  <c r="AL49" i="2" s="1"/>
  <c r="AJ50" i="2"/>
  <c r="AL50" i="2" s="1"/>
  <c r="AJ51" i="2"/>
  <c r="AL51" i="2" s="1"/>
  <c r="AJ45" i="2"/>
  <c r="AL45" i="2" l="1"/>
  <c r="AO45" i="2"/>
</calcChain>
</file>

<file path=xl/sharedStrings.xml><?xml version="1.0" encoding="utf-8"?>
<sst xmlns="http://schemas.openxmlformats.org/spreadsheetml/2006/main" count="1570" uniqueCount="47">
  <si>
    <t>30% MIR</t>
  </si>
  <si>
    <t>t (min)</t>
  </si>
  <si>
    <t>Moisture</t>
  </si>
  <si>
    <t>Total mass %</t>
  </si>
  <si>
    <t>±</t>
  </si>
  <si>
    <t>50% MIR</t>
  </si>
  <si>
    <t>80% MIR</t>
  </si>
  <si>
    <t>N</t>
  </si>
  <si>
    <t>P</t>
  </si>
  <si>
    <t>K</t>
  </si>
  <si>
    <t>g / kg solid</t>
  </si>
  <si>
    <t>g / kg dry solid</t>
  </si>
  <si>
    <t>MJ/kg</t>
  </si>
  <si>
    <t>Calorific value</t>
  </si>
  <si>
    <t>Thermal conductivity</t>
  </si>
  <si>
    <t>Heat capacity</t>
  </si>
  <si>
    <t>J / kg / K</t>
  </si>
  <si>
    <t>W / m / K</t>
  </si>
  <si>
    <t>-</t>
  </si>
  <si>
    <t>MJ/kg dry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</si>
  <si>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</si>
  <si>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</si>
  <si>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</si>
  <si>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&lt;Name&gt;Tiff, 300 dpi, RGB, Transparent canvas&lt;/Name&gt;_x000D_
  &lt;Dpi&gt;300&lt;/Dpi&gt;_x000D_
  &lt;FileType&gt;Tiff&lt;/FileType&gt;_x000D_
  &lt;ColorSpace&gt;Rgb&lt;/ColorSpace&gt;_x000D_
  &lt;Transparency&gt;TransparentCanvas&lt;/Transparency&gt;_x000D_
  &lt;UseColorProfile&gt;false&lt;/UseColorProfile&gt;_x000D_
  &lt;ColorProfile&gt;E2216H&lt;/ColorProfile&gt;_x000D_
&lt;/Preset&gt;</t>
  </si>
  <si>
    <t>C</t>
  </si>
  <si>
    <t>S</t>
  </si>
  <si>
    <t>Mg</t>
  </si>
  <si>
    <t>Ca</t>
  </si>
  <si>
    <r>
      <t>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/s</t>
    </r>
  </si>
  <si>
    <t>Thermal diffusivity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</si>
  <si>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</si>
  <si>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</si>
  <si>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</si>
  <si>
    <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</si>
  <si>
    <t xml:space="preserve"> ±</t>
  </si>
  <si>
    <t>C:\Users\septiens\Desktop\Work\Article\LaDePa - nutrient content &amp; thermal properties\Bioresource technology\Fig 3a.tif</t>
  </si>
  <si>
    <t>Elemental analysis</t>
  </si>
  <si>
    <t>Molecular compounds</t>
  </si>
  <si>
    <t>Physical properties</t>
  </si>
  <si>
    <t>o</t>
  </si>
  <si>
    <t>8 mm</t>
  </si>
  <si>
    <t>10 mm</t>
  </si>
  <si>
    <t>12 mm</t>
  </si>
  <si>
    <t>14 mm</t>
  </si>
  <si>
    <t>Proximate analysis</t>
  </si>
  <si>
    <t>VS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</si>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</sst>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E+00"/>
  </numFmts>
  <fonts count="8" x14ac:knownFonts="1">
    <font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6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64" fontId="2" fillId="0" borderId="0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4" fontId="0" fillId="0" borderId="4" xfId="0" applyNumberForma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Border="1"/>
    <xf numFmtId="1" fontId="0" fillId="0" borderId="0" xfId="0" applyNumberFormat="1" applyBorder="1"/>
    <xf numFmtId="165" fontId="0" fillId="0" borderId="10" xfId="0" applyNumberForma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0" fillId="3" borderId="0" xfId="0" applyFill="1"/>
    <xf numFmtId="166" fontId="2" fillId="0" borderId="0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0" fillId="0" borderId="0" xfId="0" applyNumberFormat="1" applyBorder="1"/>
    <xf numFmtId="166" fontId="0" fillId="0" borderId="10" xfId="0" applyNumberForma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7" fillId="3" borderId="0" xfId="0" applyFont="1" applyFill="1"/>
    <xf numFmtId="1" fontId="0" fillId="0" borderId="9" xfId="0" applyNumberFormat="1" applyFill="1" applyBorder="1" applyAlignment="1">
      <alignment horizontal="center" vertical="center"/>
    </xf>
    <xf numFmtId="0" fontId="0" fillId="4" borderId="0" xfId="0" applyFill="1"/>
    <xf numFmtId="164" fontId="0" fillId="5" borderId="2" xfId="0" applyNumberForma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N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MIR'!$K$46:$K$51</c:f>
                <c:numCache>
                  <c:formatCode>General</c:formatCode>
                  <c:ptCount val="6"/>
                  <c:pt idx="0">
                    <c:v>6.940119697299588</c:v>
                  </c:pt>
                  <c:pt idx="1">
                    <c:v>0.975692304042166</c:v>
                  </c:pt>
                  <c:pt idx="2">
                    <c:v>1.5056281142189207</c:v>
                  </c:pt>
                  <c:pt idx="3">
                    <c:v>0.89777149253289579</c:v>
                  </c:pt>
                  <c:pt idx="4">
                    <c:v>13.312970582425935</c:v>
                  </c:pt>
                  <c:pt idx="5">
                    <c:v>5.9643453583776633</c:v>
                  </c:pt>
                </c:numCache>
              </c:numRef>
            </c:plus>
            <c:minus>
              <c:numRef>
                <c:f>'Effect MIR'!$K$46:$K$51</c:f>
                <c:numCache>
                  <c:formatCode>General</c:formatCode>
                  <c:ptCount val="6"/>
                  <c:pt idx="0">
                    <c:v>6.940119697299588</c:v>
                  </c:pt>
                  <c:pt idx="1">
                    <c:v>0.975692304042166</c:v>
                  </c:pt>
                  <c:pt idx="2">
                    <c:v>1.5056281142189207</c:v>
                  </c:pt>
                  <c:pt idx="3">
                    <c:v>0.89777149253289579</c:v>
                  </c:pt>
                  <c:pt idx="4">
                    <c:v>13.312970582425935</c:v>
                  </c:pt>
                  <c:pt idx="5">
                    <c:v>5.9643453583776633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MIR'!$C$46:$C$51</c:f>
              <c:numCache>
                <c:formatCode>0.0</c:formatCode>
                <c:ptCount val="6"/>
                <c:pt idx="0">
                  <c:v>73.683552889909038</c:v>
                </c:pt>
                <c:pt idx="1">
                  <c:v>71.279326699961985</c:v>
                </c:pt>
                <c:pt idx="2">
                  <c:v>65.773601929002538</c:v>
                </c:pt>
                <c:pt idx="3">
                  <c:v>61.226640218946159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'Effect MIR'!$I$46:$I$51</c:f>
              <c:numCache>
                <c:formatCode>0</c:formatCode>
                <c:ptCount val="6"/>
                <c:pt idx="0">
                  <c:v>8.5443930259579162</c:v>
                </c:pt>
                <c:pt idx="1">
                  <c:v>10.28029347339475</c:v>
                </c:pt>
                <c:pt idx="2">
                  <c:v>12.553904252822088</c:v>
                </c:pt>
                <c:pt idx="3">
                  <c:v>13.989151036859507</c:v>
                </c:pt>
                <c:pt idx="4">
                  <c:v>17.155432605245444</c:v>
                </c:pt>
                <c:pt idx="5">
                  <c:v>21.191505298359427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D-4918-BAF6-6F9EF9697772}"/>
            </c:ext>
          </c:extLst>
        </c:ser>
        <c:ser>
          <c:idx val="1"/>
          <c:order val="1"/>
          <c:tx>
            <c:v>N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MIR'!$K$59:$K$63</c:f>
                <c:numCache>
                  <c:formatCode>General</c:formatCode>
                  <c:ptCount val="5"/>
                  <c:pt idx="0">
                    <c:v>0.56305842114167426</c:v>
                  </c:pt>
                  <c:pt idx="1">
                    <c:v>0.76847723808526325</c:v>
                  </c:pt>
                  <c:pt idx="2">
                    <c:v>1.9393958005266427</c:v>
                  </c:pt>
                  <c:pt idx="3">
                    <c:v>0.94355909185445053</c:v>
                  </c:pt>
                  <c:pt idx="4">
                    <c:v>1.4990026969026138</c:v>
                  </c:pt>
                </c:numCache>
              </c:numRef>
            </c:plus>
            <c:minus>
              <c:numRef>
                <c:f>'Effect MIR'!$K$59:$K$63</c:f>
                <c:numCache>
                  <c:formatCode>General</c:formatCode>
                  <c:ptCount val="5"/>
                  <c:pt idx="0">
                    <c:v>0.56305842114167426</c:v>
                  </c:pt>
                  <c:pt idx="1">
                    <c:v>0.76847723808526325</c:v>
                  </c:pt>
                  <c:pt idx="2">
                    <c:v>1.9393958005266427</c:v>
                  </c:pt>
                  <c:pt idx="3">
                    <c:v>0.94355909185445053</c:v>
                  </c:pt>
                  <c:pt idx="4">
                    <c:v>1.4990026969026138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MIR'!$I$59:$I$63</c:f>
              <c:numCache>
                <c:formatCode>0</c:formatCode>
                <c:ptCount val="5"/>
                <c:pt idx="0">
                  <c:v>10.161350973352732</c:v>
                </c:pt>
                <c:pt idx="1">
                  <c:v>13.472208626865795</c:v>
                </c:pt>
                <c:pt idx="2">
                  <c:v>15.527967070160301</c:v>
                </c:pt>
                <c:pt idx="3">
                  <c:v>20.814393327069762</c:v>
                </c:pt>
                <c:pt idx="4">
                  <c:v>24.529571573550978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D-4918-BAF6-6F9EF9697772}"/>
            </c:ext>
          </c:extLst>
        </c:ser>
        <c:ser>
          <c:idx val="2"/>
          <c:order val="2"/>
          <c:tx>
            <c:v>N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MIR'!$K$71:$K$72</c:f>
                <c:numCache>
                  <c:formatCode>General</c:formatCode>
                  <c:ptCount val="2"/>
                  <c:pt idx="0">
                    <c:v>5.6042284652137608</c:v>
                  </c:pt>
                  <c:pt idx="1">
                    <c:v>2.749950306760073</c:v>
                  </c:pt>
                </c:numCache>
              </c:numRef>
            </c:plus>
            <c:minus>
              <c:numRef>
                <c:f>'Effect MIR'!$K$71:$K$72</c:f>
                <c:numCache>
                  <c:formatCode>General</c:formatCode>
                  <c:ptCount val="2"/>
                  <c:pt idx="0">
                    <c:v>5.6042284652137608</c:v>
                  </c:pt>
                  <c:pt idx="1">
                    <c:v>2.749950306760073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MIR'!$C$71:$C$72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MIR'!$I$71:$I$72</c:f>
              <c:numCache>
                <c:formatCode>0</c:formatCode>
                <c:ptCount val="2"/>
                <c:pt idx="0">
                  <c:v>13.622776836936604</c:v>
                </c:pt>
                <c:pt idx="1">
                  <c:v>20.107816635674723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D-4918-BAF6-6F9EF9697772}"/>
            </c:ext>
          </c:extLst>
        </c:ser>
        <c:ser>
          <c:idx val="3"/>
          <c:order val="3"/>
          <c:tx>
            <c:v>P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MIR'!$T$45:$T$51</c:f>
                <c:numCache>
                  <c:formatCode>General</c:formatCode>
                  <c:ptCount val="7"/>
                  <c:pt idx="0">
                    <c:v>2.8055171529922331</c:v>
                  </c:pt>
                  <c:pt idx="1">
                    <c:v>9.1405200388215846</c:v>
                  </c:pt>
                  <c:pt idx="2">
                    <c:v>8.1528711648264416</c:v>
                  </c:pt>
                  <c:pt idx="3">
                    <c:v>8.4621168147829469</c:v>
                  </c:pt>
                  <c:pt idx="4">
                    <c:v>10.692468657961342</c:v>
                  </c:pt>
                  <c:pt idx="5">
                    <c:v>4.3422548371528666</c:v>
                  </c:pt>
                  <c:pt idx="6">
                    <c:v>0.40507772862425995</c:v>
                  </c:pt>
                </c:numCache>
              </c:numRef>
            </c:plus>
            <c:minus>
              <c:numRef>
                <c:f>'Effect MIR'!$T$45:$T$51</c:f>
                <c:numCache>
                  <c:formatCode>General</c:formatCode>
                  <c:ptCount val="7"/>
                  <c:pt idx="0">
                    <c:v>2.8055171529922331</c:v>
                  </c:pt>
                  <c:pt idx="1">
                    <c:v>9.1405200388215846</c:v>
                  </c:pt>
                  <c:pt idx="2">
                    <c:v>8.1528711648264416</c:v>
                  </c:pt>
                  <c:pt idx="3">
                    <c:v>8.4621168147829469</c:v>
                  </c:pt>
                  <c:pt idx="4">
                    <c:v>10.692468657961342</c:v>
                  </c:pt>
                  <c:pt idx="5">
                    <c:v>4.3422548371528666</c:v>
                  </c:pt>
                  <c:pt idx="6">
                    <c:v>0.40507772862425995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MIR'!$R$45:$R$51</c:f>
              <c:numCache>
                <c:formatCode>0.0</c:formatCode>
                <c:ptCount val="7"/>
                <c:pt idx="0">
                  <c:v>24.989769043693347</c:v>
                </c:pt>
                <c:pt idx="1">
                  <c:v>24.778867770043266</c:v>
                </c:pt>
                <c:pt idx="2">
                  <c:v>29.905307128301072</c:v>
                </c:pt>
                <c:pt idx="3">
                  <c:v>28.420486355962566</c:v>
                </c:pt>
                <c:pt idx="4">
                  <c:v>38.367694417571514</c:v>
                </c:pt>
                <c:pt idx="5">
                  <c:v>41.992434682550602</c:v>
                </c:pt>
                <c:pt idx="6">
                  <c:v>58.652544811534682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D-4918-BAF6-6F9EF9697772}"/>
            </c:ext>
          </c:extLst>
        </c:ser>
        <c:ser>
          <c:idx val="5"/>
          <c:order val="4"/>
          <c:tx>
            <c:v>P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MIR'!$T$58:$T$63</c:f>
                <c:numCache>
                  <c:formatCode>General</c:formatCode>
                  <c:ptCount val="6"/>
                  <c:pt idx="0">
                    <c:v>2.8055171529922331</c:v>
                  </c:pt>
                  <c:pt idx="1">
                    <c:v>11.117253068859377</c:v>
                  </c:pt>
                  <c:pt idx="2">
                    <c:v>13.920216939979769</c:v>
                  </c:pt>
                  <c:pt idx="3">
                    <c:v>15.67537947844807</c:v>
                  </c:pt>
                  <c:pt idx="4">
                    <c:v>7.4588562002185892</c:v>
                  </c:pt>
                  <c:pt idx="5">
                    <c:v>21.878462754694866</c:v>
                  </c:pt>
                </c:numCache>
              </c:numRef>
            </c:plus>
            <c:minus>
              <c:numRef>
                <c:f>'Effect MIR'!$T$58:$T$63</c:f>
                <c:numCache>
                  <c:formatCode>General</c:formatCode>
                  <c:ptCount val="6"/>
                  <c:pt idx="0">
                    <c:v>2.8055171529922331</c:v>
                  </c:pt>
                  <c:pt idx="1">
                    <c:v>11.117253068859377</c:v>
                  </c:pt>
                  <c:pt idx="2">
                    <c:v>13.920216939979769</c:v>
                  </c:pt>
                  <c:pt idx="3">
                    <c:v>15.67537947844807</c:v>
                  </c:pt>
                  <c:pt idx="4">
                    <c:v>7.4588562002185892</c:v>
                  </c:pt>
                  <c:pt idx="5">
                    <c:v>21.878462754694866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MIR'!$R$58:$R$63</c:f>
              <c:numCache>
                <c:formatCode>0.0</c:formatCode>
                <c:ptCount val="6"/>
                <c:pt idx="0">
                  <c:v>24.989769043693347</c:v>
                </c:pt>
                <c:pt idx="1">
                  <c:v>28.346979581629924</c:v>
                </c:pt>
                <c:pt idx="2">
                  <c:v>30.783111170748743</c:v>
                </c:pt>
                <c:pt idx="3">
                  <c:v>41.937122169898522</c:v>
                </c:pt>
                <c:pt idx="4">
                  <c:v>59.052310715013675</c:v>
                </c:pt>
                <c:pt idx="5">
                  <c:v>63.95485450701414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D-4918-BAF6-6F9EF9697772}"/>
            </c:ext>
          </c:extLst>
        </c:ser>
        <c:ser>
          <c:idx val="7"/>
          <c:order val="5"/>
          <c:tx>
            <c:v>P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MIR'!$T$70:$T$72</c:f>
                <c:numCache>
                  <c:formatCode>General</c:formatCode>
                  <c:ptCount val="3"/>
                  <c:pt idx="0">
                    <c:v>2.8055171529922331</c:v>
                  </c:pt>
                  <c:pt idx="1">
                    <c:v>9.8759651455131099</c:v>
                  </c:pt>
                  <c:pt idx="2">
                    <c:v>11.156839115088689</c:v>
                  </c:pt>
                </c:numCache>
              </c:numRef>
            </c:plus>
            <c:minus>
              <c:numRef>
                <c:f>'Effect MIR'!$T$70:$T$72</c:f>
                <c:numCache>
                  <c:formatCode>General</c:formatCode>
                  <c:ptCount val="3"/>
                  <c:pt idx="0">
                    <c:v>2.8055171529922331</c:v>
                  </c:pt>
                  <c:pt idx="1">
                    <c:v>9.8759651455131099</c:v>
                  </c:pt>
                  <c:pt idx="2">
                    <c:v>11.156839115088689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MIR'!$R$70:$R$72</c:f>
              <c:numCache>
                <c:formatCode>0.00</c:formatCode>
                <c:ptCount val="3"/>
                <c:pt idx="0">
                  <c:v>24.989769043693347</c:v>
                </c:pt>
                <c:pt idx="1">
                  <c:v>30.137995078344531</c:v>
                </c:pt>
                <c:pt idx="2">
                  <c:v>53.717795802582508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D-4918-BAF6-6F9EF9697772}"/>
            </c:ext>
          </c:extLst>
        </c:ser>
        <c:ser>
          <c:idx val="4"/>
          <c:order val="6"/>
          <c:tx>
            <c:v>K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MIR'!$Q$45:$Q$51</c:f>
                <c:numCache>
                  <c:formatCode>General</c:formatCode>
                  <c:ptCount val="7"/>
                  <c:pt idx="0">
                    <c:v>1.7019457791967788E-2</c:v>
                  </c:pt>
                  <c:pt idx="1">
                    <c:v>0.37212674074547386</c:v>
                  </c:pt>
                  <c:pt idx="2">
                    <c:v>0.21465793061215294</c:v>
                  </c:pt>
                  <c:pt idx="3">
                    <c:v>0.10404784521788034</c:v>
                  </c:pt>
                  <c:pt idx="4">
                    <c:v>0.70435093432327911</c:v>
                  </c:pt>
                  <c:pt idx="5">
                    <c:v>0.30655509027767597</c:v>
                  </c:pt>
                  <c:pt idx="6">
                    <c:v>1.3344194810594221</c:v>
                  </c:pt>
                </c:numCache>
              </c:numRef>
            </c:plus>
            <c:minus>
              <c:numRef>
                <c:f>'Effect MIR'!$Q$45:$Q$51</c:f>
                <c:numCache>
                  <c:formatCode>General</c:formatCode>
                  <c:ptCount val="7"/>
                  <c:pt idx="0">
                    <c:v>1.7019457791967788E-2</c:v>
                  </c:pt>
                  <c:pt idx="1">
                    <c:v>0.37212674074547386</c:v>
                  </c:pt>
                  <c:pt idx="2">
                    <c:v>0.21465793061215294</c:v>
                  </c:pt>
                  <c:pt idx="3">
                    <c:v>0.10404784521788034</c:v>
                  </c:pt>
                  <c:pt idx="4">
                    <c:v>0.70435093432327911</c:v>
                  </c:pt>
                  <c:pt idx="5">
                    <c:v>0.30655509027767597</c:v>
                  </c:pt>
                  <c:pt idx="6">
                    <c:v>1.3344194810594221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MIR'!$O$45:$O$51</c:f>
              <c:numCache>
                <c:formatCode>0.0</c:formatCode>
                <c:ptCount val="7"/>
                <c:pt idx="0">
                  <c:v>1.8015579297613058</c:v>
                </c:pt>
                <c:pt idx="1">
                  <c:v>1.4915501191105056</c:v>
                </c:pt>
                <c:pt idx="2">
                  <c:v>2.3509349559754793</c:v>
                </c:pt>
                <c:pt idx="3">
                  <c:v>2.3645420023747641</c:v>
                </c:pt>
                <c:pt idx="4">
                  <c:v>3.0268226511384326</c:v>
                </c:pt>
                <c:pt idx="5">
                  <c:v>3.7067855586477507</c:v>
                </c:pt>
                <c:pt idx="6">
                  <c:v>5.8164554472381553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D-4918-BAF6-6F9EF9697772}"/>
            </c:ext>
          </c:extLst>
        </c:ser>
        <c:ser>
          <c:idx val="6"/>
          <c:order val="7"/>
          <c:tx>
            <c:v>K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plus>
            <c:minus>
              <c:numRef>
                <c:f>'Effect MIR'!$Q$58:$Q$63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MIR'!$O$58:$O$63</c:f>
              <c:numCache>
                <c:formatCode>0.0</c:formatCode>
                <c:ptCount val="6"/>
                <c:pt idx="0">
                  <c:v>1.8015579297613058</c:v>
                </c:pt>
                <c:pt idx="1">
                  <c:v>3.0389643649117599</c:v>
                </c:pt>
                <c:pt idx="2">
                  <c:v>3.1158289903342276</c:v>
                </c:pt>
                <c:pt idx="3">
                  <c:v>4.5369160012758467</c:v>
                </c:pt>
                <c:pt idx="4">
                  <c:v>5.657177261705864</c:v>
                </c:pt>
                <c:pt idx="5">
                  <c:v>6.9872797000885258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D-4918-BAF6-6F9EF9697772}"/>
            </c:ext>
          </c:extLst>
        </c:ser>
        <c:ser>
          <c:idx val="8"/>
          <c:order val="8"/>
          <c:tx>
            <c:v>K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MIR'!$Q$70:$Q$72</c:f>
                <c:numCache>
                  <c:formatCode>General</c:formatCode>
                  <c:ptCount val="3"/>
                  <c:pt idx="0">
                    <c:v>1.7019457791967788E-2</c:v>
                  </c:pt>
                  <c:pt idx="1">
                    <c:v>0.68840210226058707</c:v>
                  </c:pt>
                  <c:pt idx="2">
                    <c:v>1.1920161123677895</c:v>
                  </c:pt>
                </c:numCache>
              </c:numRef>
            </c:plus>
            <c:minus>
              <c:numRef>
                <c:f>'Effect MIR'!$Q$70:$Q$72</c:f>
                <c:numCache>
                  <c:formatCode>General</c:formatCode>
                  <c:ptCount val="3"/>
                  <c:pt idx="0">
                    <c:v>1.7019457791967788E-2</c:v>
                  </c:pt>
                  <c:pt idx="1">
                    <c:v>0.68840210226058707</c:v>
                  </c:pt>
                  <c:pt idx="2">
                    <c:v>1.1920161123677895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MIR'!$O$70:$O$72</c:f>
              <c:numCache>
                <c:formatCode>0.0</c:formatCode>
                <c:ptCount val="3"/>
                <c:pt idx="0">
                  <c:v>1.8015579297613058</c:v>
                </c:pt>
                <c:pt idx="1">
                  <c:v>3.1182866963792257</c:v>
                </c:pt>
                <c:pt idx="2">
                  <c:v>5.8113565849242477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4D-4918-BAF6-6F9EF969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4523266878336"/>
          <c:y val="4.5976908630858272E-2"/>
          <c:w val="0.69562563867045257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Ca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MIR'!$AU$45:$AU$48,'Effect MIR'!$AU$50:$AU$51)</c:f>
                <c:numCache>
                  <c:formatCode>General</c:formatCode>
                  <c:ptCount val="6"/>
                  <c:pt idx="0">
                    <c:v>8.0354934554126132</c:v>
                  </c:pt>
                  <c:pt idx="1">
                    <c:v>3.6469391028366127</c:v>
                  </c:pt>
                  <c:pt idx="2">
                    <c:v>14.395988605992157</c:v>
                  </c:pt>
                  <c:pt idx="3">
                    <c:v>16.41216651706376</c:v>
                  </c:pt>
                  <c:pt idx="4">
                    <c:v>11.029096423226466</c:v>
                  </c:pt>
                  <c:pt idx="5">
                    <c:v>5.7145162240473573</c:v>
                  </c:pt>
                </c:numCache>
              </c:numRef>
            </c:plus>
            <c:minus>
              <c:numRef>
                <c:f>('Effect MIR'!$AU$45:$AU$48,'Effect MIR'!$AU$50:$AU$51)</c:f>
                <c:numCache>
                  <c:formatCode>General</c:formatCode>
                  <c:ptCount val="6"/>
                  <c:pt idx="0">
                    <c:v>8.0354934554126132</c:v>
                  </c:pt>
                  <c:pt idx="1">
                    <c:v>3.6469391028366127</c:v>
                  </c:pt>
                  <c:pt idx="2">
                    <c:v>14.395988605992157</c:v>
                  </c:pt>
                  <c:pt idx="3">
                    <c:v>16.41216651706376</c:v>
                  </c:pt>
                  <c:pt idx="4">
                    <c:v>11.029096423226466</c:v>
                  </c:pt>
                  <c:pt idx="5">
                    <c:v>5.7145162240473573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MIR'!$C$45:$C$48,'Effect MIR'!$C$50:$C$51)</c:f>
              <c:numCache>
                <c:formatCode>0.0</c:formatCode>
                <c:ptCount val="6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('Effect MIR'!$AS$45:$AS$48,'Effect MIR'!$AS$50:$AS$51)</c:f>
              <c:numCache>
                <c:formatCode>0</c:formatCode>
                <c:ptCount val="6"/>
                <c:pt idx="0">
                  <c:v>26.008714173593731</c:v>
                </c:pt>
                <c:pt idx="1">
                  <c:v>23.872951554744809</c:v>
                </c:pt>
                <c:pt idx="2">
                  <c:v>29.53838948559201</c:v>
                </c:pt>
                <c:pt idx="3">
                  <c:v>23.33068744526663</c:v>
                </c:pt>
                <c:pt idx="4">
                  <c:v>26.194987340668124</c:v>
                </c:pt>
                <c:pt idx="5">
                  <c:v>19.66886868410548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D36-AA41-74C1D20D905D}"/>
            </c:ext>
          </c:extLst>
        </c:ser>
        <c:ser>
          <c:idx val="1"/>
          <c:order val="1"/>
          <c:tx>
            <c:v>Ca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MIR'!$Z$58:$Z$59,'Effect MIR'!$Z$62:$Z$63,'Effect MIR'!$AU$58:$AU$59,'Effect MIR'!$AU$62:$AU$63)</c:f>
                <c:numCache>
                  <c:formatCode>General</c:formatCode>
                  <c:ptCount val="8"/>
                  <c:pt idx="0">
                    <c:v>1.8799315245498993</c:v>
                  </c:pt>
                  <c:pt idx="1">
                    <c:v>4.0121640424114124</c:v>
                  </c:pt>
                  <c:pt idx="2">
                    <c:v>11.485972235564548</c:v>
                  </c:pt>
                  <c:pt idx="3">
                    <c:v>13.022023241264211</c:v>
                  </c:pt>
                  <c:pt idx="4">
                    <c:v>8.0354934554126132</c:v>
                  </c:pt>
                  <c:pt idx="5">
                    <c:v>13.544057468745448</c:v>
                  </c:pt>
                  <c:pt idx="6">
                    <c:v>17.330929322340726</c:v>
                  </c:pt>
                  <c:pt idx="7">
                    <c:v>14.876260501179848</c:v>
                  </c:pt>
                </c:numCache>
              </c:numRef>
            </c:plus>
            <c:minus>
              <c:numRef>
                <c:f>('Effect MIR'!$AU$58:$AU$59,'Effect MIR'!$AU$62:$AU$63)</c:f>
                <c:numCache>
                  <c:formatCode>General</c:formatCode>
                  <c:ptCount val="4"/>
                  <c:pt idx="0">
                    <c:v>8.0354934554126132</c:v>
                  </c:pt>
                  <c:pt idx="1">
                    <c:v>13.544057468745448</c:v>
                  </c:pt>
                  <c:pt idx="2">
                    <c:v>17.330929322340726</c:v>
                  </c:pt>
                  <c:pt idx="3">
                    <c:v>14.876260501179848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MIR'!$C$58:$C$59,'Effect MIR'!$C$62:$C$63)</c:f>
              <c:numCache>
                <c:formatCode>0.0</c:formatCode>
                <c:ptCount val="4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33.261444688290588</c:v>
                </c:pt>
                <c:pt idx="3">
                  <c:v>10.5896055973293</c:v>
                </c:pt>
              </c:numCache>
            </c:numRef>
          </c:xVal>
          <c:yVal>
            <c:numRef>
              <c:f>('Effect MIR'!$AS$58:$AS$59,'Effect MIR'!$AS$62:$AS$63)</c:f>
              <c:numCache>
                <c:formatCode>0</c:formatCode>
                <c:ptCount val="4"/>
                <c:pt idx="0">
                  <c:v>26.008714173593731</c:v>
                </c:pt>
                <c:pt idx="1">
                  <c:v>23.624949855842907</c:v>
                </c:pt>
                <c:pt idx="2">
                  <c:v>29.636349670823783</c:v>
                </c:pt>
                <c:pt idx="3">
                  <c:v>24.941586367122181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D36-AA41-74C1D20D905D}"/>
            </c:ext>
          </c:extLst>
        </c:ser>
        <c:ser>
          <c:idx val="2"/>
          <c:order val="2"/>
          <c:tx>
            <c:v>Ca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MIR'!$AU$70:$AU$72</c:f>
                <c:numCache>
                  <c:formatCode>General</c:formatCode>
                  <c:ptCount val="3"/>
                  <c:pt idx="0">
                    <c:v>8.0354934554126132</c:v>
                  </c:pt>
                  <c:pt idx="1">
                    <c:v>7.4877311673113205</c:v>
                  </c:pt>
                  <c:pt idx="2">
                    <c:v>13.742717075585325</c:v>
                  </c:pt>
                </c:numCache>
              </c:numRef>
            </c:plus>
            <c:minus>
              <c:numRef>
                <c:f>'Effect MIR'!$AU$70:$AU$72</c:f>
                <c:numCache>
                  <c:formatCode>General</c:formatCode>
                  <c:ptCount val="3"/>
                  <c:pt idx="0">
                    <c:v>8.0354934554126132</c:v>
                  </c:pt>
                  <c:pt idx="1">
                    <c:v>7.4877311673113205</c:v>
                  </c:pt>
                  <c:pt idx="2">
                    <c:v>13.742717075585325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MIR'!$AS$70:$AS$72</c:f>
              <c:numCache>
                <c:formatCode>0</c:formatCode>
                <c:ptCount val="3"/>
                <c:pt idx="0">
                  <c:v>26.008714173593731</c:v>
                </c:pt>
                <c:pt idx="1">
                  <c:v>27.255212101817946</c:v>
                </c:pt>
                <c:pt idx="2">
                  <c:v>30.175735891409126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0-4D36-AA41-74C1D20D905D}"/>
            </c:ext>
          </c:extLst>
        </c:ser>
        <c:ser>
          <c:idx val="3"/>
          <c:order val="3"/>
          <c:tx>
            <c:v>Mg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MIR'!$AR$45:$AR$51</c:f>
                <c:numCache>
                  <c:formatCode>General</c:formatCode>
                  <c:ptCount val="7"/>
                  <c:pt idx="0">
                    <c:v>0.71778921122204875</c:v>
                  </c:pt>
                  <c:pt idx="1">
                    <c:v>4.5448256150793362</c:v>
                  </c:pt>
                  <c:pt idx="2">
                    <c:v>2.0229655487285436</c:v>
                  </c:pt>
                  <c:pt idx="3">
                    <c:v>1.2156074728745492</c:v>
                  </c:pt>
                  <c:pt idx="4">
                    <c:v>4.7910003453491488</c:v>
                  </c:pt>
                  <c:pt idx="5">
                    <c:v>0.81058333024976414</c:v>
                  </c:pt>
                  <c:pt idx="6">
                    <c:v>6.4735037702434095</c:v>
                  </c:pt>
                </c:numCache>
              </c:numRef>
            </c:plus>
            <c:minus>
              <c:numRef>
                <c:f>'Effect MIR'!$AR$45:$AR$51</c:f>
                <c:numCache>
                  <c:formatCode>General</c:formatCode>
                  <c:ptCount val="7"/>
                  <c:pt idx="0">
                    <c:v>0.71778921122204875</c:v>
                  </c:pt>
                  <c:pt idx="1">
                    <c:v>4.5448256150793362</c:v>
                  </c:pt>
                  <c:pt idx="2">
                    <c:v>2.0229655487285436</c:v>
                  </c:pt>
                  <c:pt idx="3">
                    <c:v>1.2156074728745492</c:v>
                  </c:pt>
                  <c:pt idx="4">
                    <c:v>4.7910003453491488</c:v>
                  </c:pt>
                  <c:pt idx="5">
                    <c:v>0.81058333024976414</c:v>
                  </c:pt>
                  <c:pt idx="6">
                    <c:v>6.4735037702434095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MIR'!$AP$45:$AP$51</c:f>
              <c:numCache>
                <c:formatCode>0</c:formatCode>
                <c:ptCount val="7"/>
                <c:pt idx="0">
                  <c:v>12.362172344037596</c:v>
                </c:pt>
                <c:pt idx="1">
                  <c:v>9.998989694290076</c:v>
                </c:pt>
                <c:pt idx="2">
                  <c:v>12.364427658292991</c:v>
                </c:pt>
                <c:pt idx="3">
                  <c:v>11.726656012186965</c:v>
                </c:pt>
                <c:pt idx="4">
                  <c:v>12.282206902902304</c:v>
                </c:pt>
                <c:pt idx="5">
                  <c:v>11.248148892306935</c:v>
                </c:pt>
                <c:pt idx="6">
                  <c:v>13.01391464107661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0-4D36-AA41-74C1D20D905D}"/>
            </c:ext>
          </c:extLst>
        </c:ser>
        <c:ser>
          <c:idx val="5"/>
          <c:order val="4"/>
          <c:tx>
            <c:v>Mg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MIR'!$AR$58:$AR$63</c:f>
                <c:numCache>
                  <c:formatCode>General</c:formatCode>
                  <c:ptCount val="6"/>
                  <c:pt idx="0">
                    <c:v>0.71778921122204875</c:v>
                  </c:pt>
                  <c:pt idx="1">
                    <c:v>7.1022570244685106</c:v>
                  </c:pt>
                  <c:pt idx="2">
                    <c:v>9.0031395343474152</c:v>
                  </c:pt>
                  <c:pt idx="3">
                    <c:v>9.16747405881517</c:v>
                  </c:pt>
                  <c:pt idx="4">
                    <c:v>2.6954726759745791</c:v>
                  </c:pt>
                  <c:pt idx="5">
                    <c:v>2.7042774645154566</c:v>
                  </c:pt>
                </c:numCache>
              </c:numRef>
            </c:plus>
            <c:minus>
              <c:numRef>
                <c:f>'Effect MIR'!$AR$58:$AR$63</c:f>
                <c:numCache>
                  <c:formatCode>General</c:formatCode>
                  <c:ptCount val="6"/>
                  <c:pt idx="0">
                    <c:v>0.71778921122204875</c:v>
                  </c:pt>
                  <c:pt idx="1">
                    <c:v>7.1022570244685106</c:v>
                  </c:pt>
                  <c:pt idx="2">
                    <c:v>9.0031395343474152</c:v>
                  </c:pt>
                  <c:pt idx="3">
                    <c:v>9.16747405881517</c:v>
                  </c:pt>
                  <c:pt idx="4">
                    <c:v>2.6954726759745791</c:v>
                  </c:pt>
                  <c:pt idx="5">
                    <c:v>2.7042774645154566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MIR'!$AP$58:$AP$63</c:f>
              <c:numCache>
                <c:formatCode>0</c:formatCode>
                <c:ptCount val="6"/>
                <c:pt idx="0">
                  <c:v>12.362172344037596</c:v>
                </c:pt>
                <c:pt idx="1">
                  <c:v>13.146293336392366</c:v>
                </c:pt>
                <c:pt idx="2">
                  <c:v>12.235769375739947</c:v>
                </c:pt>
                <c:pt idx="3">
                  <c:v>14.163923072360905</c:v>
                </c:pt>
                <c:pt idx="4">
                  <c:v>13.954617300359487</c:v>
                </c:pt>
                <c:pt idx="5">
                  <c:v>12.776306848381626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0-4D36-AA41-74C1D20D905D}"/>
            </c:ext>
          </c:extLst>
        </c:ser>
        <c:ser>
          <c:idx val="7"/>
          <c:order val="5"/>
          <c:tx>
            <c:v>Mg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MIR'!$AR$70:$AR$72</c:f>
                <c:numCache>
                  <c:formatCode>General</c:formatCode>
                  <c:ptCount val="3"/>
                  <c:pt idx="0">
                    <c:v>0.71778921122204875</c:v>
                  </c:pt>
                  <c:pt idx="1">
                    <c:v>7.3490820217188579</c:v>
                  </c:pt>
                  <c:pt idx="2">
                    <c:v>9.5450278298924491</c:v>
                  </c:pt>
                </c:numCache>
              </c:numRef>
            </c:plus>
            <c:minus>
              <c:numRef>
                <c:f>'Effect MIR'!$AR$70:$AR$72</c:f>
                <c:numCache>
                  <c:formatCode>General</c:formatCode>
                  <c:ptCount val="3"/>
                  <c:pt idx="0">
                    <c:v>0.71778921122204875</c:v>
                  </c:pt>
                  <c:pt idx="1">
                    <c:v>7.3490820217188579</c:v>
                  </c:pt>
                  <c:pt idx="2">
                    <c:v>9.5450278298924491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MIR'!$AP$70:$AP$72</c:f>
              <c:numCache>
                <c:formatCode>0</c:formatCode>
                <c:ptCount val="3"/>
                <c:pt idx="0">
                  <c:v>12.362172344037596</c:v>
                </c:pt>
                <c:pt idx="1">
                  <c:v>12.707603437914029</c:v>
                </c:pt>
                <c:pt idx="2">
                  <c:v>14.853526913051985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4D36-AA41-74C1D20D905D}"/>
            </c:ext>
          </c:extLst>
        </c:ser>
        <c:ser>
          <c:idx val="4"/>
          <c:order val="6"/>
          <c:tx>
            <c:v>S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MIR'!$AI$49</c:f>
                <c:numCache>
                  <c:formatCode>General</c:formatCode>
                  <c:ptCount val="1"/>
                  <c:pt idx="0">
                    <c:v>4.8665282087552875</c:v>
                  </c:pt>
                </c:numCache>
              </c:numRef>
            </c:plus>
            <c:minus>
              <c:numRef>
                <c:f>'Effect MIR'!$AI$49</c:f>
                <c:numCache>
                  <c:formatCode>General</c:formatCode>
                  <c:ptCount val="1"/>
                  <c:pt idx="0">
                    <c:v>4.8665282087552875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MIR'!$C$49</c:f>
              <c:numCache>
                <c:formatCode>0.0</c:formatCode>
                <c:ptCount val="1"/>
                <c:pt idx="0">
                  <c:v>61.226640218946159</c:v>
                </c:pt>
              </c:numCache>
            </c:numRef>
          </c:xVal>
          <c:yVal>
            <c:numRef>
              <c:f>'Effect MIR'!$AG$49</c:f>
              <c:numCache>
                <c:formatCode>0</c:formatCode>
                <c:ptCount val="1"/>
                <c:pt idx="0">
                  <c:v>8.7899999999999991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60-4D36-AA41-74C1D20D905D}"/>
            </c:ext>
          </c:extLst>
        </c:ser>
        <c:ser>
          <c:idx val="6"/>
          <c:order val="7"/>
          <c:tx>
            <c:v>S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MIR'!$AI$59:$AI$62</c:f>
                <c:numCache>
                  <c:formatCode>General</c:formatCode>
                  <c:ptCount val="4"/>
                  <c:pt idx="0">
                    <c:v>5.1773819677217379</c:v>
                  </c:pt>
                  <c:pt idx="1">
                    <c:v>5.0836051026923315</c:v>
                  </c:pt>
                  <c:pt idx="2">
                    <c:v>6.0793068411109061</c:v>
                  </c:pt>
                  <c:pt idx="3">
                    <c:v>2.3017249835548781</c:v>
                  </c:pt>
                </c:numCache>
              </c:numRef>
            </c:plus>
            <c:minus>
              <c:numRef>
                <c:f>'Effect MIR'!$AI$59:$AI$62</c:f>
                <c:numCache>
                  <c:formatCode>General</c:formatCode>
                  <c:ptCount val="4"/>
                  <c:pt idx="0">
                    <c:v>5.1773819677217379</c:v>
                  </c:pt>
                  <c:pt idx="1">
                    <c:v>5.0836051026923315</c:v>
                  </c:pt>
                  <c:pt idx="2">
                    <c:v>6.0793068411109061</c:v>
                  </c:pt>
                  <c:pt idx="3">
                    <c:v>2.3017249835548781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MIR'!$C$59:$C$62</c:f>
              <c:numCache>
                <c:formatCode>0.0</c:formatCode>
                <c:ptCount val="4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</c:numCache>
            </c:numRef>
          </c:xVal>
          <c:yVal>
            <c:numRef>
              <c:f>'Effect MIR'!$AG$59:$AG$62</c:f>
              <c:numCache>
                <c:formatCode>0</c:formatCode>
                <c:ptCount val="4"/>
                <c:pt idx="0">
                  <c:v>7.35</c:v>
                </c:pt>
                <c:pt idx="1">
                  <c:v>8.4150000000000009</c:v>
                </c:pt>
                <c:pt idx="2">
                  <c:v>7.4399999999999995</c:v>
                </c:pt>
                <c:pt idx="3">
                  <c:v>7.6049999999999995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60-4D36-AA41-74C1D20D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2.5684413169254779E-3"/>
              <c:y val="0.164225127347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148150548983945"/>
          <c:y val="0.11990385670914035"/>
          <c:w val="0.15790063760536471"/>
          <c:h val="0.6680067962230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MIR'!$H$46:$H$51</c:f>
                <c:numCache>
                  <c:formatCode>General</c:formatCode>
                  <c:ptCount val="6"/>
                  <c:pt idx="0">
                    <c:v>22.322226104167648</c:v>
                  </c:pt>
                  <c:pt idx="1">
                    <c:v>10.78620112403669</c:v>
                  </c:pt>
                  <c:pt idx="2">
                    <c:v>24.660379656287418</c:v>
                  </c:pt>
                  <c:pt idx="3">
                    <c:v>9.95927573495225</c:v>
                  </c:pt>
                  <c:pt idx="4">
                    <c:v>115.66386096035693</c:v>
                  </c:pt>
                  <c:pt idx="5">
                    <c:v>64.995554471963516</c:v>
                  </c:pt>
                </c:numCache>
              </c:numRef>
            </c:plus>
            <c:minus>
              <c:numRef>
                <c:f>'Effect MIR'!$H$46:$H$51</c:f>
                <c:numCache>
                  <c:formatCode>General</c:formatCode>
                  <c:ptCount val="6"/>
                  <c:pt idx="0">
                    <c:v>22.322226104167648</c:v>
                  </c:pt>
                  <c:pt idx="1">
                    <c:v>10.78620112403669</c:v>
                  </c:pt>
                  <c:pt idx="2">
                    <c:v>24.660379656287418</c:v>
                  </c:pt>
                  <c:pt idx="3">
                    <c:v>9.95927573495225</c:v>
                  </c:pt>
                  <c:pt idx="4">
                    <c:v>115.66386096035693</c:v>
                  </c:pt>
                  <c:pt idx="5">
                    <c:v>64.995554471963516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MIR'!$C$46:$C$51</c:f>
              <c:numCache>
                <c:formatCode>0.0</c:formatCode>
                <c:ptCount val="6"/>
                <c:pt idx="0">
                  <c:v>73.683552889909038</c:v>
                </c:pt>
                <c:pt idx="1">
                  <c:v>71.279326699961985</c:v>
                </c:pt>
                <c:pt idx="2">
                  <c:v>65.773601929002538</c:v>
                </c:pt>
                <c:pt idx="3">
                  <c:v>61.226640218946159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'Effect MIR'!$AA$46:$AA$51</c:f>
              <c:numCache>
                <c:formatCode>0</c:formatCode>
                <c:ptCount val="6"/>
                <c:pt idx="0">
                  <c:v>343.60453876397577</c:v>
                </c:pt>
                <c:pt idx="1">
                  <c:v>365.46422654582216</c:v>
                </c:pt>
                <c:pt idx="2">
                  <c:v>343.47459836338828</c:v>
                </c:pt>
                <c:pt idx="3">
                  <c:v>352.34096407417951</c:v>
                </c:pt>
                <c:pt idx="4">
                  <c:v>351.73271616063056</c:v>
                </c:pt>
                <c:pt idx="5">
                  <c:v>375.18369017689707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0-4A09-8CC7-E189C12F9587}"/>
            </c:ext>
          </c:extLst>
        </c:ser>
        <c:ser>
          <c:idx val="1"/>
          <c:order val="1"/>
          <c:tx>
            <c:v>C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plus>
            <c:minus>
              <c:numRef>
                <c:f>'Effect MIR'!$H$59:$H$63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MIR'!$AA$59:$AA$63</c:f>
              <c:numCache>
                <c:formatCode>0</c:formatCode>
                <c:ptCount val="5"/>
                <c:pt idx="0">
                  <c:v>362.60533989546434</c:v>
                </c:pt>
                <c:pt idx="1">
                  <c:v>354.30651062809483</c:v>
                </c:pt>
                <c:pt idx="2">
                  <c:v>330.51150902986069</c:v>
                </c:pt>
                <c:pt idx="3">
                  <c:v>386.92398229755929</c:v>
                </c:pt>
                <c:pt idx="4">
                  <c:v>371.62867514792339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0-4A09-8CC7-E189C12F9587}"/>
            </c:ext>
          </c:extLst>
        </c:ser>
        <c:ser>
          <c:idx val="2"/>
          <c:order val="2"/>
          <c:tx>
            <c:v>C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MIR'!$H$71:$H$72</c:f>
                <c:numCache>
                  <c:formatCode>General</c:formatCode>
                  <c:ptCount val="2"/>
                  <c:pt idx="0">
                    <c:v>83.488034677406787</c:v>
                  </c:pt>
                  <c:pt idx="1">
                    <c:v>16.176856080684686</c:v>
                  </c:pt>
                </c:numCache>
              </c:numRef>
            </c:plus>
            <c:minus>
              <c:numRef>
                <c:f>'Effect MIR'!$H$71:$H$72</c:f>
                <c:numCache>
                  <c:formatCode>General</c:formatCode>
                  <c:ptCount val="2"/>
                  <c:pt idx="0">
                    <c:v>83.488034677406787</c:v>
                  </c:pt>
                  <c:pt idx="1">
                    <c:v>16.176856080684686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MIR'!$C$71:$C$72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MIR'!$AA$71:$AA$72</c:f>
              <c:numCache>
                <c:formatCode>0</c:formatCode>
                <c:ptCount val="2"/>
                <c:pt idx="0">
                  <c:v>353.31842640775653</c:v>
                </c:pt>
                <c:pt idx="1">
                  <c:v>356.4100329052053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0-4A09-8CC7-E189C12F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80545383420632E-3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9138429476507"/>
          <c:y val="0.21588505898202609"/>
          <c:w val="0.13977883201897146"/>
          <c:h val="0.4761242729931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1"/>
          <c:order val="0"/>
          <c:tx>
            <c:v>(NH4+)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MIR'!$T$95,'Effect MIR'!$T$97,'Effect MIR'!$T$99)</c:f>
                <c:numCache>
                  <c:formatCode>General</c:formatCode>
                  <c:ptCount val="3"/>
                  <c:pt idx="0">
                    <c:v>9.8216378370963167</c:v>
                  </c:pt>
                  <c:pt idx="1">
                    <c:v>5.8942371951426038</c:v>
                  </c:pt>
                  <c:pt idx="2">
                    <c:v>1.4012843117936959</c:v>
                  </c:pt>
                </c:numCache>
              </c:numRef>
            </c:plus>
            <c:minus>
              <c:numRef>
                <c:f>('Effect MIR'!$T$95,'Effect MIR'!$T$97,'Effect MIR'!$T$99)</c:f>
                <c:numCache>
                  <c:formatCode>General</c:formatCode>
                  <c:ptCount val="3"/>
                  <c:pt idx="0">
                    <c:v>9.8216378370963167</c:v>
                  </c:pt>
                  <c:pt idx="1">
                    <c:v>5.8942371951426038</c:v>
                  </c:pt>
                  <c:pt idx="2">
                    <c:v>1.4012843117936959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MIR'!$C$95,'Effect MIR'!$C$97,'Effect MIR'!$C$99)</c:f>
              <c:numCache>
                <c:formatCode>0.0</c:formatCode>
                <c:ptCount val="3"/>
                <c:pt idx="0">
                  <c:v>70.376028399405683</c:v>
                </c:pt>
                <c:pt idx="1">
                  <c:v>49.241564096883266</c:v>
                </c:pt>
                <c:pt idx="2">
                  <c:v>10.5896055973293</c:v>
                </c:pt>
              </c:numCache>
            </c:numRef>
          </c:xVal>
          <c:yVal>
            <c:numRef>
              <c:f>('Effect MIR'!$R$95,'Effect MIR'!$R$97,'Effect MIR'!$R$99)</c:f>
              <c:numCache>
                <c:formatCode>0.0</c:formatCode>
                <c:ptCount val="3"/>
                <c:pt idx="0">
                  <c:v>26.683039552173899</c:v>
                </c:pt>
                <c:pt idx="1">
                  <c:v>9.2471564754502786</c:v>
                </c:pt>
                <c:pt idx="2">
                  <c:v>4.1386393292706094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1-490D-8D46-E01381395D5E}"/>
            </c:ext>
          </c:extLst>
        </c:ser>
        <c:ser>
          <c:idx val="2"/>
          <c:order val="1"/>
          <c:tx>
            <c:v>(NH4+)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MIR'!$T$107:$T$108</c:f>
                <c:numCache>
                  <c:formatCode>General</c:formatCode>
                  <c:ptCount val="2"/>
                  <c:pt idx="0">
                    <c:v>3.2296638892306504</c:v>
                  </c:pt>
                  <c:pt idx="1">
                    <c:v>1.3457861031456664</c:v>
                  </c:pt>
                </c:numCache>
              </c:numRef>
            </c:plus>
            <c:minus>
              <c:numRef>
                <c:f>'Effect MIR'!$T$107:$T$108</c:f>
                <c:numCache>
                  <c:formatCode>General</c:formatCode>
                  <c:ptCount val="2"/>
                  <c:pt idx="0">
                    <c:v>3.2296638892306504</c:v>
                  </c:pt>
                  <c:pt idx="1">
                    <c:v>1.3457861031456664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MIR'!$C$107:$C$108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MIR'!$R$107:$R$108</c:f>
              <c:numCache>
                <c:formatCode>0.0</c:formatCode>
                <c:ptCount val="2"/>
                <c:pt idx="0">
                  <c:v>14.533729513498681</c:v>
                </c:pt>
                <c:pt idx="1">
                  <c:v>6.1372547067944758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1-490D-8D46-E01381395D5E}"/>
            </c:ext>
          </c:extLst>
        </c:ser>
        <c:ser>
          <c:idx val="3"/>
          <c:order val="2"/>
          <c:tx>
            <c:v>(NO2-)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MIR'!$N$81:$N$87</c:f>
                <c:numCache>
                  <c:formatCode>General</c:formatCode>
                  <c:ptCount val="7"/>
                  <c:pt idx="0">
                    <c:v>9.1692946783575043E-16</c:v>
                  </c:pt>
                  <c:pt idx="1">
                    <c:v>5.0163816254423454E-2</c:v>
                  </c:pt>
                  <c:pt idx="2">
                    <c:v>0</c:v>
                  </c:pt>
                  <c:pt idx="3">
                    <c:v>4.9991192952468948E-2</c:v>
                  </c:pt>
                  <c:pt idx="4">
                    <c:v>0</c:v>
                  </c:pt>
                  <c:pt idx="5">
                    <c:v>0</c:v>
                  </c:pt>
                  <c:pt idx="6">
                    <c:v>5.0117322835310951E-2</c:v>
                  </c:pt>
                </c:numCache>
              </c:numRef>
            </c:plus>
            <c:minus>
              <c:numRef>
                <c:f>'Effect MIR'!$N$81:$N$87</c:f>
                <c:numCache>
                  <c:formatCode>General</c:formatCode>
                  <c:ptCount val="7"/>
                  <c:pt idx="0">
                    <c:v>9.1692946783575043E-16</c:v>
                  </c:pt>
                  <c:pt idx="1">
                    <c:v>5.0163816254423454E-2</c:v>
                  </c:pt>
                  <c:pt idx="2">
                    <c:v>0</c:v>
                  </c:pt>
                  <c:pt idx="3">
                    <c:v>4.9991192952468948E-2</c:v>
                  </c:pt>
                  <c:pt idx="4">
                    <c:v>0</c:v>
                  </c:pt>
                  <c:pt idx="5">
                    <c:v>0</c:v>
                  </c:pt>
                  <c:pt idx="6">
                    <c:v>5.0117322835310951E-2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MIR'!$C$81:$C$87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MIR'!$X$81:$X$87</c:f>
              <c:numCache>
                <c:formatCode>0.0</c:formatCode>
                <c:ptCount val="7"/>
                <c:pt idx="0">
                  <c:v>12.471009711204312</c:v>
                </c:pt>
                <c:pt idx="1">
                  <c:v>14.949204660547178</c:v>
                </c:pt>
                <c:pt idx="2">
                  <c:v>15.571288459834145</c:v>
                </c:pt>
                <c:pt idx="3">
                  <c:v>10.154244924582347</c:v>
                </c:pt>
                <c:pt idx="4">
                  <c:v>7.2986864943839711</c:v>
                </c:pt>
                <c:pt idx="5">
                  <c:v>6.9239663556204576</c:v>
                </c:pt>
                <c:pt idx="6">
                  <c:v>2.3745409620587874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1-490D-8D46-E01381395D5E}"/>
            </c:ext>
          </c:extLst>
        </c:ser>
        <c:ser>
          <c:idx val="5"/>
          <c:order val="3"/>
          <c:tx>
            <c:v>(NO2-)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MIR'!$N$94:$N$99</c:f>
                <c:numCache>
                  <c:formatCode>General</c:formatCode>
                  <c:ptCount val="6"/>
                  <c:pt idx="0">
                    <c:v>9.1692946783575043E-16</c:v>
                  </c:pt>
                  <c:pt idx="1">
                    <c:v>0.2297610699041969</c:v>
                  </c:pt>
                  <c:pt idx="2">
                    <c:v>0</c:v>
                  </c:pt>
                  <c:pt idx="3">
                    <c:v>4.9167939320295916E-2</c:v>
                  </c:pt>
                  <c:pt idx="4">
                    <c:v>5.0014312048947594E-2</c:v>
                  </c:pt>
                  <c:pt idx="5">
                    <c:v>0</c:v>
                  </c:pt>
                </c:numCache>
              </c:numRef>
            </c:plus>
            <c:minus>
              <c:numRef>
                <c:f>'Effect MIR'!$N$94:$N$99</c:f>
                <c:numCache>
                  <c:formatCode>General</c:formatCode>
                  <c:ptCount val="6"/>
                  <c:pt idx="0">
                    <c:v>9.1692946783575043E-16</c:v>
                  </c:pt>
                  <c:pt idx="1">
                    <c:v>0.2297610699041969</c:v>
                  </c:pt>
                  <c:pt idx="2">
                    <c:v>0</c:v>
                  </c:pt>
                  <c:pt idx="3">
                    <c:v>4.9167939320295916E-2</c:v>
                  </c:pt>
                  <c:pt idx="4">
                    <c:v>5.0014312048947594E-2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MIR'!$C$94:$C$99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MIR'!$X$94:$X$99</c:f>
              <c:numCache>
                <c:formatCode>0.0</c:formatCode>
                <c:ptCount val="6"/>
                <c:pt idx="0">
                  <c:v>12.471009711204312</c:v>
                </c:pt>
                <c:pt idx="1">
                  <c:v>14.43251957249999</c:v>
                </c:pt>
                <c:pt idx="2">
                  <c:v>16.668645238410825</c:v>
                </c:pt>
                <c:pt idx="3">
                  <c:v>7.5967625402059662</c:v>
                </c:pt>
                <c:pt idx="4">
                  <c:v>4.0293634603328563</c:v>
                </c:pt>
                <c:pt idx="5">
                  <c:v>1.2075682295360293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1-490D-8D46-E01381395D5E}"/>
            </c:ext>
          </c:extLst>
        </c:ser>
        <c:ser>
          <c:idx val="7"/>
          <c:order val="4"/>
          <c:tx>
            <c:v>(NO2-)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MIR'!$N$106:$N$108</c:f>
                <c:numCache>
                  <c:formatCode>General</c:formatCode>
                  <c:ptCount val="3"/>
                  <c:pt idx="0">
                    <c:v>9.1692946783575043E-16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'Effect MIR'!$N$106:$N$108</c:f>
                <c:numCache>
                  <c:formatCode>General</c:formatCode>
                  <c:ptCount val="3"/>
                  <c:pt idx="0">
                    <c:v>9.1692946783575043E-16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MIR'!$C$106:$C$108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MIR'!$X$106:$X$108</c:f>
              <c:numCache>
                <c:formatCode>0.0</c:formatCode>
                <c:ptCount val="3"/>
                <c:pt idx="0">
                  <c:v>12.471009711204312</c:v>
                </c:pt>
                <c:pt idx="1">
                  <c:v>8.5797955632599265</c:v>
                </c:pt>
                <c:pt idx="2">
                  <c:v>2.320293175319208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1-490D-8D46-E01381395D5E}"/>
            </c:ext>
          </c:extLst>
        </c:ser>
        <c:ser>
          <c:idx val="4"/>
          <c:order val="5"/>
          <c:tx>
            <c:v>(NO3-)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MIR'!$W$86</c:f>
                <c:numCache>
                  <c:formatCode>General</c:formatCode>
                  <c:ptCount val="1"/>
                  <c:pt idx="0">
                    <c:v>1.5675164990802661E-2</c:v>
                  </c:pt>
                </c:numCache>
              </c:numRef>
            </c:plus>
            <c:minus>
              <c:numRef>
                <c:f>'Effect MIR'!$W$86</c:f>
                <c:numCache>
                  <c:formatCode>General</c:formatCode>
                  <c:ptCount val="1"/>
                  <c:pt idx="0">
                    <c:v>1.5675164990802661E-2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MIR'!$C$86</c:f>
              <c:numCache>
                <c:formatCode>0.0</c:formatCode>
                <c:ptCount val="1"/>
                <c:pt idx="0">
                  <c:v>47.241005573313856</c:v>
                </c:pt>
              </c:numCache>
            </c:numRef>
          </c:xVal>
          <c:yVal>
            <c:numRef>
              <c:f>'Effect MIR'!$U$86</c:f>
              <c:numCache>
                <c:formatCode>0.0</c:formatCode>
                <c:ptCount val="1"/>
                <c:pt idx="0">
                  <c:v>0.38821409520181538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A1-490D-8D46-E01381395D5E}"/>
            </c:ext>
          </c:extLst>
        </c:ser>
        <c:ser>
          <c:idx val="6"/>
          <c:order val="6"/>
          <c:tx>
            <c:v>(NO3-)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MIR'!$W$96</c:f>
                <c:numCache>
                  <c:formatCode>General</c:formatCode>
                  <c:ptCount val="1"/>
                  <c:pt idx="0">
                    <c:v>0.46792104291499048</c:v>
                  </c:pt>
                </c:numCache>
              </c:numRef>
            </c:plus>
            <c:minus>
              <c:numRef>
                <c:f>'Effect MIR'!$W$96</c:f>
                <c:numCache>
                  <c:formatCode>General</c:formatCode>
                  <c:ptCount val="1"/>
                  <c:pt idx="0">
                    <c:v>0.46792104291499048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MIR'!$C$96</c:f>
              <c:numCache>
                <c:formatCode>0.0</c:formatCode>
                <c:ptCount val="1"/>
                <c:pt idx="0">
                  <c:v>61.265401604600214</c:v>
                </c:pt>
              </c:numCache>
            </c:numRef>
          </c:xVal>
          <c:yVal>
            <c:numRef>
              <c:f>'Effect MIR'!$U$96</c:f>
              <c:numCache>
                <c:formatCode>0.0</c:formatCode>
                <c:ptCount val="1"/>
                <c:pt idx="0">
                  <c:v>0.78506205278025987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A1-490D-8D46-E01381395D5E}"/>
            </c:ext>
          </c:extLst>
        </c:ser>
        <c:ser>
          <c:idx val="8"/>
          <c:order val="7"/>
          <c:tx>
            <c:v>(NO3-)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MIR'!$W$108</c:f>
                <c:numCache>
                  <c:formatCode>General</c:formatCode>
                  <c:ptCount val="1"/>
                  <c:pt idx="0">
                    <c:v>1.7361764422515823E-2</c:v>
                  </c:pt>
                </c:numCache>
              </c:numRef>
            </c:plus>
            <c:minus>
              <c:numRef>
                <c:f>'Effect MIR'!$W$108</c:f>
                <c:numCache>
                  <c:formatCode>General</c:formatCode>
                  <c:ptCount val="1"/>
                  <c:pt idx="0">
                    <c:v>1.7361764422515823E-2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MIR'!$C$108</c:f>
              <c:numCache>
                <c:formatCode>0.0</c:formatCode>
                <c:ptCount val="1"/>
                <c:pt idx="0">
                  <c:v>35.691172672050989</c:v>
                </c:pt>
              </c:numCache>
            </c:numRef>
          </c:xVal>
          <c:yVal>
            <c:numRef>
              <c:f>'Effect MIR'!$U$108</c:f>
              <c:numCache>
                <c:formatCode>0.0</c:formatCode>
                <c:ptCount val="1"/>
                <c:pt idx="0">
                  <c:v>0.4513429125494256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A1-490D-8D46-E0138139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637883906319053"/>
          <c:y val="6.9826504123812971E-2"/>
          <c:w val="0.18362116093680947"/>
          <c:h val="0.74737587487267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MIR'!$T$118,'Effect MIR'!$T$121:$T$124)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1.0474871178975944</c:v>
                  </c:pt>
                  <c:pt idx="2">
                    <c:v>10.848487338274248</c:v>
                  </c:pt>
                  <c:pt idx="3">
                    <c:v>0.78819251277033719</c:v>
                  </c:pt>
                  <c:pt idx="4">
                    <c:v>4.916156697669102</c:v>
                  </c:pt>
                </c:numCache>
              </c:numRef>
            </c:plus>
            <c:minus>
              <c:numRef>
                <c:f>('Effect MIR'!$T$118,'Effect MIR'!$T$121:$T$124)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1.0474871178975944</c:v>
                  </c:pt>
                  <c:pt idx="2">
                    <c:v>10.848487338274248</c:v>
                  </c:pt>
                  <c:pt idx="3">
                    <c:v>0.78819251277033719</c:v>
                  </c:pt>
                  <c:pt idx="4">
                    <c:v>4.916156697669102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MIR'!$C$118,'Effect MIR'!$C$121:$C$124)</c:f>
              <c:numCache>
                <c:formatCode>0.0</c:formatCode>
                <c:ptCount val="5"/>
                <c:pt idx="0">
                  <c:v>76.603018982963548</c:v>
                </c:pt>
                <c:pt idx="1">
                  <c:v>65.773601929002538</c:v>
                </c:pt>
                <c:pt idx="2">
                  <c:v>61.226640218946159</c:v>
                </c:pt>
                <c:pt idx="3">
                  <c:v>47.241005573313856</c:v>
                </c:pt>
                <c:pt idx="4">
                  <c:v>22.658735396609725</c:v>
                </c:pt>
              </c:numCache>
            </c:numRef>
          </c:xVal>
          <c:yVal>
            <c:numRef>
              <c:f>('Effect MIR'!$R$118,'Effect MIR'!$R$121:$R$124)</c:f>
              <c:numCache>
                <c:formatCode>0.0</c:formatCode>
                <c:ptCount val="5"/>
                <c:pt idx="0">
                  <c:v>17.296248593155383</c:v>
                </c:pt>
                <c:pt idx="1">
                  <c:v>18.418239590749565</c:v>
                </c:pt>
                <c:pt idx="2">
                  <c:v>21.630057460478483</c:v>
                </c:pt>
                <c:pt idx="3">
                  <c:v>18.601188492394883</c:v>
                </c:pt>
                <c:pt idx="4">
                  <c:v>16.109123717966533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F-4FC8-BF7E-2D7DD9E04512}"/>
            </c:ext>
          </c:extLst>
        </c:ser>
        <c:ser>
          <c:idx val="1"/>
          <c:order val="1"/>
          <c:tx>
            <c:v>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MIR'!$T$131,'Effect MIR'!$T$133:$T$136)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13.26865918727183</c:v>
                  </c:pt>
                  <c:pt idx="2">
                    <c:v>0.99310866233536532</c:v>
                  </c:pt>
                  <c:pt idx="3">
                    <c:v>8.8087969878040671</c:v>
                  </c:pt>
                  <c:pt idx="4">
                    <c:v>3.0200064373220892</c:v>
                  </c:pt>
                </c:numCache>
              </c:numRef>
            </c:plus>
            <c:minus>
              <c:numRef>
                <c:f>('Effect MIR'!$T$131,'Effect MIR'!$T$133:$T$136)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13.26865918727183</c:v>
                  </c:pt>
                  <c:pt idx="2">
                    <c:v>0.99310866233536532</c:v>
                  </c:pt>
                  <c:pt idx="3">
                    <c:v>8.8087969878040671</c:v>
                  </c:pt>
                  <c:pt idx="4">
                    <c:v>3.0200064373220892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MIR'!$C$131,'Effect MIR'!$C$133:$C$136)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('Effect MIR'!$R$131,'Effect MIR'!$R$133:$R$136)</c:f>
              <c:numCache>
                <c:formatCode>0.0</c:formatCode>
                <c:ptCount val="5"/>
                <c:pt idx="0">
                  <c:v>17.296248593155383</c:v>
                </c:pt>
                <c:pt idx="1">
                  <c:v>19.757917513116404</c:v>
                </c:pt>
                <c:pt idx="2">
                  <c:v>17.916430713818734</c:v>
                </c:pt>
                <c:pt idx="3">
                  <c:v>21.83025978304898</c:v>
                </c:pt>
                <c:pt idx="4">
                  <c:v>15.67988833251499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F-4FC8-BF7E-2D7DD9E04512}"/>
            </c:ext>
          </c:extLst>
        </c:ser>
        <c:ser>
          <c:idx val="2"/>
          <c:order val="2"/>
          <c:tx>
            <c:v>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MIR'!$T$143:$T$145</c:f>
                <c:numCache>
                  <c:formatCode>General</c:formatCode>
                  <c:ptCount val="3"/>
                  <c:pt idx="0">
                    <c:v>2.7569469863807381</c:v>
                  </c:pt>
                  <c:pt idx="1">
                    <c:v>1.9366767454598528</c:v>
                  </c:pt>
                  <c:pt idx="2">
                    <c:v>0.46879256320846741</c:v>
                  </c:pt>
                </c:numCache>
              </c:numRef>
            </c:plus>
            <c:minus>
              <c:numRef>
                <c:f>'Effect MIR'!$T$143:$T$145</c:f>
                <c:numCache>
                  <c:formatCode>General</c:formatCode>
                  <c:ptCount val="3"/>
                  <c:pt idx="0">
                    <c:v>2.7569469863807381</c:v>
                  </c:pt>
                  <c:pt idx="1">
                    <c:v>1.9366767454598528</c:v>
                  </c:pt>
                  <c:pt idx="2">
                    <c:v>0.46879256320846741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MIR'!$C$143:$C$145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MIR'!$R$143:$R$145</c:f>
              <c:numCache>
                <c:formatCode>0.0</c:formatCode>
                <c:ptCount val="3"/>
                <c:pt idx="0">
                  <c:v>17.296248593155383</c:v>
                </c:pt>
                <c:pt idx="1">
                  <c:v>18.947372487813301</c:v>
                </c:pt>
                <c:pt idx="2">
                  <c:v>18.652105003922102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F-4FC8-BF7E-2D7DD9E0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Gross</a:t>
                </a:r>
                <a:r>
                  <a:rPr lang="en-ZA" sz="1200" baseline="0"/>
                  <a:t> c</a:t>
                </a:r>
                <a:r>
                  <a:rPr lang="en-ZA" sz="1200"/>
                  <a:t>alorific</a:t>
                </a:r>
                <a:r>
                  <a:rPr lang="en-ZA" sz="1200" baseline="0"/>
                  <a:t> value (MJ/kg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8099136489558566E-2"/>
              <c:y val="0.1515418513858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(PO43-)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MIR'!$Q$81,'Effect MIR'!$Q$84,'Effect MIR'!$Q$86,'Effect MIR'!$Q$87)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0.14692322257965759</c:v>
                  </c:pt>
                  <c:pt idx="2">
                    <c:v>0.14558655359083084</c:v>
                  </c:pt>
                  <c:pt idx="3">
                    <c:v>0.23405236240867722</c:v>
                  </c:pt>
                </c:numCache>
              </c:numRef>
            </c:plus>
            <c:minus>
              <c:numRef>
                <c:f>('Effect MIR'!$Q$81,'Effect MIR'!$Q$84,'Effect MIR'!$Q$86,'Effect MIR'!$Q$87)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0.14692322257965759</c:v>
                  </c:pt>
                  <c:pt idx="2">
                    <c:v>0.14558655359083084</c:v>
                  </c:pt>
                  <c:pt idx="3">
                    <c:v>0.23405236240867722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MIR'!$C$81,'Effect MIR'!$C$84,'Effect MIR'!$C$86,'Effect MIR'!$C$87)</c:f>
              <c:numCache>
                <c:formatCode>0.0</c:formatCode>
                <c:ptCount val="4"/>
                <c:pt idx="0">
                  <c:v>76.603018982963548</c:v>
                </c:pt>
                <c:pt idx="1">
                  <c:v>65.773601929002538</c:v>
                </c:pt>
                <c:pt idx="2">
                  <c:v>47.241005573313856</c:v>
                </c:pt>
                <c:pt idx="3">
                  <c:v>22.658735396609725</c:v>
                </c:pt>
              </c:numCache>
            </c:numRef>
          </c:xVal>
          <c:yVal>
            <c:numRef>
              <c:f>('Effect MIR'!$O$81,'Effect MIR'!$O$84,'Effect MIR'!$O$86,'Effect MIR'!$O$87)</c:f>
              <c:numCache>
                <c:formatCode>0.0</c:formatCode>
                <c:ptCount val="4"/>
                <c:pt idx="0">
                  <c:v>2.9433067540757949</c:v>
                </c:pt>
                <c:pt idx="1">
                  <c:v>4.4840385044386375</c:v>
                </c:pt>
                <c:pt idx="2">
                  <c:v>5.6105367849815702</c:v>
                </c:pt>
                <c:pt idx="3">
                  <c:v>7.8637880613722571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EF5-8554-0E0A4D95E0C5}"/>
            </c:ext>
          </c:extLst>
        </c:ser>
        <c:ser>
          <c:idx val="1"/>
          <c:order val="1"/>
          <c:tx>
            <c:v>(PO42-)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MIR'!$Q$94,'Effect MIR'!$Q$97,'Effect MIR'!$Q$99)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0.14507599542497993</c:v>
                  </c:pt>
                  <c:pt idx="2">
                    <c:v>0.74047399460844676</c:v>
                  </c:pt>
                </c:numCache>
              </c:numRef>
            </c:plus>
            <c:minus>
              <c:numRef>
                <c:f>('Effect MIR'!$Q$94,'Effect MIR'!$Q$97,'Effect MIR'!$Q$99)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0.14507599542497993</c:v>
                  </c:pt>
                  <c:pt idx="2">
                    <c:v>0.74047399460844676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MIR'!$C$94,'Effect MIR'!$C$97,'Effect MIR'!$C$99)</c:f>
              <c:numCache>
                <c:formatCode>0.0</c:formatCode>
                <c:ptCount val="3"/>
                <c:pt idx="0" formatCode="0.00">
                  <c:v>76.603018982963548</c:v>
                </c:pt>
                <c:pt idx="1">
                  <c:v>49.241564096883266</c:v>
                </c:pt>
                <c:pt idx="2">
                  <c:v>10.5896055973293</c:v>
                </c:pt>
              </c:numCache>
            </c:numRef>
          </c:xVal>
          <c:yVal>
            <c:numRef>
              <c:f>('Effect MIR'!$O$94,'Effect MIR'!$O$97,'Effect MIR'!$O$99)</c:f>
              <c:numCache>
                <c:formatCode>0.0</c:formatCode>
                <c:ptCount val="3"/>
                <c:pt idx="0">
                  <c:v>2.9433067540757949</c:v>
                </c:pt>
                <c:pt idx="1">
                  <c:v>5.7034288417929302</c:v>
                </c:pt>
                <c:pt idx="2">
                  <c:v>10.954756282005162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5-4EF5-8554-0E0A4D95E0C5}"/>
            </c:ext>
          </c:extLst>
        </c:ser>
        <c:ser>
          <c:idx val="2"/>
          <c:order val="2"/>
          <c:tx>
            <c:v>(PO43-)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MIR'!$Q$106,'Effect MIR'!$Q$108)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('Effect MIR'!$Q$106,'Effect MIR'!$Q$108)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MIR'!$C$106,'Effect MIR'!$C$108)</c:f>
              <c:numCache>
                <c:formatCode>0.0</c:formatCode>
                <c:ptCount val="2"/>
                <c:pt idx="0">
                  <c:v>76.603018982963548</c:v>
                </c:pt>
                <c:pt idx="1">
                  <c:v>35.691172672050989</c:v>
                </c:pt>
              </c:numCache>
            </c:numRef>
          </c:xVal>
          <c:yVal>
            <c:numRef>
              <c:f>('Effect MIR'!$O$106,'Effect MIR'!$O$108)</c:f>
              <c:numCache>
                <c:formatCode>0.0</c:formatCode>
                <c:ptCount val="2"/>
                <c:pt idx="0">
                  <c:v>2.9433067540757949</c:v>
                </c:pt>
                <c:pt idx="1">
                  <c:v>7.2740556441881381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5-4EF5-8554-0E0A4D95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80545383420632E-3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9138429476507"/>
          <c:y val="0.21588505898202609"/>
          <c:w val="0.12684589155345116"/>
          <c:h val="0.4761242729931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(PO43-)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MIR'!$AC$81,'Effect MIR'!$AC$84,'Effect MIR'!$AC$86,'Effect MIR'!$AC$87)</c:f>
                <c:numCache>
                  <c:formatCode>General</c:formatCode>
                  <c:ptCount val="4"/>
                  <c:pt idx="0">
                    <c:v>4.5942220581419592E-2</c:v>
                  </c:pt>
                  <c:pt idx="1">
                    <c:v>0.44296052081439707</c:v>
                  </c:pt>
                  <c:pt idx="2">
                    <c:v>0.44481351814261255</c:v>
                  </c:pt>
                  <c:pt idx="3">
                    <c:v>2.8987903845919316</c:v>
                  </c:pt>
                </c:numCache>
              </c:numRef>
            </c:plus>
            <c:minus>
              <c:numRef>
                <c:f>('Effect MIR'!$AC$81,'Effect MIR'!$AC$84,'Effect MIR'!$AC$86,'Effect MIR'!$AC$87)</c:f>
                <c:numCache>
                  <c:formatCode>General</c:formatCode>
                  <c:ptCount val="4"/>
                  <c:pt idx="0">
                    <c:v>4.5942220581419592E-2</c:v>
                  </c:pt>
                  <c:pt idx="1">
                    <c:v>0.44296052081439707</c:v>
                  </c:pt>
                  <c:pt idx="2">
                    <c:v>0.44481351814261255</c:v>
                  </c:pt>
                  <c:pt idx="3">
                    <c:v>2.8987903845919316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MIR'!$C$81,'Effect MIR'!$C$84,'Effect MIR'!$C$86,'Effect MIR'!$C$87)</c:f>
              <c:numCache>
                <c:formatCode>0.0</c:formatCode>
                <c:ptCount val="4"/>
                <c:pt idx="0">
                  <c:v>76.603018982963548</c:v>
                </c:pt>
                <c:pt idx="1">
                  <c:v>65.773601929002538</c:v>
                </c:pt>
                <c:pt idx="2">
                  <c:v>47.241005573313856</c:v>
                </c:pt>
                <c:pt idx="3">
                  <c:v>22.658735396609725</c:v>
                </c:pt>
              </c:numCache>
            </c:numRef>
          </c:xVal>
          <c:yVal>
            <c:numRef>
              <c:f>('Effect MIR'!$AA$81,'Effect MIR'!$AA$84,'Effect MIR'!$AA$86,'Effect MIR'!$AA$87)</c:f>
              <c:numCache>
                <c:formatCode>0</c:formatCode>
                <c:ptCount val="4"/>
                <c:pt idx="0">
                  <c:v>12.579856999211279</c:v>
                </c:pt>
                <c:pt idx="1">
                  <c:v>13.101111297593105</c:v>
                </c:pt>
                <c:pt idx="2">
                  <c:v>10.634275436727604</c:v>
                </c:pt>
                <c:pt idx="3">
                  <c:v>10.167648669436865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7-4A80-BA27-390568AE37A8}"/>
            </c:ext>
          </c:extLst>
        </c:ser>
        <c:ser>
          <c:idx val="1"/>
          <c:order val="1"/>
          <c:tx>
            <c:v>(PO42-)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MIR'!$AC$94,'Effect MIR'!$AC$97,'Effect MIR'!$AC$99)</c:f>
                <c:numCache>
                  <c:formatCode>General</c:formatCode>
                  <c:ptCount val="3"/>
                  <c:pt idx="0">
                    <c:v>4.5942220581419592E-2</c:v>
                  </c:pt>
                  <c:pt idx="1">
                    <c:v>0.54045870226833459</c:v>
                  </c:pt>
                  <c:pt idx="2">
                    <c:v>1.7035160251702681</c:v>
                  </c:pt>
                </c:numCache>
              </c:numRef>
            </c:plus>
            <c:minus>
              <c:numRef>
                <c:f>('Effect MIR'!$AC$94,'Effect MIR'!$AC$97,'Effect MIR'!$AC$99)</c:f>
                <c:numCache>
                  <c:formatCode>General</c:formatCode>
                  <c:ptCount val="3"/>
                  <c:pt idx="0">
                    <c:v>4.5942220581419592E-2</c:v>
                  </c:pt>
                  <c:pt idx="1">
                    <c:v>0.54045870226833459</c:v>
                  </c:pt>
                  <c:pt idx="2">
                    <c:v>1.7035160251702681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MIR'!$C$94,'Effect MIR'!$C$97,'Effect MIR'!$C$99)</c:f>
              <c:numCache>
                <c:formatCode>0.0</c:formatCode>
                <c:ptCount val="3"/>
                <c:pt idx="0" formatCode="0.00">
                  <c:v>76.603018982963548</c:v>
                </c:pt>
                <c:pt idx="1">
                  <c:v>49.241564096883266</c:v>
                </c:pt>
                <c:pt idx="2">
                  <c:v>10.5896055973293</c:v>
                </c:pt>
              </c:numCache>
            </c:numRef>
          </c:xVal>
          <c:yVal>
            <c:numRef>
              <c:f>('Effect MIR'!$AA$94,'Effect MIR'!$AA$97,'Effect MIR'!$AA$99)</c:f>
              <c:numCache>
                <c:formatCode>0</c:formatCode>
                <c:ptCount val="3"/>
                <c:pt idx="0">
                  <c:v>12.579856999211279</c:v>
                </c:pt>
                <c:pt idx="1">
                  <c:v>11.236415662372137</c:v>
                </c:pt>
                <c:pt idx="2">
                  <c:v>12.252217826787644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7-4A80-BA27-390568AE37A8}"/>
            </c:ext>
          </c:extLst>
        </c:ser>
        <c:ser>
          <c:idx val="2"/>
          <c:order val="2"/>
          <c:tx>
            <c:v>(PO43-)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MIR'!$AC$106,'Effect MIR'!$AC$108)</c:f>
                <c:numCache>
                  <c:formatCode>General</c:formatCode>
                  <c:ptCount val="2"/>
                  <c:pt idx="0">
                    <c:v>4.5942220581419592E-2</c:v>
                  </c:pt>
                  <c:pt idx="1">
                    <c:v>0.43510418510887972</c:v>
                  </c:pt>
                </c:numCache>
              </c:numRef>
            </c:plus>
            <c:minus>
              <c:numRef>
                <c:f>('Effect MIR'!$AC$106,'Effect MIR'!$AC$108)</c:f>
                <c:numCache>
                  <c:formatCode>General</c:formatCode>
                  <c:ptCount val="2"/>
                  <c:pt idx="0">
                    <c:v>4.5942220581419592E-2</c:v>
                  </c:pt>
                  <c:pt idx="1">
                    <c:v>0.43510418510887972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MIR'!$C$106,'Effect MIR'!$C$108)</c:f>
              <c:numCache>
                <c:formatCode>0.0</c:formatCode>
                <c:ptCount val="2"/>
                <c:pt idx="0">
                  <c:v>76.603018982963548</c:v>
                </c:pt>
                <c:pt idx="1">
                  <c:v>35.691172672050989</c:v>
                </c:pt>
              </c:numCache>
            </c:numRef>
          </c:xVal>
          <c:yVal>
            <c:numRef>
              <c:f>('Effect MIR'!$AA$106,'Effect MIR'!$AA$108)</c:f>
              <c:numCache>
                <c:formatCode>0</c:formatCode>
                <c:ptCount val="2"/>
                <c:pt idx="0">
                  <c:v>12.579856999211279</c:v>
                </c:pt>
                <c:pt idx="1">
                  <c:v>11.311130907571052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7-4A80-BA27-390568AE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80545383420632E-3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9138429476507"/>
          <c:y val="0.21588505898202609"/>
          <c:w val="0.12684589155345116"/>
          <c:h val="0.4761242729931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6535228381415"/>
          <c:y val="4.5976699633057269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VS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MIR'!$H$9:$H$15</c:f>
                <c:numCache>
                  <c:formatCode>General</c:formatCode>
                  <c:ptCount val="7"/>
                  <c:pt idx="0">
                    <c:v>4.8912198456813022E-2</c:v>
                  </c:pt>
                  <c:pt idx="1">
                    <c:v>0.18693594584925305</c:v>
                  </c:pt>
                  <c:pt idx="2">
                    <c:v>0.56583174898743693</c:v>
                  </c:pt>
                  <c:pt idx="3">
                    <c:v>0.16533028805153235</c:v>
                  </c:pt>
                  <c:pt idx="4">
                    <c:v>0.20865176343771338</c:v>
                  </c:pt>
                  <c:pt idx="5">
                    <c:v>0.65546509802092023</c:v>
                  </c:pt>
                  <c:pt idx="6">
                    <c:v>0.38148139745111864</c:v>
                  </c:pt>
                </c:numCache>
              </c:numRef>
            </c:plus>
            <c:minus>
              <c:numRef>
                <c:f>'Effect MIR'!$H$9:$H$15</c:f>
                <c:numCache>
                  <c:formatCode>General</c:formatCode>
                  <c:ptCount val="7"/>
                  <c:pt idx="0">
                    <c:v>4.8912198456813022E-2</c:v>
                  </c:pt>
                  <c:pt idx="1">
                    <c:v>0.18693594584925305</c:v>
                  </c:pt>
                  <c:pt idx="2">
                    <c:v>0.56583174898743693</c:v>
                  </c:pt>
                  <c:pt idx="3">
                    <c:v>0.16533028805153235</c:v>
                  </c:pt>
                  <c:pt idx="4">
                    <c:v>0.20865176343771338</c:v>
                  </c:pt>
                  <c:pt idx="5">
                    <c:v>0.65546509802092023</c:v>
                  </c:pt>
                  <c:pt idx="6">
                    <c:v>0.38148139745111864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MIR'!$C$9:$C$15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MIR'!$F$9:$F$15</c:f>
              <c:numCache>
                <c:formatCode>0.0</c:formatCode>
                <c:ptCount val="7"/>
                <c:pt idx="0">
                  <c:v>16.62788246669799</c:v>
                </c:pt>
                <c:pt idx="1">
                  <c:v>18.327682504484223</c:v>
                </c:pt>
                <c:pt idx="2">
                  <c:v>20.381537133954392</c:v>
                </c:pt>
                <c:pt idx="3">
                  <c:v>23.879550804464248</c:v>
                </c:pt>
                <c:pt idx="4">
                  <c:v>27.448750059447026</c:v>
                </c:pt>
                <c:pt idx="5">
                  <c:v>37.82879931858767</c:v>
                </c:pt>
                <c:pt idx="6">
                  <c:v>56.027103690044441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B-4CE3-9D1D-FA637057A65F}"/>
            </c:ext>
          </c:extLst>
        </c:ser>
        <c:ser>
          <c:idx val="1"/>
          <c:order val="1"/>
          <c:tx>
            <c:v>VS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MIR'!$H$22:$H$27</c:f>
                <c:numCache>
                  <c:formatCode>General</c:formatCode>
                  <c:ptCount val="6"/>
                  <c:pt idx="0">
                    <c:v>4.8912198456813022E-2</c:v>
                  </c:pt>
                  <c:pt idx="1">
                    <c:v>0.15049971883630162</c:v>
                  </c:pt>
                  <c:pt idx="2">
                    <c:v>0.24387010859412581</c:v>
                  </c:pt>
                  <c:pt idx="3">
                    <c:v>0.81089910084988137</c:v>
                  </c:pt>
                  <c:pt idx="4">
                    <c:v>0.32577848833117912</c:v>
                  </c:pt>
                  <c:pt idx="5">
                    <c:v>0.48075900703908597</c:v>
                  </c:pt>
                </c:numCache>
              </c:numRef>
            </c:plus>
            <c:minus>
              <c:numRef>
                <c:f>'Effect MIR'!$H$22:$H$27</c:f>
                <c:numCache>
                  <c:formatCode>General</c:formatCode>
                  <c:ptCount val="6"/>
                  <c:pt idx="0">
                    <c:v>4.8912198456813022E-2</c:v>
                  </c:pt>
                  <c:pt idx="1">
                    <c:v>0.15049971883630162</c:v>
                  </c:pt>
                  <c:pt idx="2">
                    <c:v>0.24387010859412581</c:v>
                  </c:pt>
                  <c:pt idx="3">
                    <c:v>0.81089910084988137</c:v>
                  </c:pt>
                  <c:pt idx="4">
                    <c:v>0.32577848833117912</c:v>
                  </c:pt>
                  <c:pt idx="5">
                    <c:v>0.48075900703908597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MIR'!$C$22:$C$27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MIR'!$F$22:$F$27</c:f>
              <c:numCache>
                <c:formatCode>0.0</c:formatCode>
                <c:ptCount val="6"/>
                <c:pt idx="0">
                  <c:v>16.62788246669799</c:v>
                </c:pt>
                <c:pt idx="1">
                  <c:v>20.738854818370545</c:v>
                </c:pt>
                <c:pt idx="2">
                  <c:v>27.066668444537957</c:v>
                </c:pt>
                <c:pt idx="3">
                  <c:v>35.161747508100994</c:v>
                </c:pt>
                <c:pt idx="4">
                  <c:v>47.0889957301168</c:v>
                </c:pt>
                <c:pt idx="5">
                  <c:v>63.743392134000125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B-4CE3-9D1D-FA637057A65F}"/>
            </c:ext>
          </c:extLst>
        </c:ser>
        <c:ser>
          <c:idx val="2"/>
          <c:order val="2"/>
          <c:tx>
            <c:v>VS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MIR'!$H$34:$H$36</c:f>
                <c:numCache>
                  <c:formatCode>General</c:formatCode>
                  <c:ptCount val="3"/>
                  <c:pt idx="0">
                    <c:v>4.8912198456813022E-2</c:v>
                  </c:pt>
                  <c:pt idx="1">
                    <c:v>0.1054154419473647</c:v>
                  </c:pt>
                  <c:pt idx="2">
                    <c:v>0.3370114642718991</c:v>
                  </c:pt>
                </c:numCache>
              </c:numRef>
            </c:plus>
            <c:minus>
              <c:numRef>
                <c:f>'Effect MIR'!$H$34:$H$36</c:f>
                <c:numCache>
                  <c:formatCode>General</c:formatCode>
                  <c:ptCount val="3"/>
                  <c:pt idx="0">
                    <c:v>4.8912198456813022E-2</c:v>
                  </c:pt>
                  <c:pt idx="1">
                    <c:v>0.1054154419473647</c:v>
                  </c:pt>
                  <c:pt idx="2">
                    <c:v>0.3370114642718991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MIR'!$C$34:$C$36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MIR'!$F$34:$F$36</c:f>
              <c:numCache>
                <c:formatCode>0.0</c:formatCode>
                <c:ptCount val="3"/>
                <c:pt idx="0">
                  <c:v>16.62788246669799</c:v>
                </c:pt>
                <c:pt idx="1">
                  <c:v>27.367113527843898</c:v>
                </c:pt>
                <c:pt idx="2">
                  <c:v>43.514465550377146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B-4CE3-9D1D-FA637057A65F}"/>
            </c:ext>
          </c:extLst>
        </c:ser>
        <c:ser>
          <c:idx val="3"/>
          <c:order val="3"/>
          <c:tx>
            <c:v>Ash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MIR'!$K$9:$K$15</c:f>
                <c:numCache>
                  <c:formatCode>General</c:formatCode>
                  <c:ptCount val="7"/>
                  <c:pt idx="0">
                    <c:v>4.8912198456817317E-2</c:v>
                  </c:pt>
                  <c:pt idx="1">
                    <c:v>0.18693594584925333</c:v>
                  </c:pt>
                  <c:pt idx="2">
                    <c:v>0.5658317489874366</c:v>
                  </c:pt>
                  <c:pt idx="3">
                    <c:v>0.16533028805153263</c:v>
                  </c:pt>
                  <c:pt idx="4">
                    <c:v>0.20865176343771349</c:v>
                  </c:pt>
                  <c:pt idx="5">
                    <c:v>0.65546509802093034</c:v>
                  </c:pt>
                  <c:pt idx="6">
                    <c:v>0.3814813974511167</c:v>
                  </c:pt>
                </c:numCache>
              </c:numRef>
            </c:plus>
            <c:minus>
              <c:numRef>
                <c:f>'Effect MIR'!$K$9:$K$15</c:f>
                <c:numCache>
                  <c:formatCode>General</c:formatCode>
                  <c:ptCount val="7"/>
                  <c:pt idx="0">
                    <c:v>4.8912198456817317E-2</c:v>
                  </c:pt>
                  <c:pt idx="1">
                    <c:v>0.18693594584925333</c:v>
                  </c:pt>
                  <c:pt idx="2">
                    <c:v>0.5658317489874366</c:v>
                  </c:pt>
                  <c:pt idx="3">
                    <c:v>0.16533028805153263</c:v>
                  </c:pt>
                  <c:pt idx="4">
                    <c:v>0.20865176343771349</c:v>
                  </c:pt>
                  <c:pt idx="5">
                    <c:v>0.65546509802093034</c:v>
                  </c:pt>
                  <c:pt idx="6">
                    <c:v>0.3814813974511167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MIR'!$C$9:$C$15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MIR'!$I$9:$I$15</c:f>
              <c:numCache>
                <c:formatCode>0.0</c:formatCode>
                <c:ptCount val="7"/>
                <c:pt idx="0">
                  <c:v>6.7690985503384651</c:v>
                </c:pt>
                <c:pt idx="1">
                  <c:v>7.9887646056067325</c:v>
                </c:pt>
                <c:pt idx="2">
                  <c:v>8.3391361660836214</c:v>
                </c:pt>
                <c:pt idx="3">
                  <c:v>10.346847266533224</c:v>
                </c:pt>
                <c:pt idx="4">
                  <c:v>11.324609721606814</c:v>
                </c:pt>
                <c:pt idx="5">
                  <c:v>14.930195108098472</c:v>
                </c:pt>
                <c:pt idx="6">
                  <c:v>21.314160913345841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B-4CE3-9D1D-FA637057A65F}"/>
            </c:ext>
          </c:extLst>
        </c:ser>
        <c:ser>
          <c:idx val="5"/>
          <c:order val="4"/>
          <c:tx>
            <c:v>Ash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MIR'!$K$22:$K$27</c:f>
                <c:numCache>
                  <c:formatCode>General</c:formatCode>
                  <c:ptCount val="6"/>
                  <c:pt idx="0">
                    <c:v>4.8912198456817317E-2</c:v>
                  </c:pt>
                  <c:pt idx="1">
                    <c:v>0.1504997188363017</c:v>
                  </c:pt>
                  <c:pt idx="2">
                    <c:v>0.24387010859412572</c:v>
                  </c:pt>
                  <c:pt idx="3">
                    <c:v>0.81089910084988148</c:v>
                  </c:pt>
                  <c:pt idx="4">
                    <c:v>0.32577848833117795</c:v>
                  </c:pt>
                  <c:pt idx="5">
                    <c:v>0.48075900703908531</c:v>
                  </c:pt>
                </c:numCache>
              </c:numRef>
            </c:plus>
            <c:minus>
              <c:numRef>
                <c:f>'Effect MIR'!$K$22:$K$27</c:f>
                <c:numCache>
                  <c:formatCode>General</c:formatCode>
                  <c:ptCount val="6"/>
                  <c:pt idx="0">
                    <c:v>4.8912198456817317E-2</c:v>
                  </c:pt>
                  <c:pt idx="1">
                    <c:v>0.1504997188363017</c:v>
                  </c:pt>
                  <c:pt idx="2">
                    <c:v>0.24387010859412572</c:v>
                  </c:pt>
                  <c:pt idx="3">
                    <c:v>0.81089910084988148</c:v>
                  </c:pt>
                  <c:pt idx="4">
                    <c:v>0.32577848833117795</c:v>
                  </c:pt>
                  <c:pt idx="5">
                    <c:v>0.48075900703908531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MIR'!$C$22:$C$27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MIR'!$I$22:$I$27</c:f>
              <c:numCache>
                <c:formatCode>0.0</c:formatCode>
                <c:ptCount val="6"/>
                <c:pt idx="0">
                  <c:v>6.7690985503384651</c:v>
                </c:pt>
                <c:pt idx="1">
                  <c:v>8.8851167822237649</c:v>
                </c:pt>
                <c:pt idx="2">
                  <c:v>11.667929950861829</c:v>
                </c:pt>
                <c:pt idx="3">
                  <c:v>15.596688395015741</c:v>
                </c:pt>
                <c:pt idx="4">
                  <c:v>19.649559581592605</c:v>
                </c:pt>
                <c:pt idx="5">
                  <c:v>25.667002268670576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B-4CE3-9D1D-FA637057A65F}"/>
            </c:ext>
          </c:extLst>
        </c:ser>
        <c:ser>
          <c:idx val="7"/>
          <c:order val="5"/>
          <c:tx>
            <c:v>Ash- 6.5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MIR'!$K$34:$K$36</c:f>
                <c:numCache>
                  <c:formatCode>General</c:formatCode>
                  <c:ptCount val="3"/>
                  <c:pt idx="0">
                    <c:v>4.8912198456817317E-2</c:v>
                  </c:pt>
                  <c:pt idx="1">
                    <c:v>0.10541544194736482</c:v>
                  </c:pt>
                  <c:pt idx="2">
                    <c:v>0.33701146427189949</c:v>
                  </c:pt>
                </c:numCache>
              </c:numRef>
            </c:plus>
            <c:minus>
              <c:numRef>
                <c:f>'Effect MIR'!$K$34:$K$36</c:f>
                <c:numCache>
                  <c:formatCode>General</c:formatCode>
                  <c:ptCount val="3"/>
                  <c:pt idx="0">
                    <c:v>4.8912198456817317E-2</c:v>
                  </c:pt>
                  <c:pt idx="1">
                    <c:v>0.10541544194736482</c:v>
                  </c:pt>
                  <c:pt idx="2">
                    <c:v>0.33701146427189949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MIR'!$C$34:$C$36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MIR'!$I$34:$I$36</c:f>
              <c:numCache>
                <c:formatCode>0.0</c:formatCode>
                <c:ptCount val="3"/>
                <c:pt idx="0">
                  <c:v>6.7690985503384651</c:v>
                </c:pt>
                <c:pt idx="1">
                  <c:v>11.641461432899902</c:v>
                </c:pt>
                <c:pt idx="2">
                  <c:v>20.794361777571854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B-4CE3-9D1D-FA637057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Ash and volatile solids</a:t>
                </a:r>
                <a:r>
                  <a:rPr lang="en-ZA" sz="1200" baseline="0"/>
                  <a:t> content (%wt)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696639882621384E-3"/>
              <c:y val="7.88586232501080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6046455661771053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106352135593"/>
          <c:y val="5.0178839084529178E-2"/>
          <c:w val="0.68268151692887546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VS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MIR'!$N$9:$N$15</c:f>
                <c:numCache>
                  <c:formatCode>General</c:formatCode>
                  <c:ptCount val="7"/>
                  <c:pt idx="0">
                    <c:v>0.20905346044943882</c:v>
                  </c:pt>
                  <c:pt idx="1">
                    <c:v>0.7103388427291657</c:v>
                  </c:pt>
                  <c:pt idx="2">
                    <c:v>1.9701200702237296</c:v>
                  </c:pt>
                  <c:pt idx="3">
                    <c:v>0.48304904217084066</c:v>
                  </c:pt>
                  <c:pt idx="4">
                    <c:v>0.53813176009490071</c:v>
                  </c:pt>
                  <c:pt idx="5">
                    <c:v>1.2423760254410345</c:v>
                  </c:pt>
                  <c:pt idx="6">
                    <c:v>0.49324432359281112</c:v>
                  </c:pt>
                </c:numCache>
              </c:numRef>
            </c:plus>
            <c:minus>
              <c:numRef>
                <c:f>'Effect MIR'!$N$9:$N$15</c:f>
                <c:numCache>
                  <c:formatCode>General</c:formatCode>
                  <c:ptCount val="7"/>
                  <c:pt idx="0">
                    <c:v>0.20905346044943882</c:v>
                  </c:pt>
                  <c:pt idx="1">
                    <c:v>0.7103388427291657</c:v>
                  </c:pt>
                  <c:pt idx="2">
                    <c:v>1.9701200702237296</c:v>
                  </c:pt>
                  <c:pt idx="3">
                    <c:v>0.48304904217084066</c:v>
                  </c:pt>
                  <c:pt idx="4">
                    <c:v>0.53813176009490071</c:v>
                  </c:pt>
                  <c:pt idx="5">
                    <c:v>1.2423760254410345</c:v>
                  </c:pt>
                  <c:pt idx="6">
                    <c:v>0.49324432359281112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MIR'!$C$9:$C$15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MIR'!$L$9:$L$15</c:f>
              <c:numCache>
                <c:formatCode>0.0</c:formatCode>
                <c:ptCount val="7"/>
                <c:pt idx="0">
                  <c:v>71.068495779820637</c:v>
                </c:pt>
                <c:pt idx="1">
                  <c:v>69.643453114370189</c:v>
                </c:pt>
                <c:pt idx="2">
                  <c:v>70.964691255784089</c:v>
                </c:pt>
                <c:pt idx="3">
                  <c:v>69.76939482480671</c:v>
                </c:pt>
                <c:pt idx="4">
                  <c:v>70.79280777947838</c:v>
                </c:pt>
                <c:pt idx="5">
                  <c:v>71.701137843244027</c:v>
                </c:pt>
                <c:pt idx="6">
                  <c:v>72.441411421644219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E-4549-8753-0CD8679CA82E}"/>
            </c:ext>
          </c:extLst>
        </c:ser>
        <c:ser>
          <c:idx val="1"/>
          <c:order val="1"/>
          <c:tx>
            <c:v>VS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MIR'!$N$22:$N$27</c:f>
                <c:numCache>
                  <c:formatCode>General</c:formatCode>
                  <c:ptCount val="6"/>
                  <c:pt idx="0">
                    <c:v>0.20905346044943882</c:v>
                  </c:pt>
                  <c:pt idx="1">
                    <c:v>0.50803356438973335</c:v>
                  </c:pt>
                  <c:pt idx="2">
                    <c:v>0.62959245402448372</c:v>
                  </c:pt>
                  <c:pt idx="3">
                    <c:v>1.5975651858100095</c:v>
                  </c:pt>
                  <c:pt idx="4">
                    <c:v>0.48814135518756219</c:v>
                  </c:pt>
                  <c:pt idx="5">
                    <c:v>0.53769923536398767</c:v>
                  </c:pt>
                </c:numCache>
              </c:numRef>
            </c:plus>
            <c:minus>
              <c:numRef>
                <c:f>'Effect MIR'!$N$22:$N$27</c:f>
                <c:numCache>
                  <c:formatCode>General</c:formatCode>
                  <c:ptCount val="6"/>
                  <c:pt idx="0">
                    <c:v>0.20905346044943882</c:v>
                  </c:pt>
                  <c:pt idx="1">
                    <c:v>0.50803356438973335</c:v>
                  </c:pt>
                  <c:pt idx="2">
                    <c:v>0.62959245402448372</c:v>
                  </c:pt>
                  <c:pt idx="3">
                    <c:v>1.5975651858100095</c:v>
                  </c:pt>
                  <c:pt idx="4">
                    <c:v>0.48814135518756219</c:v>
                  </c:pt>
                  <c:pt idx="5">
                    <c:v>0.53769923536398767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MIR'!$C$22:$C$27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MIR'!$L$22:$L$27</c:f>
              <c:numCache>
                <c:formatCode>0.0</c:formatCode>
                <c:ptCount val="6"/>
                <c:pt idx="0" formatCode="0.00">
                  <c:v>71.068495779820637</c:v>
                </c:pt>
                <c:pt idx="1">
                  <c:v>70.007003442963352</c:v>
                </c:pt>
                <c:pt idx="2">
                  <c:v>69.877240414999264</c:v>
                </c:pt>
                <c:pt idx="3">
                  <c:v>69.27271670706061</c:v>
                </c:pt>
                <c:pt idx="4">
                  <c:v>70.557409446732422</c:v>
                </c:pt>
                <c:pt idx="5">
                  <c:v>71.293044348875057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E-4549-8753-0CD8679CA82E}"/>
            </c:ext>
          </c:extLst>
        </c:ser>
        <c:ser>
          <c:idx val="2"/>
          <c:order val="2"/>
          <c:tx>
            <c:v>VS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MIR'!$N$34:$N$36</c:f>
                <c:numCache>
                  <c:formatCode>General</c:formatCode>
                  <c:ptCount val="3"/>
                  <c:pt idx="0">
                    <c:v>0.20905346044943882</c:v>
                  </c:pt>
                  <c:pt idx="1">
                    <c:v>0.27023658786164151</c:v>
                  </c:pt>
                  <c:pt idx="2">
                    <c:v>0.52405163999224702</c:v>
                  </c:pt>
                </c:numCache>
              </c:numRef>
            </c:plus>
            <c:minus>
              <c:numRef>
                <c:f>'Effect MIR'!$N$34:$N$36</c:f>
                <c:numCache>
                  <c:formatCode>General</c:formatCode>
                  <c:ptCount val="3"/>
                  <c:pt idx="0">
                    <c:v>0.20905346044943882</c:v>
                  </c:pt>
                  <c:pt idx="1">
                    <c:v>0.27023658786164151</c:v>
                  </c:pt>
                  <c:pt idx="2">
                    <c:v>0.52405163999224702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MIR'!$C$34:$C$36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MIR'!$L$34:$L$36</c:f>
              <c:numCache>
                <c:formatCode>0.0</c:formatCode>
                <c:ptCount val="3"/>
                <c:pt idx="0">
                  <c:v>71.068495779820637</c:v>
                </c:pt>
                <c:pt idx="1">
                  <c:v>70.156660568566622</c:v>
                </c:pt>
                <c:pt idx="2">
                  <c:v>67.664840673382173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E-4549-8753-0CD8679CA82E}"/>
            </c:ext>
          </c:extLst>
        </c:ser>
        <c:ser>
          <c:idx val="3"/>
          <c:order val="3"/>
          <c:tx>
            <c:v>Ash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MIR'!$Q$9:$Q$15</c:f>
                <c:numCache>
                  <c:formatCode>General</c:formatCode>
                  <c:ptCount val="7"/>
                  <c:pt idx="0">
                    <c:v>0.20905346044945719</c:v>
                  </c:pt>
                  <c:pt idx="1">
                    <c:v>0.7103388427291667</c:v>
                  </c:pt>
                  <c:pt idx="2">
                    <c:v>1.9701200702237287</c:v>
                  </c:pt>
                  <c:pt idx="3">
                    <c:v>0.48304904217084149</c:v>
                  </c:pt>
                  <c:pt idx="4">
                    <c:v>0.53813176009490105</c:v>
                  </c:pt>
                  <c:pt idx="5">
                    <c:v>1.2423760254410534</c:v>
                  </c:pt>
                  <c:pt idx="6">
                    <c:v>0.49324432359280862</c:v>
                  </c:pt>
                </c:numCache>
              </c:numRef>
            </c:plus>
            <c:minus>
              <c:numRef>
                <c:f>'Effect MIR'!$Q$9:$Q$15</c:f>
                <c:numCache>
                  <c:formatCode>General</c:formatCode>
                  <c:ptCount val="7"/>
                  <c:pt idx="0">
                    <c:v>0.20905346044945719</c:v>
                  </c:pt>
                  <c:pt idx="1">
                    <c:v>0.7103388427291667</c:v>
                  </c:pt>
                  <c:pt idx="2">
                    <c:v>1.9701200702237287</c:v>
                  </c:pt>
                  <c:pt idx="3">
                    <c:v>0.48304904217084149</c:v>
                  </c:pt>
                  <c:pt idx="4">
                    <c:v>0.53813176009490105</c:v>
                  </c:pt>
                  <c:pt idx="5">
                    <c:v>1.2423760254410534</c:v>
                  </c:pt>
                  <c:pt idx="6">
                    <c:v>0.49324432359280862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MIR'!$C$9:$C$15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MIR'!$O$9:$O$15</c:f>
              <c:numCache>
                <c:formatCode>0.0</c:formatCode>
                <c:ptCount val="7"/>
                <c:pt idx="0">
                  <c:v>28.931504220179356</c:v>
                </c:pt>
                <c:pt idx="1">
                  <c:v>30.356546885629811</c:v>
                </c:pt>
                <c:pt idx="2">
                  <c:v>29.035308744215911</c:v>
                </c:pt>
                <c:pt idx="3">
                  <c:v>30.230605175193311</c:v>
                </c:pt>
                <c:pt idx="4">
                  <c:v>29.207192220521616</c:v>
                </c:pt>
                <c:pt idx="5">
                  <c:v>28.298862156755959</c:v>
                </c:pt>
                <c:pt idx="6">
                  <c:v>27.558588578355785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E-4549-8753-0CD8679CA82E}"/>
            </c:ext>
          </c:extLst>
        </c:ser>
        <c:ser>
          <c:idx val="5"/>
          <c:order val="4"/>
          <c:tx>
            <c:v>Ash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MIR'!$Q$22:$Q$27</c:f>
                <c:numCache>
                  <c:formatCode>General</c:formatCode>
                  <c:ptCount val="6"/>
                  <c:pt idx="0">
                    <c:v>0.20905346044945719</c:v>
                  </c:pt>
                  <c:pt idx="1">
                    <c:v>0.50803356438973368</c:v>
                  </c:pt>
                  <c:pt idx="2">
                    <c:v>0.62959245402448349</c:v>
                  </c:pt>
                  <c:pt idx="3">
                    <c:v>1.5975651858100097</c:v>
                  </c:pt>
                  <c:pt idx="4">
                    <c:v>0.48814135518756052</c:v>
                  </c:pt>
                  <c:pt idx="5">
                    <c:v>0.53769923536398689</c:v>
                  </c:pt>
                </c:numCache>
              </c:numRef>
            </c:plus>
            <c:minus>
              <c:numRef>
                <c:f>'Effect MIR'!$Q$22:$Q$27</c:f>
                <c:numCache>
                  <c:formatCode>General</c:formatCode>
                  <c:ptCount val="6"/>
                  <c:pt idx="0">
                    <c:v>0.20905346044945719</c:v>
                  </c:pt>
                  <c:pt idx="1">
                    <c:v>0.50803356438973368</c:v>
                  </c:pt>
                  <c:pt idx="2">
                    <c:v>0.62959245402448349</c:v>
                  </c:pt>
                  <c:pt idx="3">
                    <c:v>1.5975651858100097</c:v>
                  </c:pt>
                  <c:pt idx="4">
                    <c:v>0.48814135518756052</c:v>
                  </c:pt>
                  <c:pt idx="5">
                    <c:v>0.53769923536398689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MIR'!$C$22:$C$27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MIR'!$O$22:$O$27</c:f>
              <c:numCache>
                <c:formatCode>0.0</c:formatCode>
                <c:ptCount val="6"/>
                <c:pt idx="0" formatCode="0.00">
                  <c:v>28.931504220179356</c:v>
                </c:pt>
                <c:pt idx="1">
                  <c:v>29.992996557036644</c:v>
                </c:pt>
                <c:pt idx="2">
                  <c:v>30.122759585000733</c:v>
                </c:pt>
                <c:pt idx="3">
                  <c:v>30.727283292939401</c:v>
                </c:pt>
                <c:pt idx="4">
                  <c:v>29.442590553267568</c:v>
                </c:pt>
                <c:pt idx="5">
                  <c:v>28.706955651124943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7E-4549-8753-0CD8679CA82E}"/>
            </c:ext>
          </c:extLst>
        </c:ser>
        <c:ser>
          <c:idx val="7"/>
          <c:order val="5"/>
          <c:tx>
            <c:v>Ash- 6.5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MIR'!$Q$34:$Q$36</c:f>
                <c:numCache>
                  <c:formatCode>General</c:formatCode>
                  <c:ptCount val="3"/>
                  <c:pt idx="0">
                    <c:v>0.20905346044945719</c:v>
                  </c:pt>
                  <c:pt idx="1">
                    <c:v>0.27023658786164179</c:v>
                  </c:pt>
                  <c:pt idx="2">
                    <c:v>0.52405163999224769</c:v>
                  </c:pt>
                </c:numCache>
              </c:numRef>
            </c:plus>
            <c:minus>
              <c:numRef>
                <c:f>'Effect MIR'!$Q$34:$Q$36</c:f>
                <c:numCache>
                  <c:formatCode>General</c:formatCode>
                  <c:ptCount val="3"/>
                  <c:pt idx="0">
                    <c:v>0.20905346044945719</c:v>
                  </c:pt>
                  <c:pt idx="1">
                    <c:v>0.27023658786164179</c:v>
                  </c:pt>
                  <c:pt idx="2">
                    <c:v>0.52405163999224769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MIR'!$C$34:$C$36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MIR'!$O$34:$O$36</c:f>
              <c:numCache>
                <c:formatCode>0.0</c:formatCode>
                <c:ptCount val="3"/>
                <c:pt idx="0">
                  <c:v>28.931504220179356</c:v>
                </c:pt>
                <c:pt idx="1">
                  <c:v>29.843339431433378</c:v>
                </c:pt>
                <c:pt idx="2">
                  <c:v>32.335159326617827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7E-4549-8753-0CD8679C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Ash and volatile solids</a:t>
                </a:r>
                <a:r>
                  <a:rPr lang="en-ZA" sz="1100" baseline="0"/>
                  <a:t> content (g/g db)</a:t>
                </a:r>
                <a:endParaRPr lang="en-ZA" sz="1100"/>
              </a:p>
            </c:rich>
          </c:tx>
          <c:layout>
            <c:manualLayout>
              <c:xMode val="edge"/>
              <c:yMode val="edge"/>
              <c:x val="7.7697568698479194E-3"/>
              <c:y val="0.1040714429882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6046455661771053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6533094660648"/>
          <c:y val="4.5976845867595512E-2"/>
          <c:w val="0.6723056530733804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N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dp'!$K$59:$K$63</c:f>
                <c:numCache>
                  <c:formatCode>General</c:formatCode>
                  <c:ptCount val="5"/>
                  <c:pt idx="0">
                    <c:v>0.56305842114167426</c:v>
                  </c:pt>
                  <c:pt idx="1">
                    <c:v>0.76847723808526325</c:v>
                  </c:pt>
                  <c:pt idx="2">
                    <c:v>1.9393958005266427</c:v>
                  </c:pt>
                  <c:pt idx="3">
                    <c:v>0.94355909185445053</c:v>
                  </c:pt>
                  <c:pt idx="4">
                    <c:v>1.4990026969026138</c:v>
                  </c:pt>
                </c:numCache>
              </c:numRef>
            </c:plus>
            <c:minus>
              <c:numRef>
                <c:f>'Effect dp'!$K$59:$K$63</c:f>
                <c:numCache>
                  <c:formatCode>General</c:formatCode>
                  <c:ptCount val="5"/>
                  <c:pt idx="0">
                    <c:v>0.56305842114167426</c:v>
                  </c:pt>
                  <c:pt idx="1">
                    <c:v>0.76847723808526325</c:v>
                  </c:pt>
                  <c:pt idx="2">
                    <c:v>1.9393958005266427</c:v>
                  </c:pt>
                  <c:pt idx="3">
                    <c:v>0.94355909185445053</c:v>
                  </c:pt>
                  <c:pt idx="4">
                    <c:v>1.4990026969026138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dp'!$I$59:$I$63</c:f>
              <c:numCache>
                <c:formatCode>0</c:formatCode>
                <c:ptCount val="5"/>
                <c:pt idx="0">
                  <c:v>10.161350973352732</c:v>
                </c:pt>
                <c:pt idx="1">
                  <c:v>13.472208626865795</c:v>
                </c:pt>
                <c:pt idx="2">
                  <c:v>15.527967070160301</c:v>
                </c:pt>
                <c:pt idx="3">
                  <c:v>20.814393327069762</c:v>
                </c:pt>
                <c:pt idx="4">
                  <c:v>24.529571573550978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D-463E-8872-A7E554E76055}"/>
            </c:ext>
          </c:extLst>
        </c:ser>
        <c:ser>
          <c:idx val="1"/>
          <c:order val="1"/>
          <c:tx>
            <c:v>N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dp'!$K$71,'Effect dp'!$K$75)</c:f>
                <c:numCache>
                  <c:formatCode>General</c:formatCode>
                  <c:ptCount val="2"/>
                  <c:pt idx="0">
                    <c:v>2.3987687076628874</c:v>
                  </c:pt>
                  <c:pt idx="1">
                    <c:v>1.2416932034973522</c:v>
                  </c:pt>
                </c:numCache>
              </c:numRef>
            </c:plus>
            <c:minus>
              <c:numRef>
                <c:f>('Effect dp'!$K$71,'Effect dp'!$K$75)</c:f>
                <c:numCache>
                  <c:formatCode>General</c:formatCode>
                  <c:ptCount val="2"/>
                  <c:pt idx="0">
                    <c:v>2.3987687076628874</c:v>
                  </c:pt>
                  <c:pt idx="1">
                    <c:v>1.2416932034973522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dp'!$I$71,'Effect dp'!$I$75)</c:f>
              <c:numCache>
                <c:formatCode>0</c:formatCode>
                <c:ptCount val="2"/>
                <c:pt idx="0">
                  <c:v>7.7972694307469004</c:v>
                </c:pt>
                <c:pt idx="1">
                  <c:v>14.373294395226978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D-463E-8872-A7E554E76055}"/>
            </c:ext>
          </c:extLst>
        </c:ser>
        <c:ser>
          <c:idx val="3"/>
          <c:order val="2"/>
          <c:tx>
            <c:v>P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dp'!$T$58:$T$63</c:f>
                <c:numCache>
                  <c:formatCode>General</c:formatCode>
                  <c:ptCount val="6"/>
                  <c:pt idx="0">
                    <c:v>2.8055171529922331</c:v>
                  </c:pt>
                  <c:pt idx="1">
                    <c:v>11.117253068859377</c:v>
                  </c:pt>
                  <c:pt idx="2">
                    <c:v>13.920216939979769</c:v>
                  </c:pt>
                  <c:pt idx="3">
                    <c:v>15.67537947844807</c:v>
                  </c:pt>
                  <c:pt idx="4">
                    <c:v>7.4588562002185892</c:v>
                  </c:pt>
                  <c:pt idx="5">
                    <c:v>21.878462754694866</c:v>
                  </c:pt>
                </c:numCache>
              </c:numRef>
            </c:plus>
            <c:minus>
              <c:numRef>
                <c:f>'Effect dp'!$T$58:$T$63</c:f>
                <c:numCache>
                  <c:formatCode>General</c:formatCode>
                  <c:ptCount val="6"/>
                  <c:pt idx="0">
                    <c:v>2.8055171529922331</c:v>
                  </c:pt>
                  <c:pt idx="1">
                    <c:v>11.117253068859377</c:v>
                  </c:pt>
                  <c:pt idx="2">
                    <c:v>13.920216939979769</c:v>
                  </c:pt>
                  <c:pt idx="3">
                    <c:v>15.67537947844807</c:v>
                  </c:pt>
                  <c:pt idx="4">
                    <c:v>7.4588562002185892</c:v>
                  </c:pt>
                  <c:pt idx="5">
                    <c:v>21.878462754694866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dp'!$R$58:$R$63</c:f>
              <c:numCache>
                <c:formatCode>0.0</c:formatCode>
                <c:ptCount val="6"/>
                <c:pt idx="0">
                  <c:v>24.989769043693347</c:v>
                </c:pt>
                <c:pt idx="1">
                  <c:v>28.346979581629924</c:v>
                </c:pt>
                <c:pt idx="2">
                  <c:v>30.783111170748743</c:v>
                </c:pt>
                <c:pt idx="3">
                  <c:v>41.937122169898522</c:v>
                </c:pt>
                <c:pt idx="4">
                  <c:v>59.052310715013675</c:v>
                </c:pt>
                <c:pt idx="5">
                  <c:v>63.95485450701414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7-4F75-8115-9D6221CA31D4}"/>
            </c:ext>
          </c:extLst>
        </c:ser>
        <c:ser>
          <c:idx val="2"/>
          <c:order val="3"/>
          <c:tx>
            <c:v>P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dp'!$T$70,'Effect dp'!$T$75,'Effect dp'!$T$76)</c:f>
                <c:numCache>
                  <c:formatCode>General</c:formatCode>
                  <c:ptCount val="3"/>
                  <c:pt idx="0">
                    <c:v>2.8055171529922331</c:v>
                  </c:pt>
                  <c:pt idx="1">
                    <c:v>20.458092739744185</c:v>
                  </c:pt>
                  <c:pt idx="2">
                    <c:v>12.818180611749005</c:v>
                  </c:pt>
                </c:numCache>
              </c:numRef>
            </c:plus>
            <c:minus>
              <c:numRef>
                <c:f>('Effect dp'!$T$70,'Effect dp'!$T$75,'Effect dp'!$T$76)</c:f>
                <c:numCache>
                  <c:formatCode>General</c:formatCode>
                  <c:ptCount val="3"/>
                  <c:pt idx="0">
                    <c:v>2.8055171529922331</c:v>
                  </c:pt>
                  <c:pt idx="1">
                    <c:v>20.458092739744185</c:v>
                  </c:pt>
                  <c:pt idx="2">
                    <c:v>12.818180611749005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dp'!$R$70,'Effect dp'!$R$75,'Effect dp'!$R$76)</c:f>
              <c:numCache>
                <c:formatCode>0.0</c:formatCode>
                <c:ptCount val="3"/>
                <c:pt idx="0">
                  <c:v>24.989769043693347</c:v>
                </c:pt>
                <c:pt idx="1">
                  <c:v>39.287534209085933</c:v>
                </c:pt>
                <c:pt idx="2">
                  <c:v>37.324318009229515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D-463E-8872-A7E554E76055}"/>
            </c:ext>
          </c:extLst>
        </c:ser>
        <c:ser>
          <c:idx val="4"/>
          <c:order val="4"/>
          <c:tx>
            <c:v>K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plus>
            <c:minus>
              <c:numRef>
                <c:f>'Effect dp'!$Q$58:$Q$63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dp'!$O$58:$O$63</c:f>
              <c:numCache>
                <c:formatCode>0.0</c:formatCode>
                <c:ptCount val="6"/>
                <c:pt idx="0">
                  <c:v>1.8015579297613058</c:v>
                </c:pt>
                <c:pt idx="1">
                  <c:v>3.0389643649117599</c:v>
                </c:pt>
                <c:pt idx="2">
                  <c:v>3.1158289903342276</c:v>
                </c:pt>
                <c:pt idx="3">
                  <c:v>4.5369160012758467</c:v>
                </c:pt>
                <c:pt idx="4">
                  <c:v>5.657177261705864</c:v>
                </c:pt>
                <c:pt idx="5">
                  <c:v>6.9872797000885258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67-4F75-8115-9D6221CA31D4}"/>
            </c:ext>
          </c:extLst>
        </c:ser>
        <c:ser>
          <c:idx val="5"/>
          <c:order val="5"/>
          <c:tx>
            <c:v>K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dp'!$Q$70,'Effect dp'!$Q$75,'Effect dp'!$Q$76)</c:f>
                <c:numCache>
                  <c:formatCode>General</c:formatCode>
                  <c:ptCount val="3"/>
                  <c:pt idx="0">
                    <c:v>1.7019457791967788E-2</c:v>
                  </c:pt>
                  <c:pt idx="1">
                    <c:v>2.2470493041212793</c:v>
                  </c:pt>
                  <c:pt idx="2">
                    <c:v>1.83685456351887</c:v>
                  </c:pt>
                </c:numCache>
              </c:numRef>
            </c:plus>
            <c:minus>
              <c:numRef>
                <c:f>('Effect dp'!$Q$70,'Effect dp'!$Q$75,'Effect dp'!$Q$76)</c:f>
                <c:numCache>
                  <c:formatCode>General</c:formatCode>
                  <c:ptCount val="3"/>
                  <c:pt idx="0">
                    <c:v>1.7019457791967788E-2</c:v>
                  </c:pt>
                  <c:pt idx="1">
                    <c:v>2.2470493041212793</c:v>
                  </c:pt>
                  <c:pt idx="2">
                    <c:v>1.83685456351887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dp'!$O$70,'Effect dp'!$O$75,'Effect dp'!$O$76)</c:f>
              <c:numCache>
                <c:formatCode>0.0</c:formatCode>
                <c:ptCount val="3"/>
                <c:pt idx="0">
                  <c:v>1.8015579297613058</c:v>
                </c:pt>
                <c:pt idx="1">
                  <c:v>3.8544198139025729</c:v>
                </c:pt>
                <c:pt idx="2">
                  <c:v>3.5164193780789379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D-463E-8872-A7E554E7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3379356644"/>
          <c:y val="0.13236745507795949"/>
          <c:w val="0.13941839144091461"/>
          <c:h val="0.61591144251362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982853615765"/>
          <c:y val="4.5976744071737193E-2"/>
          <c:w val="0.69562563867045257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Ca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dp'!$Z$58:$Z$59,'Effect dp'!$Z$62:$Z$63)</c:f>
                <c:numCache>
                  <c:formatCode>General</c:formatCode>
                  <c:ptCount val="4"/>
                  <c:pt idx="0">
                    <c:v>1.8799315245498993</c:v>
                  </c:pt>
                  <c:pt idx="1">
                    <c:v>4.0121640424114124</c:v>
                  </c:pt>
                  <c:pt idx="2">
                    <c:v>11.485972235564548</c:v>
                  </c:pt>
                  <c:pt idx="3">
                    <c:v>13.022023241264211</c:v>
                  </c:pt>
                </c:numCache>
              </c:numRef>
            </c:plus>
            <c:minus>
              <c:numRef>
                <c:f>('Effect dp'!$Z$58:$Z$59,'Effect dp'!$Z$62:$Z$63)</c:f>
                <c:numCache>
                  <c:formatCode>General</c:formatCode>
                  <c:ptCount val="4"/>
                  <c:pt idx="0">
                    <c:v>1.8799315245498993</c:v>
                  </c:pt>
                  <c:pt idx="1">
                    <c:v>4.0121640424114124</c:v>
                  </c:pt>
                  <c:pt idx="2">
                    <c:v>11.485972235564548</c:v>
                  </c:pt>
                  <c:pt idx="3">
                    <c:v>13.022023241264211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dp'!$C$58:$C$59,'Effect dp'!$C$62:$C$63)</c:f>
              <c:numCache>
                <c:formatCode>0.0</c:formatCode>
                <c:ptCount val="4"/>
                <c:pt idx="0">
                  <c:v>76.603018982963548</c:v>
                </c:pt>
                <c:pt idx="1">
                  <c:v>70.376028399405683</c:v>
                </c:pt>
                <c:pt idx="2">
                  <c:v>33.261444688290588</c:v>
                </c:pt>
                <c:pt idx="3">
                  <c:v>10.5896055973293</c:v>
                </c:pt>
              </c:numCache>
            </c:numRef>
          </c:xVal>
          <c:yVal>
            <c:numRef>
              <c:f>('Effect dp'!$X$58:$X$59,'Effect dp'!$X$62:$X$63)</c:f>
              <c:numCache>
                <c:formatCode>0.0</c:formatCode>
                <c:ptCount val="4"/>
                <c:pt idx="0">
                  <c:v>6.085253917970995</c:v>
                </c:pt>
                <c:pt idx="1">
                  <c:v>6.9986484359495496</c:v>
                </c:pt>
                <c:pt idx="2">
                  <c:v>19.778871617434341</c:v>
                </c:pt>
                <c:pt idx="3">
                  <c:v>22.300370741126688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8-48D3-B0FA-2E2E58C1DE3E}"/>
            </c:ext>
          </c:extLst>
        </c:ser>
        <c:ser>
          <c:idx val="2"/>
          <c:order val="1"/>
          <c:tx>
            <c:v>Ca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dp'!$Z$70,'Effect dp'!$Z$75:$Z$76)</c:f>
                <c:numCache>
                  <c:formatCode>General</c:formatCode>
                  <c:ptCount val="3"/>
                  <c:pt idx="0">
                    <c:v>1.8799315245498993</c:v>
                  </c:pt>
                  <c:pt idx="1">
                    <c:v>6.1372031947484045</c:v>
                  </c:pt>
                  <c:pt idx="2">
                    <c:v>3.2465747457693812</c:v>
                  </c:pt>
                </c:numCache>
              </c:numRef>
            </c:plus>
            <c:minus>
              <c:numRef>
                <c:f>('Effect dp'!$Z$70,'Effect dp'!$Z$75:$Z$76)</c:f>
                <c:numCache>
                  <c:formatCode>General</c:formatCode>
                  <c:ptCount val="3"/>
                  <c:pt idx="0">
                    <c:v>1.8799315245498993</c:v>
                  </c:pt>
                  <c:pt idx="1">
                    <c:v>6.1372031947484045</c:v>
                  </c:pt>
                  <c:pt idx="2">
                    <c:v>3.2465747457693812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dp'!$X$70,'Effect dp'!$X$75,'Effect dp'!$X$76)</c:f>
              <c:numCache>
                <c:formatCode>0.0</c:formatCode>
                <c:ptCount val="3"/>
                <c:pt idx="0">
                  <c:v>6.085253917970995</c:v>
                </c:pt>
                <c:pt idx="1">
                  <c:v>10.061692665571975</c:v>
                </c:pt>
                <c:pt idx="2">
                  <c:v>10.284812683762681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B-4061-BBA1-B74CBA8515CF}"/>
            </c:ext>
          </c:extLst>
        </c:ser>
        <c:ser>
          <c:idx val="3"/>
          <c:order val="2"/>
          <c:tx>
            <c:v>Mg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dp'!$W$58:$W$63</c:f>
                <c:numCache>
                  <c:formatCode>General</c:formatCode>
                  <c:ptCount val="6"/>
                  <c:pt idx="0">
                    <c:v>0.16760847979461524</c:v>
                  </c:pt>
                  <c:pt idx="1">
                    <c:v>2.1038975619243372</c:v>
                  </c:pt>
                  <c:pt idx="2">
                    <c:v>3.4868512970682835</c:v>
                  </c:pt>
                  <c:pt idx="3">
                    <c:v>4.6440018221368389</c:v>
                  </c:pt>
                  <c:pt idx="4">
                    <c:v>1.6807700533438035</c:v>
                  </c:pt>
                  <c:pt idx="5">
                    <c:v>1.9798661107467765</c:v>
                  </c:pt>
                </c:numCache>
              </c:numRef>
            </c:plus>
            <c:minus>
              <c:numRef>
                <c:f>'Effect dp'!$W$58:$W$63</c:f>
                <c:numCache>
                  <c:formatCode>General</c:formatCode>
                  <c:ptCount val="6"/>
                  <c:pt idx="0">
                    <c:v>0.16760847979461524</c:v>
                  </c:pt>
                  <c:pt idx="1">
                    <c:v>2.1038975619243372</c:v>
                  </c:pt>
                  <c:pt idx="2">
                    <c:v>3.4868512970682835</c:v>
                  </c:pt>
                  <c:pt idx="3">
                    <c:v>4.6440018221368389</c:v>
                  </c:pt>
                  <c:pt idx="4">
                    <c:v>1.6807700533438035</c:v>
                  </c:pt>
                  <c:pt idx="5">
                    <c:v>1.9798661107467765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dp'!$U$58:$U$63</c:f>
              <c:numCache>
                <c:formatCode>0.0</c:formatCode>
                <c:ptCount val="6"/>
                <c:pt idx="0">
                  <c:v>2.8923751166278069</c:v>
                </c:pt>
                <c:pt idx="1">
                  <c:v>3.8944542045036972</c:v>
                </c:pt>
                <c:pt idx="2">
                  <c:v>4.7394761282801845</c:v>
                </c:pt>
                <c:pt idx="3">
                  <c:v>7.1893858140510716</c:v>
                </c:pt>
                <c:pt idx="4">
                  <c:v>9.3131099855377872</c:v>
                </c:pt>
                <c:pt idx="5">
                  <c:v>11.423346343233439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8-48D3-B0FA-2E2E58C1DE3E}"/>
            </c:ext>
          </c:extLst>
        </c:ser>
        <c:ser>
          <c:idx val="4"/>
          <c:order val="3"/>
          <c:tx>
            <c:v>Mg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dp'!$W$70,'Effect dp'!$W$75:$W$76)</c:f>
                <c:numCache>
                  <c:formatCode>General</c:formatCode>
                  <c:ptCount val="3"/>
                  <c:pt idx="0">
                    <c:v>0.16760847979461524</c:v>
                  </c:pt>
                  <c:pt idx="1">
                    <c:v>3.4754575678241677</c:v>
                  </c:pt>
                  <c:pt idx="2">
                    <c:v>3.9516115609595843</c:v>
                  </c:pt>
                </c:numCache>
              </c:numRef>
            </c:plus>
            <c:minus>
              <c:numRef>
                <c:f>('Effect dp'!$W$70,'Effect dp'!$W$75:$W$76)</c:f>
                <c:numCache>
                  <c:formatCode>General</c:formatCode>
                  <c:ptCount val="3"/>
                  <c:pt idx="0">
                    <c:v>0.16760847979461524</c:v>
                  </c:pt>
                  <c:pt idx="1">
                    <c:v>3.4754575678241677</c:v>
                  </c:pt>
                  <c:pt idx="2">
                    <c:v>3.9516115609595843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dp'!$U$70,'Effect dp'!$U$75,'Effect dp'!$U$76)</c:f>
              <c:numCache>
                <c:formatCode>0.0</c:formatCode>
                <c:ptCount val="3"/>
                <c:pt idx="0">
                  <c:v>2.8923751166278069</c:v>
                </c:pt>
                <c:pt idx="1">
                  <c:v>6.0824781061850031</c:v>
                </c:pt>
                <c:pt idx="2">
                  <c:v>5.6650894717370566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B-4061-BBA1-B74CBA8515CF}"/>
            </c:ext>
          </c:extLst>
        </c:ser>
        <c:ser>
          <c:idx val="1"/>
          <c:order val="4"/>
          <c:tx>
            <c:v>S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dp'!$N$59:$N$62</c:f>
                <c:numCache>
                  <c:formatCode>General</c:formatCode>
                  <c:ptCount val="4"/>
                  <c:pt idx="0">
                    <c:v>1.5337148436243258</c:v>
                  </c:pt>
                  <c:pt idx="1">
                    <c:v>1.9687130657787437</c:v>
                  </c:pt>
                  <c:pt idx="2">
                    <c:v>3.0819076957385056</c:v>
                  </c:pt>
                  <c:pt idx="3">
                    <c:v>1.4958658241371812</c:v>
                  </c:pt>
                </c:numCache>
              </c:numRef>
            </c:plus>
            <c:minus>
              <c:numRef>
                <c:f>'Effect dp'!$N$59:$N$62</c:f>
                <c:numCache>
                  <c:formatCode>General</c:formatCode>
                  <c:ptCount val="4"/>
                  <c:pt idx="0">
                    <c:v>1.5337148436243258</c:v>
                  </c:pt>
                  <c:pt idx="1">
                    <c:v>1.9687130657787437</c:v>
                  </c:pt>
                  <c:pt idx="2">
                    <c:v>3.0819076957385056</c:v>
                  </c:pt>
                  <c:pt idx="3">
                    <c:v>1.4958658241371812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dp'!$C$59:$C$62</c:f>
              <c:numCache>
                <c:formatCode>0.0</c:formatCode>
                <c:ptCount val="4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</c:numCache>
            </c:numRef>
          </c:xVal>
          <c:yVal>
            <c:numRef>
              <c:f>'Effect dp'!$L$59:$L$62</c:f>
              <c:numCache>
                <c:formatCode>0</c:formatCode>
                <c:ptCount val="4"/>
                <c:pt idx="0">
                  <c:v>2.1773619126436818</c:v>
                </c:pt>
                <c:pt idx="1">
                  <c:v>3.2595164549728928</c:v>
                </c:pt>
                <c:pt idx="2">
                  <c:v>3.7764276311918841</c:v>
                </c:pt>
                <c:pt idx="3">
                  <c:v>5.0754671314555004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B-4061-BBA1-B74CBA8515CF}"/>
            </c:ext>
          </c:extLst>
        </c:ser>
        <c:ser>
          <c:idx val="5"/>
          <c:order val="5"/>
          <c:tx>
            <c:v>S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dp'!$N$71,'Effect dp'!$N$75)</c:f>
                <c:numCache>
                  <c:formatCode>General</c:formatCode>
                  <c:ptCount val="2"/>
                  <c:pt idx="0">
                    <c:v>1.3034450254709227</c:v>
                  </c:pt>
                  <c:pt idx="1">
                    <c:v>1.1721621152674824</c:v>
                  </c:pt>
                </c:numCache>
              </c:numRef>
            </c:plus>
            <c:minus>
              <c:numRef>
                <c:f>('Effect dp'!$N$71,'Effect dp'!$N$75)</c:f>
                <c:numCache>
                  <c:formatCode>General</c:formatCode>
                  <c:ptCount val="2"/>
                  <c:pt idx="0">
                    <c:v>1.3034450254709227</c:v>
                  </c:pt>
                  <c:pt idx="1">
                    <c:v>1.1721621152674824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dp'!$L$71,'Effect dp'!$L$75)</c:f>
              <c:numCache>
                <c:formatCode>0</c:formatCode>
                <c:ptCount val="2"/>
                <c:pt idx="0">
                  <c:v>1.9380307308353522</c:v>
                </c:pt>
                <c:pt idx="1">
                  <c:v>3.0415468607757066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B-4061-BBA1-B74CBA85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2.5684413169254779E-3"/>
              <c:y val="0.164225127347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5915703348292"/>
          <c:y val="0.10325737008449402"/>
          <c:w val="0.15578717732172317"/>
          <c:h val="0.69187254951756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982853615765"/>
          <c:y val="4.5976845867595512E-2"/>
          <c:w val="0.69562563867045257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Ca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MIR'!$Z$45:$Z$48,'Effect MIR'!$Z$50:$Z$51)</c:f>
                <c:numCache>
                  <c:formatCode>General</c:formatCode>
                  <c:ptCount val="6"/>
                  <c:pt idx="0">
                    <c:v>1.8799315245498993</c:v>
                  </c:pt>
                  <c:pt idx="1">
                    <c:v>0.95850856450677613</c:v>
                  </c:pt>
                  <c:pt idx="2">
                    <c:v>4.1342049478135952</c:v>
                  </c:pt>
                  <c:pt idx="3">
                    <c:v>5.6168985230362516</c:v>
                  </c:pt>
                  <c:pt idx="4">
                    <c:v>5.8011497279545434</c:v>
                  </c:pt>
                  <c:pt idx="5">
                    <c:v>0.96395307068164249</c:v>
                  </c:pt>
                </c:numCache>
              </c:numRef>
            </c:plus>
            <c:minus>
              <c:numRef>
                <c:f>('Effect MIR'!$Z$45:$Z$48,'Effect MIR'!$Z$50:$Z$51)</c:f>
                <c:numCache>
                  <c:formatCode>General</c:formatCode>
                  <c:ptCount val="6"/>
                  <c:pt idx="0">
                    <c:v>1.8799315245498993</c:v>
                  </c:pt>
                  <c:pt idx="1">
                    <c:v>0.95850856450677613</c:v>
                  </c:pt>
                  <c:pt idx="2">
                    <c:v>4.1342049478135952</c:v>
                  </c:pt>
                  <c:pt idx="3">
                    <c:v>5.6168985230362516</c:v>
                  </c:pt>
                  <c:pt idx="4">
                    <c:v>5.8011497279545434</c:v>
                  </c:pt>
                  <c:pt idx="5">
                    <c:v>0.96395307068164249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MIR'!$C$45:$C$48,'Effect MIR'!$C$50:$C$51)</c:f>
              <c:numCache>
                <c:formatCode>0.0</c:formatCode>
                <c:ptCount val="6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('Effect MIR'!$X$45:$X$48,'Effect MIR'!$X$50:$X$51)</c:f>
              <c:numCache>
                <c:formatCode>0.0</c:formatCode>
                <c:ptCount val="6"/>
                <c:pt idx="0">
                  <c:v>6.085253917970995</c:v>
                </c:pt>
                <c:pt idx="1">
                  <c:v>6.2825126695220543</c:v>
                </c:pt>
                <c:pt idx="2">
                  <c:v>8.4836243422496604</c:v>
                </c:pt>
                <c:pt idx="3">
                  <c:v>7.9852539577171857</c:v>
                </c:pt>
                <c:pt idx="4">
                  <c:v>13.820211911134237</c:v>
                </c:pt>
                <c:pt idx="5">
                  <c:v>15.212151773467388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B-4ABB-88EE-621753E04B15}"/>
            </c:ext>
          </c:extLst>
        </c:ser>
        <c:ser>
          <c:idx val="1"/>
          <c:order val="1"/>
          <c:tx>
            <c:v>Ca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MIR'!$Z$58:$Z$59,'Effect MIR'!$Z$62:$Z$63)</c:f>
                <c:numCache>
                  <c:formatCode>General</c:formatCode>
                  <c:ptCount val="4"/>
                  <c:pt idx="0">
                    <c:v>1.8799315245498993</c:v>
                  </c:pt>
                  <c:pt idx="1">
                    <c:v>4.0121640424114124</c:v>
                  </c:pt>
                  <c:pt idx="2">
                    <c:v>11.485972235564548</c:v>
                  </c:pt>
                  <c:pt idx="3">
                    <c:v>13.022023241264211</c:v>
                  </c:pt>
                </c:numCache>
              </c:numRef>
            </c:plus>
            <c:minus>
              <c:numRef>
                <c:f>('Effect MIR'!$Z$58:$Z$59,'Effect MIR'!$Z$62:$Z$63)</c:f>
                <c:numCache>
                  <c:formatCode>General</c:formatCode>
                  <c:ptCount val="4"/>
                  <c:pt idx="0">
                    <c:v>1.8799315245498993</c:v>
                  </c:pt>
                  <c:pt idx="1">
                    <c:v>4.0121640424114124</c:v>
                  </c:pt>
                  <c:pt idx="2">
                    <c:v>11.485972235564548</c:v>
                  </c:pt>
                  <c:pt idx="3">
                    <c:v>13.022023241264211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MIR'!$C$58:$C$59,'Effect MIR'!$C$62:$C$63)</c:f>
              <c:numCache>
                <c:formatCode>0.0</c:formatCode>
                <c:ptCount val="4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33.261444688290588</c:v>
                </c:pt>
                <c:pt idx="3">
                  <c:v>10.5896055973293</c:v>
                </c:pt>
              </c:numCache>
            </c:numRef>
          </c:xVal>
          <c:yVal>
            <c:numRef>
              <c:f>('Effect MIR'!$I$59:$I$63,'Effect MIR'!$X$58:$X$59,'Effect MIR'!$X$62:$X$63)</c:f>
              <c:numCache>
                <c:formatCode>0</c:formatCode>
                <c:ptCount val="9"/>
                <c:pt idx="0">
                  <c:v>10.161350973352732</c:v>
                </c:pt>
                <c:pt idx="1">
                  <c:v>13.472208626865795</c:v>
                </c:pt>
                <c:pt idx="2">
                  <c:v>15.527967070160301</c:v>
                </c:pt>
                <c:pt idx="3">
                  <c:v>20.814393327069762</c:v>
                </c:pt>
                <c:pt idx="4">
                  <c:v>24.529571573550978</c:v>
                </c:pt>
                <c:pt idx="5" formatCode="0.0">
                  <c:v>6.085253917970995</c:v>
                </c:pt>
                <c:pt idx="6" formatCode="0.0">
                  <c:v>6.9986484359495496</c:v>
                </c:pt>
                <c:pt idx="7" formatCode="0.0">
                  <c:v>19.778871617434341</c:v>
                </c:pt>
                <c:pt idx="8" formatCode="0.0">
                  <c:v>22.300370741126688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B-4ABB-88EE-621753E04B15}"/>
            </c:ext>
          </c:extLst>
        </c:ser>
        <c:ser>
          <c:idx val="2"/>
          <c:order val="2"/>
          <c:tx>
            <c:v>Ca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MIR'!$Z$70:$Z$72</c:f>
                <c:numCache>
                  <c:formatCode>General</c:formatCode>
                  <c:ptCount val="3"/>
                  <c:pt idx="0">
                    <c:v>1.8799315245498993</c:v>
                  </c:pt>
                  <c:pt idx="1">
                    <c:v>2.9184723581850625</c:v>
                  </c:pt>
                  <c:pt idx="2">
                    <c:v>8.806198541209616</c:v>
                  </c:pt>
                </c:numCache>
              </c:numRef>
            </c:plus>
            <c:minus>
              <c:numRef>
                <c:f>'Effect MIR'!$Z$70:$Z$72</c:f>
                <c:numCache>
                  <c:formatCode>General</c:formatCode>
                  <c:ptCount val="3"/>
                  <c:pt idx="0">
                    <c:v>1.8799315245498993</c:v>
                  </c:pt>
                  <c:pt idx="1">
                    <c:v>2.9184723581850625</c:v>
                  </c:pt>
                  <c:pt idx="2">
                    <c:v>8.806198541209616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MIR'!$X$70:$X$72</c:f>
              <c:numCache>
                <c:formatCode>0.0</c:formatCode>
                <c:ptCount val="3"/>
                <c:pt idx="0">
                  <c:v>6.085253917970995</c:v>
                </c:pt>
                <c:pt idx="1">
                  <c:v>10.631869843447371</c:v>
                </c:pt>
                <c:pt idx="2">
                  <c:v>19.405661889344227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B-4ABB-88EE-621753E04B15}"/>
            </c:ext>
          </c:extLst>
        </c:ser>
        <c:ser>
          <c:idx val="3"/>
          <c:order val="3"/>
          <c:tx>
            <c:v>Mg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MIR'!$W$45:$W$51</c:f>
                <c:numCache>
                  <c:formatCode>General</c:formatCode>
                  <c:ptCount val="7"/>
                  <c:pt idx="0">
                    <c:v>0.16760847979461524</c:v>
                  </c:pt>
                  <c:pt idx="1">
                    <c:v>1.1958627033079514</c:v>
                  </c:pt>
                  <c:pt idx="2">
                    <c:v>0.58048553846538908</c:v>
                  </c:pt>
                  <c:pt idx="3">
                    <c:v>0.41470948560659732</c:v>
                  </c:pt>
                  <c:pt idx="4">
                    <c:v>1.8538315501719673</c:v>
                  </c:pt>
                  <c:pt idx="5">
                    <c:v>0.38077053414952539</c:v>
                  </c:pt>
                  <c:pt idx="6">
                    <c:v>4.113672651208752</c:v>
                  </c:pt>
                </c:numCache>
              </c:numRef>
            </c:plus>
            <c:minus>
              <c:numRef>
                <c:f>'Effect MIR'!$W$45:$W$51</c:f>
                <c:numCache>
                  <c:formatCode>General</c:formatCode>
                  <c:ptCount val="7"/>
                  <c:pt idx="0">
                    <c:v>0.16760847979461524</c:v>
                  </c:pt>
                  <c:pt idx="1">
                    <c:v>1.1958627033079514</c:v>
                  </c:pt>
                  <c:pt idx="2">
                    <c:v>0.58048553846538908</c:v>
                  </c:pt>
                  <c:pt idx="3">
                    <c:v>0.41470948560659732</c:v>
                  </c:pt>
                  <c:pt idx="4">
                    <c:v>1.8538315501719673</c:v>
                  </c:pt>
                  <c:pt idx="5">
                    <c:v>0.38077053414952539</c:v>
                  </c:pt>
                  <c:pt idx="6">
                    <c:v>4.113672651208752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MIR'!$U$45:$U$51</c:f>
              <c:numCache>
                <c:formatCode>0.0</c:formatCode>
                <c:ptCount val="7"/>
                <c:pt idx="0">
                  <c:v>2.8923751166278069</c:v>
                </c:pt>
                <c:pt idx="1">
                  <c:v>2.6313788344412932</c:v>
                </c:pt>
                <c:pt idx="2">
                  <c:v>3.5511468731578701</c:v>
                </c:pt>
                <c:pt idx="3">
                  <c:v>4.0136119671476678</c:v>
                </c:pt>
                <c:pt idx="4">
                  <c:v>4.7622242715157403</c:v>
                </c:pt>
                <c:pt idx="5">
                  <c:v>5.934410247197575</c:v>
                </c:pt>
                <c:pt idx="6">
                  <c:v>10.06512615781441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B-4ABB-88EE-621753E04B15}"/>
            </c:ext>
          </c:extLst>
        </c:ser>
        <c:ser>
          <c:idx val="5"/>
          <c:order val="4"/>
          <c:tx>
            <c:v>Mg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MIR'!$W$58:$W$63</c:f>
                <c:numCache>
                  <c:formatCode>General</c:formatCode>
                  <c:ptCount val="6"/>
                  <c:pt idx="0">
                    <c:v>0.16760847979461524</c:v>
                  </c:pt>
                  <c:pt idx="1">
                    <c:v>2.1038975619243372</c:v>
                  </c:pt>
                  <c:pt idx="2">
                    <c:v>3.4868512970682835</c:v>
                  </c:pt>
                  <c:pt idx="3">
                    <c:v>4.6440018221368389</c:v>
                  </c:pt>
                  <c:pt idx="4">
                    <c:v>1.6807700533438035</c:v>
                  </c:pt>
                  <c:pt idx="5">
                    <c:v>1.9798661107467765</c:v>
                  </c:pt>
                </c:numCache>
              </c:numRef>
            </c:plus>
            <c:minus>
              <c:numRef>
                <c:f>'Effect MIR'!$W$58:$W$63</c:f>
                <c:numCache>
                  <c:formatCode>General</c:formatCode>
                  <c:ptCount val="6"/>
                  <c:pt idx="0">
                    <c:v>0.16760847979461524</c:v>
                  </c:pt>
                  <c:pt idx="1">
                    <c:v>2.1038975619243372</c:v>
                  </c:pt>
                  <c:pt idx="2">
                    <c:v>3.4868512970682835</c:v>
                  </c:pt>
                  <c:pt idx="3">
                    <c:v>4.6440018221368389</c:v>
                  </c:pt>
                  <c:pt idx="4">
                    <c:v>1.6807700533438035</c:v>
                  </c:pt>
                  <c:pt idx="5">
                    <c:v>1.9798661107467765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MIR'!$U$58:$U$63</c:f>
              <c:numCache>
                <c:formatCode>0.0</c:formatCode>
                <c:ptCount val="6"/>
                <c:pt idx="0">
                  <c:v>2.8923751166278069</c:v>
                </c:pt>
                <c:pt idx="1">
                  <c:v>3.8944542045036972</c:v>
                </c:pt>
                <c:pt idx="2">
                  <c:v>4.7394761282801845</c:v>
                </c:pt>
                <c:pt idx="3">
                  <c:v>7.1893858140510716</c:v>
                </c:pt>
                <c:pt idx="4">
                  <c:v>9.3131099855377872</c:v>
                </c:pt>
                <c:pt idx="5">
                  <c:v>11.423346343233439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5B-4ABB-88EE-621753E04B15}"/>
            </c:ext>
          </c:extLst>
        </c:ser>
        <c:ser>
          <c:idx val="7"/>
          <c:order val="5"/>
          <c:tx>
            <c:v>Mg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MIR'!$W$70:$W$72</c:f>
                <c:numCache>
                  <c:formatCode>General</c:formatCode>
                  <c:ptCount val="3"/>
                  <c:pt idx="0">
                    <c:v>0.16760847979461524</c:v>
                  </c:pt>
                  <c:pt idx="1">
                    <c:v>2.866244122872883</c:v>
                  </c:pt>
                  <c:pt idx="2">
                    <c:v>6.1272880184380787</c:v>
                  </c:pt>
                </c:numCache>
              </c:numRef>
            </c:plus>
            <c:minus>
              <c:numRef>
                <c:f>'Effect MIR'!$W$70:$W$72</c:f>
                <c:numCache>
                  <c:formatCode>General</c:formatCode>
                  <c:ptCount val="3"/>
                  <c:pt idx="0">
                    <c:v>0.16760847979461524</c:v>
                  </c:pt>
                  <c:pt idx="1">
                    <c:v>2.866244122872883</c:v>
                  </c:pt>
                  <c:pt idx="2">
                    <c:v>6.1272880184380787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MIR'!$U$70:$U$72</c:f>
              <c:numCache>
                <c:formatCode>0.0</c:formatCode>
                <c:ptCount val="3"/>
                <c:pt idx="0">
                  <c:v>2.8923751166278069</c:v>
                </c:pt>
                <c:pt idx="1">
                  <c:v>4.9570550127927504</c:v>
                </c:pt>
                <c:pt idx="2">
                  <c:v>9.5521289746250346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5B-4ABB-88EE-621753E04B15}"/>
            </c:ext>
          </c:extLst>
        </c:ser>
        <c:ser>
          <c:idx val="4"/>
          <c:order val="6"/>
          <c:tx>
            <c:v>S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MIR'!$N$49</c:f>
                <c:numCache>
                  <c:formatCode>General</c:formatCode>
                  <c:ptCount val="1"/>
                  <c:pt idx="0">
                    <c:v>1.8850012646593501</c:v>
                  </c:pt>
                </c:numCache>
              </c:numRef>
            </c:plus>
            <c:minus>
              <c:numRef>
                <c:f>'Effect MIR'!$N$49</c:f>
                <c:numCache>
                  <c:formatCode>General</c:formatCode>
                  <c:ptCount val="1"/>
                  <c:pt idx="0">
                    <c:v>1.8850012646593501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MIR'!$C$49</c:f>
              <c:numCache>
                <c:formatCode>0.0</c:formatCode>
                <c:ptCount val="1"/>
                <c:pt idx="0">
                  <c:v>61.226640218946159</c:v>
                </c:pt>
              </c:numCache>
            </c:numRef>
          </c:xVal>
          <c:yVal>
            <c:numRef>
              <c:f>'Effect MIR'!$L$49</c:f>
              <c:numCache>
                <c:formatCode>0</c:formatCode>
                <c:ptCount val="1"/>
                <c:pt idx="0">
                  <c:v>3.408178324754632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5B-4ABB-88EE-621753E04B15}"/>
            </c:ext>
          </c:extLst>
        </c:ser>
        <c:ser>
          <c:idx val="6"/>
          <c:order val="7"/>
          <c:tx>
            <c:v>S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MIR'!$N$59:$N$62</c:f>
                <c:numCache>
                  <c:formatCode>General</c:formatCode>
                  <c:ptCount val="4"/>
                  <c:pt idx="0">
                    <c:v>1.5337148436243258</c:v>
                  </c:pt>
                  <c:pt idx="1">
                    <c:v>1.9687130657787437</c:v>
                  </c:pt>
                  <c:pt idx="2">
                    <c:v>3.0819076957385056</c:v>
                  </c:pt>
                  <c:pt idx="3">
                    <c:v>1.4958658241371812</c:v>
                  </c:pt>
                </c:numCache>
              </c:numRef>
            </c:plus>
            <c:minus>
              <c:numRef>
                <c:f>'Effect MIR'!$N$59:$N$62</c:f>
                <c:numCache>
                  <c:formatCode>General</c:formatCode>
                  <c:ptCount val="4"/>
                  <c:pt idx="0">
                    <c:v>1.5337148436243258</c:v>
                  </c:pt>
                  <c:pt idx="1">
                    <c:v>1.9687130657787437</c:v>
                  </c:pt>
                  <c:pt idx="2">
                    <c:v>3.0819076957385056</c:v>
                  </c:pt>
                  <c:pt idx="3">
                    <c:v>1.4958658241371812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MIR'!$C$59:$C$62</c:f>
              <c:numCache>
                <c:formatCode>0.0</c:formatCode>
                <c:ptCount val="4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</c:numCache>
            </c:numRef>
          </c:xVal>
          <c:yVal>
            <c:numRef>
              <c:f>'Effect MIR'!$L$59:$L$62</c:f>
              <c:numCache>
                <c:formatCode>0</c:formatCode>
                <c:ptCount val="4"/>
                <c:pt idx="0">
                  <c:v>2.1773619126436818</c:v>
                </c:pt>
                <c:pt idx="1">
                  <c:v>3.2595164549728928</c:v>
                </c:pt>
                <c:pt idx="2">
                  <c:v>3.7764276311918841</c:v>
                </c:pt>
                <c:pt idx="3">
                  <c:v>5.0754671314555004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5B-4ABB-88EE-621753E0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2.5684413169254779E-3"/>
              <c:y val="0.164225127347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148150548983945"/>
          <c:y val="0.11990385670914035"/>
          <c:w val="0.15790063760536471"/>
          <c:h val="0.6680067962230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dp'!$H$85,'Effect dp'!$H$87:$H$90)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5.1387150000000057</c:v>
                  </c:pt>
                  <c:pt idx="2">
                    <c:v>0.34100000000000097</c:v>
                  </c:pt>
                  <c:pt idx="3">
                    <c:v>5.792660000000029</c:v>
                  </c:pt>
                  <c:pt idx="4">
                    <c:v>2.0951349999999986</c:v>
                  </c:pt>
                </c:numCache>
              </c:numRef>
            </c:plus>
            <c:minus>
              <c:numRef>
                <c:f>('Effect dp'!$H$85,'Effect dp'!$H$87:$H$90)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5.1387150000000057</c:v>
                  </c:pt>
                  <c:pt idx="2">
                    <c:v>0.34100000000000097</c:v>
                  </c:pt>
                  <c:pt idx="3">
                    <c:v>5.792660000000029</c:v>
                  </c:pt>
                  <c:pt idx="4">
                    <c:v>2.0951349999999986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dp'!$C$85,'Effect dp'!$C$87:$C$90)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('Effect dp'!$F$85,'Effect dp'!$F$87:$F$90)</c:f>
              <c:numCache>
                <c:formatCode>0.0</c:formatCode>
                <c:ptCount val="5"/>
                <c:pt idx="0">
                  <c:v>4.0468000000000002</c:v>
                </c:pt>
                <c:pt idx="1">
                  <c:v>7.6531500000000001</c:v>
                </c:pt>
                <c:pt idx="2">
                  <c:v>9.094100000000001</c:v>
                </c:pt>
                <c:pt idx="3">
                  <c:v>14.569199999999999</c:v>
                </c:pt>
                <c:pt idx="4">
                  <c:v>14.019449999999999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F-4FC3-BCC7-5A069B945EF5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dp'!$H$97,'Effect dp'!$H$99:$H$101)</c:f>
                <c:numCache>
                  <c:formatCode>General</c:formatCode>
                  <c:ptCount val="4"/>
                  <c:pt idx="0">
                    <c:v>0.6450423630532599</c:v>
                  </c:pt>
                  <c:pt idx="1">
                    <c:v>1.395339084743185</c:v>
                  </c:pt>
                  <c:pt idx="2">
                    <c:v>4.3324962893700176</c:v>
                  </c:pt>
                  <c:pt idx="3">
                    <c:v>4.4445653787554953</c:v>
                  </c:pt>
                </c:numCache>
              </c:numRef>
            </c:plus>
            <c:minus>
              <c:numRef>
                <c:f>('Effect dp'!$H$97,'Effect dp'!$H$99:$H$101)</c:f>
                <c:numCache>
                  <c:formatCode>General</c:formatCode>
                  <c:ptCount val="4"/>
                  <c:pt idx="0">
                    <c:v>0.6450423630532599</c:v>
                  </c:pt>
                  <c:pt idx="1">
                    <c:v>1.395339084743185</c:v>
                  </c:pt>
                  <c:pt idx="2">
                    <c:v>4.3324962893700176</c:v>
                  </c:pt>
                  <c:pt idx="3">
                    <c:v>4.4445653787554953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dp'!$C$97,'Effect dp'!$C$99:$C$101)</c:f>
              <c:numCache>
                <c:formatCode>0.0</c:formatCode>
                <c:ptCount val="4"/>
                <c:pt idx="0" formatCode="0.00">
                  <c:v>76.603018982963548</c:v>
                </c:pt>
                <c:pt idx="1">
                  <c:v>63.40354448396311</c:v>
                </c:pt>
                <c:pt idx="2">
                  <c:v>55.270197209738008</c:v>
                </c:pt>
                <c:pt idx="3">
                  <c:v>47.017991317413248</c:v>
                </c:pt>
              </c:numCache>
            </c:numRef>
          </c:xVal>
          <c:yVal>
            <c:numRef>
              <c:f>('Effect dp'!$F$97,'Effect dp'!$F$99:$F$101)</c:f>
              <c:numCache>
                <c:formatCode>0.0</c:formatCode>
                <c:ptCount val="4"/>
                <c:pt idx="0">
                  <c:v>4.0468000000000002</c:v>
                </c:pt>
                <c:pt idx="1">
                  <c:v>5.9345999999999997</c:v>
                </c:pt>
                <c:pt idx="2">
                  <c:v>9.0727000000000011</c:v>
                </c:pt>
                <c:pt idx="3">
                  <c:v>9.5516499999999986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F-4FC3-BCC7-5A069B945EF5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dp'!$H$108,'Effect dp'!$H$111:$H$112)</c:f>
                <c:numCache>
                  <c:formatCode>General</c:formatCode>
                  <c:ptCount val="3"/>
                  <c:pt idx="0">
                    <c:v>0.6450423630532599</c:v>
                  </c:pt>
                  <c:pt idx="1">
                    <c:v>4.7100586299476204</c:v>
                  </c:pt>
                  <c:pt idx="2">
                    <c:v>6.5037954352666842</c:v>
                  </c:pt>
                </c:numCache>
              </c:numRef>
            </c:plus>
            <c:minus>
              <c:numRef>
                <c:f>('Effect dp'!$H$108,'Effect dp'!$H$111:$H$112)</c:f>
                <c:numCache>
                  <c:formatCode>General</c:formatCode>
                  <c:ptCount val="3"/>
                  <c:pt idx="0">
                    <c:v>0.6450423630532599</c:v>
                  </c:pt>
                  <c:pt idx="1">
                    <c:v>4.7100586299476204</c:v>
                  </c:pt>
                  <c:pt idx="2">
                    <c:v>6.5037954352666842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dp'!$C$108,'Effect dp'!$C$111,'Effect dp'!$C$112)</c:f>
              <c:numCache>
                <c:formatCode>0.0</c:formatCode>
                <c:ptCount val="3"/>
                <c:pt idx="0" formatCode="0.00">
                  <c:v>76.603018982963548</c:v>
                </c:pt>
                <c:pt idx="1">
                  <c:v>60.383080161901361</c:v>
                </c:pt>
                <c:pt idx="2">
                  <c:v>55.39914993333759</c:v>
                </c:pt>
              </c:numCache>
            </c:numRef>
          </c:xVal>
          <c:yVal>
            <c:numRef>
              <c:f>('Effect dp'!$F$108,'Effect dp'!$F$111,'Effect dp'!$F$112)</c:f>
              <c:numCache>
                <c:formatCode>0.0</c:formatCode>
                <c:ptCount val="3"/>
                <c:pt idx="0">
                  <c:v>4.0468000000000002</c:v>
                </c:pt>
                <c:pt idx="1">
                  <c:v>7.3948999999999998</c:v>
                </c:pt>
                <c:pt idx="2">
                  <c:v>9.1594000000000015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F-4FC3-BCC7-5A069B945EF5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dp'!$H$119,'Effect dp'!$H$121,'Effect dp'!$H$123:$H$125)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4.0730011021168684</c:v>
                  </c:pt>
                  <c:pt idx="2">
                    <c:v>0.40660559754507292</c:v>
                  </c:pt>
                  <c:pt idx="3">
                    <c:v>6.2329354952872089</c:v>
                  </c:pt>
                  <c:pt idx="4">
                    <c:v>4.9948088232594277</c:v>
                  </c:pt>
                </c:numCache>
              </c:numRef>
            </c:plus>
            <c:minus>
              <c:numRef>
                <c:f>('Effect dp'!$H$119,'Effect dp'!$H$121,'Effect dp'!$H$123:$H$125)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4.0730011021168684</c:v>
                  </c:pt>
                  <c:pt idx="2">
                    <c:v>0.40660559754507292</c:v>
                  </c:pt>
                  <c:pt idx="3">
                    <c:v>6.2329354952872089</c:v>
                  </c:pt>
                  <c:pt idx="4">
                    <c:v>4.9948088232594277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dp'!$C$119,'Effect dp'!$C$121,'Effect dp'!$C$123,'Effect dp'!$C$124,'Effect dp'!$C$125)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70.581045848354634</c:v>
                </c:pt>
                <c:pt idx="2">
                  <c:v>65.062104849299288</c:v>
                </c:pt>
                <c:pt idx="3">
                  <c:v>54.089858705272356</c:v>
                </c:pt>
                <c:pt idx="4">
                  <c:v>50.013799010055514</c:v>
                </c:pt>
              </c:numCache>
            </c:numRef>
          </c:xVal>
          <c:yVal>
            <c:numRef>
              <c:f>('Effect dp'!$F$119,'Effect dp'!$F$121,'Effect dp'!$F$123,'Effect dp'!$F$124,'Effect dp'!$F$125)</c:f>
              <c:numCache>
                <c:formatCode>0.0</c:formatCode>
                <c:ptCount val="5"/>
                <c:pt idx="0">
                  <c:v>4.0468000000000002</c:v>
                </c:pt>
                <c:pt idx="1">
                  <c:v>4.9878</c:v>
                </c:pt>
                <c:pt idx="2">
                  <c:v>5.3551000000000002</c:v>
                </c:pt>
                <c:pt idx="3">
                  <c:v>9.1211000000000002</c:v>
                </c:pt>
                <c:pt idx="4">
                  <c:v>12.0008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B-4AF6-94D8-37B1BF1F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Net calorific</a:t>
                </a:r>
                <a:r>
                  <a:rPr lang="en-ZA" sz="1200" baseline="0"/>
                  <a:t> value (MJ/kg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5512409663641489E-2"/>
              <c:y val="0.10987489983595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217266272186941"/>
          <c:y val="0.1157430628563416"/>
          <c:w val="0.10696417820192154"/>
          <c:h val="0.66779387709169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1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dp'!$K$85:$K$90</c:f>
                <c:numCache>
                  <c:formatCode>General</c:formatCode>
                  <c:ptCount val="6"/>
                  <c:pt idx="0">
                    <c:v>2.3095772907436884E-3</c:v>
                  </c:pt>
                  <c:pt idx="1">
                    <c:v>2.2250953230353292E-2</c:v>
                  </c:pt>
                  <c:pt idx="2">
                    <c:v>6.8340333521721731E-3</c:v>
                  </c:pt>
                  <c:pt idx="3">
                    <c:v>1.2721543645872852E-3</c:v>
                  </c:pt>
                  <c:pt idx="4">
                    <c:v>7.2743870625020042E-4</c:v>
                  </c:pt>
                  <c:pt idx="5">
                    <c:v>2.502073343755804E-4</c:v>
                  </c:pt>
                </c:numCache>
              </c:numRef>
            </c:plus>
            <c:minus>
              <c:numRef>
                <c:f>'Effect dp'!$K$85:$K$90</c:f>
                <c:numCache>
                  <c:formatCode>General</c:formatCode>
                  <c:ptCount val="6"/>
                  <c:pt idx="0">
                    <c:v>2.3095772907436884E-3</c:v>
                  </c:pt>
                  <c:pt idx="1">
                    <c:v>2.2250953230353292E-2</c:v>
                  </c:pt>
                  <c:pt idx="2">
                    <c:v>6.8340333521721731E-3</c:v>
                  </c:pt>
                  <c:pt idx="3">
                    <c:v>1.2721543645872852E-3</c:v>
                  </c:pt>
                  <c:pt idx="4">
                    <c:v>7.2743870625020042E-4</c:v>
                  </c:pt>
                  <c:pt idx="5">
                    <c:v>2.502073343755804E-4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dp'!$C$85:$C$90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dp'!$I$85:$I$90</c:f>
              <c:numCache>
                <c:formatCode>0.0000</c:formatCode>
                <c:ptCount val="6"/>
                <c:pt idx="0">
                  <c:v>0.51408553123474154</c:v>
                </c:pt>
                <c:pt idx="1">
                  <c:v>0.26395516395568841</c:v>
                </c:pt>
                <c:pt idx="2">
                  <c:v>0.19264706075191479</c:v>
                </c:pt>
                <c:pt idx="3">
                  <c:v>0.12286164909601219</c:v>
                </c:pt>
                <c:pt idx="4">
                  <c:v>5.9313837438821806E-2</c:v>
                </c:pt>
                <c:pt idx="5">
                  <c:v>5.8256418257951713E-2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9-4216-810A-C410FF6F076F}"/>
            </c:ext>
          </c:extLst>
        </c:ser>
        <c:ser>
          <c:idx val="2"/>
          <c:order val="1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dp'!$K$119:$K$123</c:f>
                <c:numCache>
                  <c:formatCode>General</c:formatCode>
                  <c:ptCount val="5"/>
                  <c:pt idx="0">
                    <c:v>2.3095772907436884E-3</c:v>
                  </c:pt>
                  <c:pt idx="1">
                    <c:v>0.12421108791419798</c:v>
                  </c:pt>
                  <c:pt idx="2">
                    <c:v>1.6036909290589613E-2</c:v>
                  </c:pt>
                  <c:pt idx="3">
                    <c:v>0.11772305801619087</c:v>
                  </c:pt>
                  <c:pt idx="4">
                    <c:v>9.722593238762841E-3</c:v>
                  </c:pt>
                </c:numCache>
              </c:numRef>
            </c:plus>
            <c:minus>
              <c:numRef>
                <c:f>'Effect dp'!$K$119:$K$123</c:f>
                <c:numCache>
                  <c:formatCode>General</c:formatCode>
                  <c:ptCount val="5"/>
                  <c:pt idx="0">
                    <c:v>2.3095772907436884E-3</c:v>
                  </c:pt>
                  <c:pt idx="1">
                    <c:v>0.12421108791419798</c:v>
                  </c:pt>
                  <c:pt idx="2">
                    <c:v>1.6036909290589613E-2</c:v>
                  </c:pt>
                  <c:pt idx="3">
                    <c:v>0.11772305801619087</c:v>
                  </c:pt>
                  <c:pt idx="4">
                    <c:v>9.722593238762841E-3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dp'!$C$119:$C$123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</c:numCache>
            </c:numRef>
          </c:xVal>
          <c:yVal>
            <c:numRef>
              <c:f>'Effect dp'!$I$119:$I$123</c:f>
              <c:numCache>
                <c:formatCode>0.0000</c:formatCode>
                <c:ptCount val="5"/>
                <c:pt idx="0">
                  <c:v>0.51408553123474154</c:v>
                </c:pt>
                <c:pt idx="1">
                  <c:v>0.55744841694831837</c:v>
                </c:pt>
                <c:pt idx="2">
                  <c:v>0.38518155217170702</c:v>
                </c:pt>
                <c:pt idx="3">
                  <c:v>0.25711929500103003</c:v>
                </c:pt>
                <c:pt idx="4">
                  <c:v>0.30823332071304321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9-4216-810A-C410FF6F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Thermal conductivity </a:t>
                </a:r>
                <a:r>
                  <a:rPr lang="en-ZA" sz="1200" baseline="0"/>
                  <a:t>(W/m/K)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809149069594404E-2"/>
              <c:y val="0.16012173661515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2671700088369"/>
          <c:y val="5.0149776783011364E-2"/>
          <c:w val="0.67494452007837058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dp'!$N$85:$N$90</c:f>
                <c:numCache>
                  <c:formatCode>General</c:formatCode>
                  <c:ptCount val="6"/>
                  <c:pt idx="0">
                    <c:v>10.454920916989233</c:v>
                  </c:pt>
                  <c:pt idx="1">
                    <c:v>209.2817827069411</c:v>
                  </c:pt>
                  <c:pt idx="2">
                    <c:v>81.645891609679055</c:v>
                  </c:pt>
                  <c:pt idx="3">
                    <c:v>19.036986216744413</c:v>
                  </c:pt>
                  <c:pt idx="4">
                    <c:v>11.943855474282838</c:v>
                  </c:pt>
                  <c:pt idx="5">
                    <c:v>4.0939626057204537</c:v>
                  </c:pt>
                </c:numCache>
              </c:numRef>
            </c:plus>
            <c:minus>
              <c:numRef>
                <c:f>'Effect dp'!$N$85:$N$90</c:f>
                <c:numCache>
                  <c:formatCode>General</c:formatCode>
                  <c:ptCount val="6"/>
                  <c:pt idx="0">
                    <c:v>10.454920916989233</c:v>
                  </c:pt>
                  <c:pt idx="1">
                    <c:v>209.2817827069411</c:v>
                  </c:pt>
                  <c:pt idx="2">
                    <c:v>81.645891609679055</c:v>
                  </c:pt>
                  <c:pt idx="3">
                    <c:v>19.036986216744413</c:v>
                  </c:pt>
                  <c:pt idx="4">
                    <c:v>11.943855474282838</c:v>
                  </c:pt>
                  <c:pt idx="5">
                    <c:v>4.0939626057204537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dp'!$C$85:$C$90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dp'!$L$85:$L$90</c:f>
              <c:numCache>
                <c:formatCode>0</c:formatCode>
                <c:ptCount val="6"/>
                <c:pt idx="0">
                  <c:v>4610.1928733380555</c:v>
                </c:pt>
                <c:pt idx="1">
                  <c:v>3122.5979253684122</c:v>
                </c:pt>
                <c:pt idx="2">
                  <c:v>2383.5798144971959</c:v>
                </c:pt>
                <c:pt idx="3">
                  <c:v>1247.3300343594458</c:v>
                </c:pt>
                <c:pt idx="4">
                  <c:v>421.4074859674962</c:v>
                </c:pt>
                <c:pt idx="5">
                  <c:v>404.05703080235037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C-4240-A35C-4903402021A3}"/>
            </c:ext>
          </c:extLst>
        </c:ser>
        <c:ser>
          <c:idx val="1"/>
          <c:order val="1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dp'!$N$119:$N$123</c:f>
                <c:numCache>
                  <c:formatCode>General</c:formatCode>
                  <c:ptCount val="5"/>
                  <c:pt idx="0">
                    <c:v>10.454920916989233</c:v>
                  </c:pt>
                  <c:pt idx="1">
                    <c:v>269.47840017643142</c:v>
                  </c:pt>
                  <c:pt idx="2">
                    <c:v>96.84099990896965</c:v>
                  </c:pt>
                  <c:pt idx="3">
                    <c:v>844.66710572030593</c:v>
                  </c:pt>
                  <c:pt idx="4">
                    <c:v>76.925327320292453</c:v>
                  </c:pt>
                </c:numCache>
              </c:numRef>
            </c:plus>
            <c:minus>
              <c:numRef>
                <c:f>'Effect dp'!$N$119:$N$123</c:f>
                <c:numCache>
                  <c:formatCode>General</c:formatCode>
                  <c:ptCount val="5"/>
                  <c:pt idx="0">
                    <c:v>10.454920916989233</c:v>
                  </c:pt>
                  <c:pt idx="1">
                    <c:v>269.47840017643142</c:v>
                  </c:pt>
                  <c:pt idx="2">
                    <c:v>96.84099990896965</c:v>
                  </c:pt>
                  <c:pt idx="3">
                    <c:v>844.66710572030593</c:v>
                  </c:pt>
                  <c:pt idx="4">
                    <c:v>76.925327320292453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dp'!$C$119:$C$123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</c:numCache>
            </c:numRef>
          </c:xVal>
          <c:yVal>
            <c:numRef>
              <c:f>'Effect dp'!$L$119:$L$123</c:f>
              <c:numCache>
                <c:formatCode>0</c:formatCode>
                <c:ptCount val="5"/>
                <c:pt idx="0">
                  <c:v>4610.1928733380555</c:v>
                </c:pt>
                <c:pt idx="1">
                  <c:v>4682.1105223190416</c:v>
                </c:pt>
                <c:pt idx="2">
                  <c:v>4015.0519164521843</c:v>
                </c:pt>
                <c:pt idx="3">
                  <c:v>2887.883835807676</c:v>
                </c:pt>
                <c:pt idx="4">
                  <c:v>3498.1641892725738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C-4240-A35C-49034020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Heat capacity </a:t>
                </a:r>
                <a:r>
                  <a:rPr lang="en-ZA" sz="1200" baseline="0"/>
                  <a:t>(J/kg/K)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53120034831334E-3"/>
              <c:y val="0.2016778868272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8415577529"/>
          <c:y val="0.11990389936728185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2053260724765"/>
          <c:y val="5.0149765747654042E-2"/>
          <c:w val="0.65947025203967924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dp'!$Q$85:$Q$90</c:f>
                <c:numCache>
                  <c:formatCode>General</c:formatCode>
                  <c:ptCount val="6"/>
                  <c:pt idx="0">
                    <c:v>2.2922744145524997E-9</c:v>
                  </c:pt>
                  <c:pt idx="1">
                    <c:v>1.3521771433974624E-9</c:v>
                  </c:pt>
                  <c:pt idx="2">
                    <c:v>8.981105309107449E-11</c:v>
                  </c:pt>
                  <c:pt idx="3">
                    <c:v>1.094654258911341E-8</c:v>
                  </c:pt>
                  <c:pt idx="4">
                    <c:v>2.0242453435767139E-9</c:v>
                  </c:pt>
                  <c:pt idx="5">
                    <c:v>7.4535412941830323E-10</c:v>
                  </c:pt>
                </c:numCache>
              </c:numRef>
            </c:plus>
            <c:minus>
              <c:numRef>
                <c:f>'Effect dp'!$Q$85:$Q$90</c:f>
                <c:numCache>
                  <c:formatCode>General</c:formatCode>
                  <c:ptCount val="6"/>
                  <c:pt idx="0">
                    <c:v>2.2922744145524997E-9</c:v>
                  </c:pt>
                  <c:pt idx="1">
                    <c:v>1.3521771433974624E-9</c:v>
                  </c:pt>
                  <c:pt idx="2">
                    <c:v>8.981105309107449E-11</c:v>
                  </c:pt>
                  <c:pt idx="3">
                    <c:v>1.094654258911341E-8</c:v>
                  </c:pt>
                  <c:pt idx="4">
                    <c:v>2.0242453435767139E-9</c:v>
                  </c:pt>
                  <c:pt idx="5">
                    <c:v>7.4535412941830323E-10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dp'!$C$85:$C$90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dp'!$O$85:$O$90</c:f>
              <c:numCache>
                <c:formatCode>0.0E+00</c:formatCode>
                <c:ptCount val="6"/>
                <c:pt idx="0">
                  <c:v>1.2743981221671178E-7</c:v>
                </c:pt>
                <c:pt idx="1">
                  <c:v>9.735633818876841E-8</c:v>
                </c:pt>
                <c:pt idx="2">
                  <c:v>9.3141571385672901E-8</c:v>
                </c:pt>
                <c:pt idx="3" formatCode="0.00E+00">
                  <c:v>1.2308321630159699E-7</c:v>
                </c:pt>
                <c:pt idx="4" formatCode="0.00E+00">
                  <c:v>1.6224714989182081E-7</c:v>
                </c:pt>
                <c:pt idx="5" formatCode="0.00E+00">
                  <c:v>1.6616315549682062E-7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8-40D9-A4AC-6E82670E8D26}"/>
            </c:ext>
          </c:extLst>
        </c:ser>
        <c:ser>
          <c:idx val="1"/>
          <c:order val="1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dp'!$Q$119:$Q$123</c:f>
                <c:numCache>
                  <c:formatCode>General</c:formatCode>
                  <c:ptCount val="5"/>
                  <c:pt idx="0">
                    <c:v>2.2922744145524997E-9</c:v>
                  </c:pt>
                  <c:pt idx="1">
                    <c:v>2.1035894012221193E-8</c:v>
                  </c:pt>
                  <c:pt idx="2">
                    <c:v>1.9972265621276882E-9</c:v>
                  </c:pt>
                  <c:pt idx="3">
                    <c:v>1.2697918697520029E-8</c:v>
                  </c:pt>
                  <c:pt idx="4">
                    <c:v>9.965384035373573E-10</c:v>
                  </c:pt>
                </c:numCache>
              </c:numRef>
            </c:plus>
            <c:minus>
              <c:numRef>
                <c:f>'Effect dp'!$Q$119:$Q$123</c:f>
                <c:numCache>
                  <c:formatCode>General</c:formatCode>
                  <c:ptCount val="5"/>
                  <c:pt idx="0">
                    <c:v>2.2922744145524997E-9</c:v>
                  </c:pt>
                  <c:pt idx="1">
                    <c:v>2.1035894012221193E-8</c:v>
                  </c:pt>
                  <c:pt idx="2">
                    <c:v>1.9972265621276882E-9</c:v>
                  </c:pt>
                  <c:pt idx="3">
                    <c:v>1.2697918697520029E-8</c:v>
                  </c:pt>
                  <c:pt idx="4">
                    <c:v>9.965384035373573E-10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dp'!$C$119:$C$123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</c:numCache>
            </c:numRef>
          </c:xVal>
          <c:yVal>
            <c:numRef>
              <c:f>'Effect dp'!$O$119:$O$123</c:f>
              <c:numCache>
                <c:formatCode>0.0E+00</c:formatCode>
                <c:ptCount val="5"/>
                <c:pt idx="0">
                  <c:v>1.2743981221671178E-7</c:v>
                </c:pt>
                <c:pt idx="1">
                  <c:v>1.361437700677996E-7</c:v>
                </c:pt>
                <c:pt idx="2">
                  <c:v>1.1051676529974679E-7</c:v>
                </c:pt>
                <c:pt idx="3">
                  <c:v>9.9337885165437227E-8</c:v>
                </c:pt>
                <c:pt idx="4">
                  <c:v>1.0152600711283866E-7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8-40D9-A4AC-6E82670E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2.5000000000000015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Thermal diffusivity </a:t>
                </a:r>
                <a:r>
                  <a:rPr lang="en-ZA" sz="1200" baseline="0"/>
                  <a:t>(m2/s)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53120034831334E-3"/>
              <c:y val="0.2016778868272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5.0000000000000024E-8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982853615765"/>
          <c:y val="4.5976845867595512E-2"/>
          <c:w val="0.69562563867045257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plus>
            <c:minus>
              <c:numRef>
                <c:f>'Effect dp'!$H$59:$H$63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dp'!$F$59:$F$63</c:f>
              <c:numCache>
                <c:formatCode>0</c:formatCode>
                <c:ptCount val="5"/>
                <c:pt idx="0">
                  <c:v>107.41810291287084</c:v>
                </c:pt>
                <c:pt idx="1">
                  <c:v>137.23920398054699</c:v>
                </c:pt>
                <c:pt idx="2">
                  <c:v>167.76247246334569</c:v>
                </c:pt>
                <c:pt idx="3">
                  <c:v>258.22747593992534</c:v>
                </c:pt>
                <c:pt idx="4">
                  <c:v>332.27466416317816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E-453A-903B-759EF2E44288}"/>
            </c:ext>
          </c:extLst>
        </c:ser>
        <c:ser>
          <c:idx val="1"/>
          <c:order val="1"/>
          <c:tx>
            <c:v>C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dp'!$H$71,'Effect dp'!$H$75)</c:f>
                <c:numCache>
                  <c:formatCode>General</c:formatCode>
                  <c:ptCount val="2"/>
                  <c:pt idx="0">
                    <c:v>18.512177497395914</c:v>
                  </c:pt>
                  <c:pt idx="1">
                    <c:v>43.980128418634443</c:v>
                  </c:pt>
                </c:numCache>
              </c:numRef>
            </c:plus>
            <c:minus>
              <c:numRef>
                <c:f>('Effect dp'!$H$71,'Effect dp'!$H$75)</c:f>
                <c:numCache>
                  <c:formatCode>General</c:formatCode>
                  <c:ptCount val="2"/>
                  <c:pt idx="0">
                    <c:v>18.512177497395914</c:v>
                  </c:pt>
                  <c:pt idx="1">
                    <c:v>43.980128418634443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dp'!$F$71,'Effect dp'!$F$75)</c:f>
              <c:numCache>
                <c:formatCode>0</c:formatCode>
                <c:ptCount val="2"/>
                <c:pt idx="0">
                  <c:v>86.557301263622136</c:v>
                </c:pt>
                <c:pt idx="1">
                  <c:v>149.22466033480876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9E-453A-903B-759EF2E4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2.5684413169254779E-3"/>
              <c:y val="0.164225127347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407033126166107"/>
          <c:y val="0.20313628983237184"/>
          <c:w val="0.1373286457240854"/>
          <c:h val="0.42344598657467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1395262736699"/>
          <c:y val="4.5976845867595512E-2"/>
          <c:w val="0.69555705095005238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N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dp'!$AF$59:$AF$63</c:f>
                <c:numCache>
                  <c:formatCode>General</c:formatCode>
                  <c:ptCount val="5"/>
                  <c:pt idx="0">
                    <c:v>1.9069469777664472</c:v>
                  </c:pt>
                  <c:pt idx="1">
                    <c:v>2.028756551204506</c:v>
                  </c:pt>
                  <c:pt idx="2">
                    <c:v>4.0197477810799604</c:v>
                  </c:pt>
                  <c:pt idx="3">
                    <c:v>2.5708875135896108</c:v>
                  </c:pt>
                  <c:pt idx="4">
                    <c:v>3.73122448928883</c:v>
                  </c:pt>
                </c:numCache>
              </c:numRef>
            </c:plus>
            <c:minus>
              <c:numRef>
                <c:f>'Effect dp'!$AF$59:$AF$63</c:f>
                <c:numCache>
                  <c:formatCode>General</c:formatCode>
                  <c:ptCount val="5"/>
                  <c:pt idx="0">
                    <c:v>1.9069469777664472</c:v>
                  </c:pt>
                  <c:pt idx="1">
                    <c:v>2.028756551204506</c:v>
                  </c:pt>
                  <c:pt idx="2">
                    <c:v>4.0197477810799604</c:v>
                  </c:pt>
                  <c:pt idx="3">
                    <c:v>2.5708875135896108</c:v>
                  </c:pt>
                  <c:pt idx="4">
                    <c:v>3.73122448928883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dp'!$AD$59:$AD$63</c:f>
              <c:numCache>
                <c:formatCode>0</c:formatCode>
                <c:ptCount val="5"/>
                <c:pt idx="0">
                  <c:v>34.301109622819368</c:v>
                </c:pt>
                <c:pt idx="1">
                  <c:v>34.780814013721091</c:v>
                </c:pt>
                <c:pt idx="2">
                  <c:v>30.591894320381993</c:v>
                </c:pt>
                <c:pt idx="3">
                  <c:v>31.187959088796511</c:v>
                </c:pt>
                <c:pt idx="4">
                  <c:v>27.43480971919108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5-4603-B860-8928B3D98D9F}"/>
            </c:ext>
          </c:extLst>
        </c:ser>
        <c:ser>
          <c:idx val="1"/>
          <c:order val="1"/>
          <c:tx>
            <c:v>N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dp'!$AF$71,'Effect dp'!$AF$75)</c:f>
                <c:numCache>
                  <c:formatCode>General</c:formatCode>
                  <c:ptCount val="2"/>
                  <c:pt idx="0">
                    <c:v>9.2959509448459894</c:v>
                  </c:pt>
                  <c:pt idx="1">
                    <c:v>2.7857503749989299</c:v>
                  </c:pt>
                </c:numCache>
              </c:numRef>
            </c:plus>
            <c:minus>
              <c:numRef>
                <c:f>('Effect dp'!$AF$71,'Effect dp'!$AF$75)</c:f>
                <c:numCache>
                  <c:formatCode>General</c:formatCode>
                  <c:ptCount val="2"/>
                  <c:pt idx="0">
                    <c:v>9.2959509448459894</c:v>
                  </c:pt>
                  <c:pt idx="1">
                    <c:v>2.7857503749989299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dp'!$AD$71,'Effect dp'!$AD$75)</c:f>
              <c:numCache>
                <c:formatCode>0</c:formatCode>
                <c:ptCount val="2"/>
                <c:pt idx="0" formatCode="0.0">
                  <c:v>30.2149457659369</c:v>
                </c:pt>
                <c:pt idx="1">
                  <c:v>31.307449704751001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5-4603-B860-8928B3D98D9F}"/>
            </c:ext>
          </c:extLst>
        </c:ser>
        <c:ser>
          <c:idx val="3"/>
          <c:order val="2"/>
          <c:tx>
            <c:v>P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dp'!$AO$58:$AO$63</c:f>
                <c:numCache>
                  <c:formatCode>General</c:formatCode>
                  <c:ptCount val="6"/>
                  <c:pt idx="0">
                    <c:v>11.997279346822236</c:v>
                  </c:pt>
                  <c:pt idx="1">
                    <c:v>37.530367500501605</c:v>
                  </c:pt>
                  <c:pt idx="2">
                    <c:v>35.950480404670486</c:v>
                  </c:pt>
                  <c:pt idx="3">
                    <c:v>31.065947023985771</c:v>
                  </c:pt>
                  <c:pt idx="4">
                    <c:v>12.728676506120228</c:v>
                  </c:pt>
                  <c:pt idx="5">
                    <c:v>25.967256619765404</c:v>
                  </c:pt>
                </c:numCache>
              </c:numRef>
            </c:plus>
            <c:minus>
              <c:numRef>
                <c:f>'Effect dp'!$AO$58:$AO$63</c:f>
                <c:numCache>
                  <c:formatCode>General</c:formatCode>
                  <c:ptCount val="6"/>
                  <c:pt idx="0">
                    <c:v>11.997279346822236</c:v>
                  </c:pt>
                  <c:pt idx="1">
                    <c:v>37.530367500501605</c:v>
                  </c:pt>
                  <c:pt idx="2">
                    <c:v>35.950480404670486</c:v>
                  </c:pt>
                  <c:pt idx="3">
                    <c:v>31.065947023985771</c:v>
                  </c:pt>
                  <c:pt idx="4">
                    <c:v>12.728676506120228</c:v>
                  </c:pt>
                  <c:pt idx="5">
                    <c:v>25.967256619765404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dp'!$AM$58:$AM$63</c:f>
              <c:numCache>
                <c:formatCode>0</c:formatCode>
                <c:ptCount val="6"/>
                <c:pt idx="0">
                  <c:v>106.80766473886997</c:v>
                </c:pt>
                <c:pt idx="1">
                  <c:v>95.689328776770878</c:v>
                </c:pt>
                <c:pt idx="2">
                  <c:v>79.47187384393952</c:v>
                </c:pt>
                <c:pt idx="3">
                  <c:v>82.62098983889976</c:v>
                </c:pt>
                <c:pt idx="4">
                  <c:v>88.483052171572595</c:v>
                </c:pt>
                <c:pt idx="5">
                  <c:v>71.529551943351905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5-4603-B860-8928B3D98D9F}"/>
            </c:ext>
          </c:extLst>
        </c:ser>
        <c:ser>
          <c:idx val="2"/>
          <c:order val="3"/>
          <c:tx>
            <c:v>P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dp'!$AO$70,'Effect dp'!$AO$75:$AO$76)</c:f>
                <c:numCache>
                  <c:formatCode>General</c:formatCode>
                  <c:ptCount val="3"/>
                  <c:pt idx="0">
                    <c:v>11.997279346822236</c:v>
                  </c:pt>
                  <c:pt idx="1">
                    <c:v>44.598490488483456</c:v>
                  </c:pt>
                  <c:pt idx="2">
                    <c:v>26.060295913129398</c:v>
                  </c:pt>
                </c:numCache>
              </c:numRef>
            </c:plus>
            <c:minus>
              <c:numRef>
                <c:f>('Effect dp'!$AO$70,'Effect dp'!$AO$75:$AO$76)</c:f>
                <c:numCache>
                  <c:formatCode>General</c:formatCode>
                  <c:ptCount val="3"/>
                  <c:pt idx="0">
                    <c:v>11.997279346822236</c:v>
                  </c:pt>
                  <c:pt idx="1">
                    <c:v>44.598490488483456</c:v>
                  </c:pt>
                  <c:pt idx="2">
                    <c:v>26.060295913129398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dp'!$AM$70,'Effect dp'!$AM$75,'Effect dp'!$AM$76)</c:f>
              <c:numCache>
                <c:formatCode>0</c:formatCode>
                <c:ptCount val="3"/>
                <c:pt idx="0">
                  <c:v>106.80766473886997</c:v>
                </c:pt>
                <c:pt idx="1">
                  <c:v>85.574849262330062</c:v>
                </c:pt>
                <c:pt idx="2">
                  <c:v>74.669243251228252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5-4603-B860-8928B3D98D9F}"/>
            </c:ext>
          </c:extLst>
        </c:ser>
        <c:ser>
          <c:idx val="4"/>
          <c:order val="4"/>
          <c:tx>
            <c:v>K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plus>
            <c:minus>
              <c:numRef>
                <c:f>'Effect dp'!$Q$58:$Q$63</c:f>
                <c:numCache>
                  <c:formatCode>General</c:formatCode>
                  <c:ptCount val="6"/>
                  <c:pt idx="0">
                    <c:v>1.7019457791967788E-2</c:v>
                  </c:pt>
                  <c:pt idx="1">
                    <c:v>0.80671893025939045</c:v>
                  </c:pt>
                  <c:pt idx="2">
                    <c:v>0.97823865783414232</c:v>
                  </c:pt>
                  <c:pt idx="3">
                    <c:v>1.2685391150760414</c:v>
                  </c:pt>
                  <c:pt idx="4">
                    <c:v>0.5108136024471791</c:v>
                  </c:pt>
                  <c:pt idx="5">
                    <c:v>1.0784156943422587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dp'!$AJ$58:$AJ$63</c:f>
              <c:numCache>
                <c:formatCode>0</c:formatCode>
                <c:ptCount val="6"/>
                <c:pt idx="0">
                  <c:v>7.6999589325199933</c:v>
                </c:pt>
                <c:pt idx="1">
                  <c:v>10.258463672206574</c:v>
                </c:pt>
                <c:pt idx="2">
                  <c:v>8.0440462000614694</c:v>
                </c:pt>
                <c:pt idx="3">
                  <c:v>8.9382502052181358</c:v>
                </c:pt>
                <c:pt idx="4">
                  <c:v>8.4766252959528785</c:v>
                </c:pt>
                <c:pt idx="5">
                  <c:v>7.8148404855708975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E5-4603-B860-8928B3D98D9F}"/>
            </c:ext>
          </c:extLst>
        </c:ser>
        <c:ser>
          <c:idx val="5"/>
          <c:order val="5"/>
          <c:tx>
            <c:v>K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dp'!$AL$70,'Effect dp'!$AL$75:$AL$76)</c:f>
                <c:numCache>
                  <c:formatCode>General</c:formatCode>
                  <c:ptCount val="3"/>
                  <c:pt idx="0">
                    <c:v>7.7988352775993475E-2</c:v>
                  </c:pt>
                  <c:pt idx="1">
                    <c:v>4.8977222334441315</c:v>
                  </c:pt>
                  <c:pt idx="2">
                    <c:v>3.7006616382610718</c:v>
                  </c:pt>
                </c:numCache>
              </c:numRef>
            </c:plus>
            <c:minus>
              <c:numRef>
                <c:f>('Effect dp'!$AL$70,'Effect dp'!$AL$75:$AL$76)</c:f>
                <c:numCache>
                  <c:formatCode>General</c:formatCode>
                  <c:ptCount val="3"/>
                  <c:pt idx="0">
                    <c:v>7.7988352775993475E-2</c:v>
                  </c:pt>
                  <c:pt idx="1">
                    <c:v>4.8977222334441315</c:v>
                  </c:pt>
                  <c:pt idx="2">
                    <c:v>3.7006616382610718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dp'!$AJ$70,'Effect dp'!$AJ$75,'Effect dp'!$AJ$76)</c:f>
              <c:numCache>
                <c:formatCode>0</c:formatCode>
                <c:ptCount val="3"/>
                <c:pt idx="0">
                  <c:v>7.6999589325199933</c:v>
                </c:pt>
                <c:pt idx="1">
                  <c:v>8.3955738431700642</c:v>
                </c:pt>
                <c:pt idx="2">
                  <c:v>7.0347802162167143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E5-4603-B860-8928B3D9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4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3379356644"/>
          <c:y val="0.13236745507795949"/>
          <c:w val="0.13941839144091461"/>
          <c:h val="0.61591144251362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982853615765"/>
          <c:y val="4.5976744071737193E-2"/>
          <c:w val="0.69562563867045257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Ca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dp'!$AU$58:$AU$59,'Effect dp'!$AU$62:$AU$63)</c:f>
                <c:numCache>
                  <c:formatCode>General</c:formatCode>
                  <c:ptCount val="4"/>
                  <c:pt idx="0">
                    <c:v>8.0354934554126132</c:v>
                  </c:pt>
                  <c:pt idx="1">
                    <c:v>13.544057468745448</c:v>
                  </c:pt>
                  <c:pt idx="2">
                    <c:v>17.330929322340726</c:v>
                  </c:pt>
                  <c:pt idx="3">
                    <c:v>14.876260501179848</c:v>
                  </c:pt>
                </c:numCache>
              </c:numRef>
            </c:plus>
            <c:minus>
              <c:numRef>
                <c:f>('Effect dp'!$AU$58:$AU$59,'Effect dp'!$AU$62:$AU$63)</c:f>
                <c:numCache>
                  <c:formatCode>General</c:formatCode>
                  <c:ptCount val="4"/>
                  <c:pt idx="0">
                    <c:v>8.0354934554126132</c:v>
                  </c:pt>
                  <c:pt idx="1">
                    <c:v>13.544057468745448</c:v>
                  </c:pt>
                  <c:pt idx="2">
                    <c:v>17.330929322340726</c:v>
                  </c:pt>
                  <c:pt idx="3">
                    <c:v>14.876260501179848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dp'!$C$58:$C$59,'Effect dp'!$C$62:$C$63)</c:f>
              <c:numCache>
                <c:formatCode>0.0</c:formatCode>
                <c:ptCount val="4"/>
                <c:pt idx="0">
                  <c:v>76.603018982963548</c:v>
                </c:pt>
                <c:pt idx="1">
                  <c:v>70.376028399405683</c:v>
                </c:pt>
                <c:pt idx="2">
                  <c:v>33.261444688290588</c:v>
                </c:pt>
                <c:pt idx="3">
                  <c:v>10.5896055973293</c:v>
                </c:pt>
              </c:numCache>
            </c:numRef>
          </c:xVal>
          <c:yVal>
            <c:numRef>
              <c:f>('Effect dp'!$AS$58:$AS$59,'Effect dp'!$AS$62:$AS$63)</c:f>
              <c:numCache>
                <c:formatCode>0</c:formatCode>
                <c:ptCount val="4"/>
                <c:pt idx="0">
                  <c:v>26.008714173593731</c:v>
                </c:pt>
                <c:pt idx="1">
                  <c:v>23.624949855842907</c:v>
                </c:pt>
                <c:pt idx="2">
                  <c:v>29.636349670823783</c:v>
                </c:pt>
                <c:pt idx="3">
                  <c:v>24.941586367122181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0-4580-92FA-325D4CADC394}"/>
            </c:ext>
          </c:extLst>
        </c:ser>
        <c:ser>
          <c:idx val="2"/>
          <c:order val="1"/>
          <c:tx>
            <c:v>Ca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dp'!$AU$70,'Effect dp'!$AU$75:$AU$76)</c:f>
                <c:numCache>
                  <c:formatCode>General</c:formatCode>
                  <c:ptCount val="3"/>
                  <c:pt idx="0">
                    <c:v>8.0354934554126132</c:v>
                  </c:pt>
                  <c:pt idx="1">
                    <c:v>13.376021759472286</c:v>
                  </c:pt>
                  <c:pt idx="2">
                    <c:v>6.6197266648001163</c:v>
                  </c:pt>
                </c:numCache>
              </c:numRef>
            </c:plus>
            <c:minus>
              <c:numRef>
                <c:f>('Effect dp'!$AU$70,'Effect dp'!$AU$75:$AU$76)</c:f>
                <c:numCache>
                  <c:formatCode>General</c:formatCode>
                  <c:ptCount val="3"/>
                  <c:pt idx="0">
                    <c:v>8.0354934554126132</c:v>
                  </c:pt>
                  <c:pt idx="1">
                    <c:v>13.376021759472286</c:v>
                  </c:pt>
                  <c:pt idx="2">
                    <c:v>6.6197266648001163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dp'!$AS$70,'Effect dp'!$AS$75:$AS$76)</c:f>
              <c:numCache>
                <c:formatCode>0</c:formatCode>
                <c:ptCount val="3"/>
                <c:pt idx="0">
                  <c:v>26.008714173593731</c:v>
                </c:pt>
                <c:pt idx="1">
                  <c:v>21.916056848919929</c:v>
                </c:pt>
                <c:pt idx="2">
                  <c:v>20.575303743990535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0-4580-92FA-325D4CADC394}"/>
            </c:ext>
          </c:extLst>
        </c:ser>
        <c:ser>
          <c:idx val="3"/>
          <c:order val="2"/>
          <c:tx>
            <c:v>Mg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dp'!$AR$58:$AR$63</c:f>
                <c:numCache>
                  <c:formatCode>General</c:formatCode>
                  <c:ptCount val="6"/>
                  <c:pt idx="0">
                    <c:v>0.71778921122204875</c:v>
                  </c:pt>
                  <c:pt idx="1">
                    <c:v>7.1022570244685106</c:v>
                  </c:pt>
                  <c:pt idx="2">
                    <c:v>9.0031395343474152</c:v>
                  </c:pt>
                  <c:pt idx="3">
                    <c:v>9.16747405881517</c:v>
                  </c:pt>
                  <c:pt idx="4">
                    <c:v>2.6954726759745791</c:v>
                  </c:pt>
                  <c:pt idx="5">
                    <c:v>2.7042774645154566</c:v>
                  </c:pt>
                </c:numCache>
              </c:numRef>
            </c:plus>
            <c:minus>
              <c:numRef>
                <c:f>'Effect dp'!$AR$58:$AR$63</c:f>
                <c:numCache>
                  <c:formatCode>General</c:formatCode>
                  <c:ptCount val="6"/>
                  <c:pt idx="0">
                    <c:v>0.71778921122204875</c:v>
                  </c:pt>
                  <c:pt idx="1">
                    <c:v>7.1022570244685106</c:v>
                  </c:pt>
                  <c:pt idx="2">
                    <c:v>9.0031395343474152</c:v>
                  </c:pt>
                  <c:pt idx="3">
                    <c:v>9.16747405881517</c:v>
                  </c:pt>
                  <c:pt idx="4">
                    <c:v>2.6954726759745791</c:v>
                  </c:pt>
                  <c:pt idx="5">
                    <c:v>2.7042774645154566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dp'!$C$58:$C$63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dp'!$AP$58:$AP$63</c:f>
              <c:numCache>
                <c:formatCode>0</c:formatCode>
                <c:ptCount val="6"/>
                <c:pt idx="0">
                  <c:v>12.362172344037596</c:v>
                </c:pt>
                <c:pt idx="1">
                  <c:v>13.146293336392366</c:v>
                </c:pt>
                <c:pt idx="2">
                  <c:v>12.235769375739947</c:v>
                </c:pt>
                <c:pt idx="3">
                  <c:v>14.163923072360905</c:v>
                </c:pt>
                <c:pt idx="4">
                  <c:v>13.954617300359487</c:v>
                </c:pt>
                <c:pt idx="5">
                  <c:v>12.776306848381626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0-4580-92FA-325D4CADC394}"/>
            </c:ext>
          </c:extLst>
        </c:ser>
        <c:ser>
          <c:idx val="4"/>
          <c:order val="3"/>
          <c:tx>
            <c:v>Mg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dp'!$AR$70,'Effect dp'!$AR$75:$AR$76)</c:f>
                <c:numCache>
                  <c:formatCode>General</c:formatCode>
                  <c:ptCount val="3"/>
                  <c:pt idx="0">
                    <c:v>0.71778921122204875</c:v>
                  </c:pt>
                  <c:pt idx="1">
                    <c:v>7.5753974706366574</c:v>
                  </c:pt>
                  <c:pt idx="2">
                    <c:v>7.9367467529336091</c:v>
                  </c:pt>
                </c:numCache>
              </c:numRef>
            </c:plus>
            <c:minus>
              <c:numRef>
                <c:f>('Effect dp'!$AR$70,'Effect dp'!$AR$75:$AR$76)</c:f>
                <c:numCache>
                  <c:formatCode>General</c:formatCode>
                  <c:ptCount val="3"/>
                  <c:pt idx="0">
                    <c:v>0.71778921122204875</c:v>
                  </c:pt>
                  <c:pt idx="1">
                    <c:v>7.5753974706366574</c:v>
                  </c:pt>
                  <c:pt idx="2">
                    <c:v>7.9367467529336091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dp'!$C$70,'Effect dp'!$C$75,'Effect dp'!$C$76)</c:f>
              <c:numCache>
                <c:formatCode>0.0</c:formatCode>
                <c:ptCount val="3"/>
                <c:pt idx="0">
                  <c:v>76.603018982963548</c:v>
                </c:pt>
                <c:pt idx="1">
                  <c:v>54.089858705272356</c:v>
                </c:pt>
                <c:pt idx="2">
                  <c:v>50.013799010055514</c:v>
                </c:pt>
              </c:numCache>
            </c:numRef>
          </c:xVal>
          <c:yVal>
            <c:numRef>
              <c:f>('Effect dp'!$AP$70,'Effect dp'!$AP$75:$AP$76)</c:f>
              <c:numCache>
                <c:formatCode>0</c:formatCode>
                <c:ptCount val="3"/>
                <c:pt idx="0">
                  <c:v>12.362172344037596</c:v>
                </c:pt>
                <c:pt idx="1">
                  <c:v>13.248659086317208</c:v>
                </c:pt>
                <c:pt idx="2">
                  <c:v>11.333306711739663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0-4580-92FA-325D4CADC394}"/>
            </c:ext>
          </c:extLst>
        </c:ser>
        <c:ser>
          <c:idx val="1"/>
          <c:order val="4"/>
          <c:tx>
            <c:v>S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dp'!$AI$59:$AI$62</c:f>
                <c:numCache>
                  <c:formatCode>General</c:formatCode>
                  <c:ptCount val="4"/>
                  <c:pt idx="0">
                    <c:v>5.1773819677217379</c:v>
                  </c:pt>
                  <c:pt idx="1">
                    <c:v>5.0836051026923315</c:v>
                  </c:pt>
                  <c:pt idx="2">
                    <c:v>6.0793068411109061</c:v>
                  </c:pt>
                  <c:pt idx="3">
                    <c:v>2.3017249835548781</c:v>
                  </c:pt>
                </c:numCache>
              </c:numRef>
            </c:plus>
            <c:minus>
              <c:numRef>
                <c:f>'Effect dp'!$AI$59:$AI$62</c:f>
                <c:numCache>
                  <c:formatCode>General</c:formatCode>
                  <c:ptCount val="4"/>
                  <c:pt idx="0">
                    <c:v>5.1773819677217379</c:v>
                  </c:pt>
                  <c:pt idx="1">
                    <c:v>5.0836051026923315</c:v>
                  </c:pt>
                  <c:pt idx="2">
                    <c:v>6.0793068411109061</c:v>
                  </c:pt>
                  <c:pt idx="3">
                    <c:v>2.3017249835548781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dp'!$C$59:$C$62</c:f>
              <c:numCache>
                <c:formatCode>0.0</c:formatCode>
                <c:ptCount val="4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</c:numCache>
            </c:numRef>
          </c:xVal>
          <c:yVal>
            <c:numRef>
              <c:f>'Effect dp'!$AG$59:$AG$62</c:f>
              <c:numCache>
                <c:formatCode>0</c:formatCode>
                <c:ptCount val="4"/>
                <c:pt idx="0">
                  <c:v>7.35</c:v>
                </c:pt>
                <c:pt idx="1">
                  <c:v>8.4150000000000009</c:v>
                </c:pt>
                <c:pt idx="2">
                  <c:v>7.4399999999999995</c:v>
                </c:pt>
                <c:pt idx="3">
                  <c:v>7.6049999999999995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0-4580-92FA-325D4CADC394}"/>
            </c:ext>
          </c:extLst>
        </c:ser>
        <c:ser>
          <c:idx val="5"/>
          <c:order val="5"/>
          <c:tx>
            <c:v>S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dp'!$AI$71,'Effect dp'!$AI$75)</c:f>
                <c:numCache>
                  <c:formatCode>General</c:formatCode>
                  <c:ptCount val="2"/>
                  <c:pt idx="0">
                    <c:v>5.0510012117400596</c:v>
                  </c:pt>
                  <c:pt idx="1">
                    <c:v>2.5570693634433899</c:v>
                  </c:pt>
                </c:numCache>
              </c:numRef>
            </c:plus>
            <c:minus>
              <c:numRef>
                <c:f>('Effect dp'!$AI$71,'Effect dp'!$AI$75)</c:f>
                <c:numCache>
                  <c:formatCode>General</c:formatCode>
                  <c:ptCount val="2"/>
                  <c:pt idx="0">
                    <c:v>5.0510012117400596</c:v>
                  </c:pt>
                  <c:pt idx="1">
                    <c:v>2.5570693634433899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dp'!$AG$71,'Effect dp'!$AG$75)</c:f>
              <c:numCache>
                <c:formatCode>0</c:formatCode>
                <c:ptCount val="2"/>
                <c:pt idx="0">
                  <c:v>7.51</c:v>
                </c:pt>
                <c:pt idx="1">
                  <c:v>6.625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B0-4580-92FA-325D4CAD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2.5684413169254779E-3"/>
              <c:y val="0.164225127347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5915703348292"/>
          <c:y val="0.10325737008449402"/>
          <c:w val="0.15578717732172317"/>
          <c:h val="0.69187254951756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255323055192"/>
          <c:y val="4.5976845867595512E-2"/>
          <c:w val="0.67492282835873663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dp'!$AC$59:$AC$63</c:f>
                <c:numCache>
                  <c:formatCode>General</c:formatCode>
                  <c:ptCount val="5"/>
                  <c:pt idx="0">
                    <c:v>32.10274190497887</c:v>
                  </c:pt>
                  <c:pt idx="1">
                    <c:v>47.096186738586816</c:v>
                  </c:pt>
                  <c:pt idx="2">
                    <c:v>57.733666634864235</c:v>
                  </c:pt>
                  <c:pt idx="3">
                    <c:v>34.414816473333154</c:v>
                  </c:pt>
                  <c:pt idx="4">
                    <c:v>54.873154752757351</c:v>
                  </c:pt>
                </c:numCache>
              </c:numRef>
            </c:plus>
            <c:minus>
              <c:numRef>
                <c:f>'Effect dp'!$AC$59:$AC$63</c:f>
                <c:numCache>
                  <c:formatCode>General</c:formatCode>
                  <c:ptCount val="5"/>
                  <c:pt idx="0">
                    <c:v>32.10274190497887</c:v>
                  </c:pt>
                  <c:pt idx="1">
                    <c:v>47.096186738586816</c:v>
                  </c:pt>
                  <c:pt idx="2">
                    <c:v>57.733666634864235</c:v>
                  </c:pt>
                  <c:pt idx="3">
                    <c:v>34.414816473333154</c:v>
                  </c:pt>
                  <c:pt idx="4">
                    <c:v>54.873154752757351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dp'!$AA$59:$AA$63</c:f>
              <c:numCache>
                <c:formatCode>0</c:formatCode>
                <c:ptCount val="5"/>
                <c:pt idx="0">
                  <c:v>362.60533989546434</c:v>
                </c:pt>
                <c:pt idx="1">
                  <c:v>354.30651062809483</c:v>
                </c:pt>
                <c:pt idx="2">
                  <c:v>330.51150902986069</c:v>
                </c:pt>
                <c:pt idx="3">
                  <c:v>386.92398229755929</c:v>
                </c:pt>
                <c:pt idx="4">
                  <c:v>371.62867514792339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5-4FFC-903C-EA3DA41B80C0}"/>
            </c:ext>
          </c:extLst>
        </c:ser>
        <c:ser>
          <c:idx val="1"/>
          <c:order val="1"/>
          <c:tx>
            <c:v>C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dp'!$AC$71,'Effect dp'!$AC$75)</c:f>
                <c:numCache>
                  <c:formatCode>General</c:formatCode>
                  <c:ptCount val="2"/>
                  <c:pt idx="0">
                    <c:v>71.744882753713995</c:v>
                  </c:pt>
                  <c:pt idx="1">
                    <c:v>96.046388770651205</c:v>
                  </c:pt>
                </c:numCache>
              </c:numRef>
            </c:plus>
            <c:minus>
              <c:numRef>
                <c:f>('Effect dp'!$AC$71,'Effect dp'!$AC$75)</c:f>
                <c:numCache>
                  <c:formatCode>General</c:formatCode>
                  <c:ptCount val="2"/>
                  <c:pt idx="0">
                    <c:v>71.744882753713995</c:v>
                  </c:pt>
                  <c:pt idx="1">
                    <c:v>96.046388770651205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dp'!$C$71,'Effect dp'!$C$75)</c:f>
              <c:numCache>
                <c:formatCode>0.0</c:formatCode>
                <c:ptCount val="2"/>
                <c:pt idx="0">
                  <c:v>74.193998257851504</c:v>
                </c:pt>
                <c:pt idx="1">
                  <c:v>54.089858705272356</c:v>
                </c:pt>
              </c:numCache>
            </c:numRef>
          </c:xVal>
          <c:yVal>
            <c:numRef>
              <c:f>('Effect dp'!$AA$71,'Effect dp'!$AA$75)</c:f>
              <c:numCache>
                <c:formatCode>0</c:formatCode>
                <c:ptCount val="2"/>
                <c:pt idx="0">
                  <c:v>335.41538952254501</c:v>
                </c:pt>
                <c:pt idx="1">
                  <c:v>325.03637786003901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5-4FFC-903C-EA3DA41B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19843987866084E-2"/>
              <c:y val="0.1684043637014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407033126166107"/>
          <c:y val="0.20313628983237184"/>
          <c:w val="0.1373286457240854"/>
          <c:h val="0.42344598657467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dp'!$T$85,'Effect dp'!$T$87:$T$90)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13.26865918727183</c:v>
                  </c:pt>
                  <c:pt idx="2">
                    <c:v>0.99310866233536532</c:v>
                  </c:pt>
                  <c:pt idx="3">
                    <c:v>8.8087969878040671</c:v>
                  </c:pt>
                  <c:pt idx="4">
                    <c:v>3.0200064373220892</c:v>
                  </c:pt>
                </c:numCache>
              </c:numRef>
            </c:plus>
            <c:minus>
              <c:numRef>
                <c:f>('Effect dp'!$T$85,'Effect dp'!$T$87:$T$90)</c:f>
                <c:numCache>
                  <c:formatCode>General</c:formatCode>
                  <c:ptCount val="5"/>
                  <c:pt idx="0">
                    <c:v>2.7576705238032364</c:v>
                  </c:pt>
                  <c:pt idx="1">
                    <c:v>13.26865918727183</c:v>
                  </c:pt>
                  <c:pt idx="2">
                    <c:v>0.99310866233536532</c:v>
                  </c:pt>
                  <c:pt idx="3">
                    <c:v>8.8087969878040671</c:v>
                  </c:pt>
                  <c:pt idx="4">
                    <c:v>3.0200064373220892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dp'!$C$85,'Effect dp'!$C$87:$C$90)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('Effect dp'!$R$85,'Effect dp'!$R$87:$R$90)</c:f>
              <c:numCache>
                <c:formatCode>0.0</c:formatCode>
                <c:ptCount val="5"/>
                <c:pt idx="0">
                  <c:v>17.296248593155383</c:v>
                </c:pt>
                <c:pt idx="1">
                  <c:v>19.757917513116404</c:v>
                </c:pt>
                <c:pt idx="2">
                  <c:v>17.916430713818734</c:v>
                </c:pt>
                <c:pt idx="3">
                  <c:v>21.83025978304898</c:v>
                </c:pt>
                <c:pt idx="4">
                  <c:v>15.67988833251499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9-4424-9226-3E723304BFCB}"/>
            </c:ext>
          </c:extLst>
        </c:ser>
        <c:ser>
          <c:idx val="1"/>
          <c:order val="1"/>
          <c:tx>
            <c:v>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dp'!$T$97,'Effect dp'!$T$99:$T$101)</c:f>
                <c:numCache>
                  <c:formatCode>General</c:formatCode>
                  <c:ptCount val="4"/>
                  <c:pt idx="0">
                    <c:v>2.7576705238032364</c:v>
                  </c:pt>
                  <c:pt idx="1">
                    <c:v>3.813090301782212</c:v>
                  </c:pt>
                  <c:pt idx="2">
                    <c:v>9.6885409521081129</c:v>
                  </c:pt>
                  <c:pt idx="3">
                    <c:v>8.3955349575847613</c:v>
                  </c:pt>
                </c:numCache>
              </c:numRef>
            </c:plus>
            <c:minus>
              <c:numRef>
                <c:f>('Effect dp'!$T$97,'Effect dp'!$T$99:$T$101)</c:f>
                <c:numCache>
                  <c:formatCode>General</c:formatCode>
                  <c:ptCount val="4"/>
                  <c:pt idx="0">
                    <c:v>2.7576705238032364</c:v>
                  </c:pt>
                  <c:pt idx="1">
                    <c:v>3.813090301782212</c:v>
                  </c:pt>
                  <c:pt idx="2">
                    <c:v>9.6885409521081129</c:v>
                  </c:pt>
                  <c:pt idx="3">
                    <c:v>8.3955349575847613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dp'!$C$97,'Effect dp'!$C$99:$C$101)</c:f>
              <c:numCache>
                <c:formatCode>0.0</c:formatCode>
                <c:ptCount val="4"/>
                <c:pt idx="0" formatCode="0.00">
                  <c:v>76.603018982963548</c:v>
                </c:pt>
                <c:pt idx="1">
                  <c:v>63.40354448396311</c:v>
                </c:pt>
                <c:pt idx="2">
                  <c:v>55.270197209738008</c:v>
                </c:pt>
                <c:pt idx="3">
                  <c:v>47.017991317413248</c:v>
                </c:pt>
              </c:numCache>
            </c:numRef>
          </c:xVal>
          <c:yVal>
            <c:numRef>
              <c:f>('Effect dp'!$R$97,'Effect dp'!$R$99:$R$101)</c:f>
              <c:numCache>
                <c:formatCode>0.0</c:formatCode>
                <c:ptCount val="4"/>
                <c:pt idx="0">
                  <c:v>17.296248593155383</c:v>
                </c:pt>
                <c:pt idx="1">
                  <c:v>16.216324549243318</c:v>
                </c:pt>
                <c:pt idx="2">
                  <c:v>20.283344513146822</c:v>
                </c:pt>
                <c:pt idx="3">
                  <c:v>18.02810092992808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9-4424-9226-3E723304BFCB}"/>
            </c:ext>
          </c:extLst>
        </c:ser>
        <c:ser>
          <c:idx val="2"/>
          <c:order val="2"/>
          <c:tx>
            <c:v>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dp'!$T$108,'Effect dp'!$T$111:$T$112)</c:f>
                <c:numCache>
                  <c:formatCode>General</c:formatCode>
                  <c:ptCount val="3"/>
                  <c:pt idx="0">
                    <c:v>2.7569469863807381</c:v>
                  </c:pt>
                  <c:pt idx="1">
                    <c:v>11.889007649247052</c:v>
                  </c:pt>
                  <c:pt idx="2">
                    <c:v>14.58222304181607</c:v>
                  </c:pt>
                </c:numCache>
              </c:numRef>
            </c:plus>
            <c:minus>
              <c:numRef>
                <c:f>('Effect dp'!$T$108,'Effect dp'!$T$111:$T$112)</c:f>
                <c:numCache>
                  <c:formatCode>General</c:formatCode>
                  <c:ptCount val="3"/>
                  <c:pt idx="0">
                    <c:v>2.7569469863807381</c:v>
                  </c:pt>
                  <c:pt idx="1">
                    <c:v>11.889007649247052</c:v>
                  </c:pt>
                  <c:pt idx="2">
                    <c:v>14.58222304181607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dp'!$C$108,'Effect dp'!$C$111,'Effect dp'!$C$112)</c:f>
              <c:numCache>
                <c:formatCode>0.0</c:formatCode>
                <c:ptCount val="3"/>
                <c:pt idx="0" formatCode="0.00">
                  <c:v>76.603018982963548</c:v>
                </c:pt>
                <c:pt idx="1">
                  <c:v>60.383080161901361</c:v>
                </c:pt>
                <c:pt idx="2">
                  <c:v>55.39914993333759</c:v>
                </c:pt>
              </c:numCache>
            </c:numRef>
          </c:xVal>
          <c:yVal>
            <c:numRef>
              <c:f>('Effect dp'!$R$108,'Effect dp'!$R$111:$R$112)</c:f>
              <c:numCache>
                <c:formatCode>0.0</c:formatCode>
                <c:ptCount val="3"/>
                <c:pt idx="0">
                  <c:v>17.296248593155383</c:v>
                </c:pt>
                <c:pt idx="1">
                  <c:v>18.666014496383188</c:v>
                </c:pt>
                <c:pt idx="2">
                  <c:v>20.536379881347454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9-4424-9226-3E723304BFCB}"/>
            </c:ext>
          </c:extLst>
        </c:ser>
        <c:ser>
          <c:idx val="3"/>
          <c:order val="3"/>
          <c:tx>
            <c:v>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dp'!$T$119,'Effect dp'!$T$121,'Effect dp'!$T$123:$T$125)</c:f>
                <c:numCache>
                  <c:formatCode>General</c:formatCode>
                  <c:ptCount val="5"/>
                  <c:pt idx="0">
                    <c:v>2.7569469863807381</c:v>
                  </c:pt>
                  <c:pt idx="1">
                    <c:v>13.844819503514097</c:v>
                  </c:pt>
                  <c:pt idx="2">
                    <c:v>1.1637953454013901</c:v>
                  </c:pt>
                  <c:pt idx="3">
                    <c:v>13.576380554513788</c:v>
                  </c:pt>
                  <c:pt idx="4">
                    <c:v>9.9923753442759384</c:v>
                  </c:pt>
                </c:numCache>
              </c:numRef>
            </c:plus>
            <c:minus>
              <c:numRef>
                <c:f>('Effect dp'!$T$119,'Effect dp'!$T$121,'Effect dp'!$T$123:$T$125)</c:f>
                <c:numCache>
                  <c:formatCode>General</c:formatCode>
                  <c:ptCount val="5"/>
                  <c:pt idx="0">
                    <c:v>2.7569469863807381</c:v>
                  </c:pt>
                  <c:pt idx="1">
                    <c:v>13.844819503514097</c:v>
                  </c:pt>
                  <c:pt idx="2">
                    <c:v>1.1637953454013901</c:v>
                  </c:pt>
                  <c:pt idx="3">
                    <c:v>13.576380554513788</c:v>
                  </c:pt>
                  <c:pt idx="4">
                    <c:v>9.9923753442759384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dp'!$C$119,'Effect dp'!$C$121,'Effect dp'!$C$123,'Effect dp'!$C$124,'Effect dp'!$C$125)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70.581045848354634</c:v>
                </c:pt>
                <c:pt idx="2">
                  <c:v>65.062104849299288</c:v>
                </c:pt>
                <c:pt idx="3">
                  <c:v>54.089858705272356</c:v>
                </c:pt>
                <c:pt idx="4">
                  <c:v>50.013799010055514</c:v>
                </c:pt>
              </c:numCache>
            </c:numRef>
          </c:xVal>
          <c:yVal>
            <c:numRef>
              <c:f>('Effect dp'!$R$119,'Effect dp'!$R$121,'Effect dp'!$R$123:$R$125)</c:f>
              <c:numCache>
                <c:formatCode>0.0</c:formatCode>
                <c:ptCount val="5"/>
                <c:pt idx="0">
                  <c:v>17.296248593155383</c:v>
                </c:pt>
                <c:pt idx="1">
                  <c:v>16.954375652817141</c:v>
                </c:pt>
                <c:pt idx="2">
                  <c:v>15.327483172358763</c:v>
                </c:pt>
                <c:pt idx="3">
                  <c:v>19.867288016923339</c:v>
                </c:pt>
                <c:pt idx="4">
                  <c:v>24.008225794983201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9-4424-9226-3E723304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Gross calorific</a:t>
                </a:r>
                <a:r>
                  <a:rPr lang="en-ZA" sz="1200" baseline="0"/>
                  <a:t> value (MJ/kg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2459129622199E-2"/>
              <c:y val="0.109874899835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217266272186941"/>
          <c:y val="0.1157430628563416"/>
          <c:w val="0.10696417820192154"/>
          <c:h val="0.66779387709169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106352135593"/>
          <c:y val="4.5976699633057269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VS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dp'!$H$9:$H$14</c:f>
                <c:numCache>
                  <c:formatCode>General</c:formatCode>
                  <c:ptCount val="6"/>
                  <c:pt idx="0">
                    <c:v>4.8912198456813022E-2</c:v>
                  </c:pt>
                  <c:pt idx="1">
                    <c:v>0.15049971883630162</c:v>
                  </c:pt>
                  <c:pt idx="2">
                    <c:v>0.24387010859412581</c:v>
                  </c:pt>
                  <c:pt idx="3">
                    <c:v>0.81089910084988137</c:v>
                  </c:pt>
                  <c:pt idx="4">
                    <c:v>0.32577848833117912</c:v>
                  </c:pt>
                  <c:pt idx="5">
                    <c:v>0.48075900703908597</c:v>
                  </c:pt>
                </c:numCache>
              </c:numRef>
            </c:plus>
            <c:minus>
              <c:numRef>
                <c:f>'Effect dp'!$H$9:$H$14</c:f>
                <c:numCache>
                  <c:formatCode>General</c:formatCode>
                  <c:ptCount val="6"/>
                  <c:pt idx="0">
                    <c:v>4.8912198456813022E-2</c:v>
                  </c:pt>
                  <c:pt idx="1">
                    <c:v>0.15049971883630162</c:v>
                  </c:pt>
                  <c:pt idx="2">
                    <c:v>0.24387010859412581</c:v>
                  </c:pt>
                  <c:pt idx="3">
                    <c:v>0.81089910084988137</c:v>
                  </c:pt>
                  <c:pt idx="4">
                    <c:v>0.32577848833117912</c:v>
                  </c:pt>
                  <c:pt idx="5">
                    <c:v>0.48075900703908597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dp'!$C$9:$C$14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dp'!$F$9:$F$14</c:f>
              <c:numCache>
                <c:formatCode>0.0</c:formatCode>
                <c:ptCount val="6"/>
                <c:pt idx="0">
                  <c:v>16.62788246669799</c:v>
                </c:pt>
                <c:pt idx="1">
                  <c:v>20.738854818370545</c:v>
                </c:pt>
                <c:pt idx="2">
                  <c:v>27.066668444537957</c:v>
                </c:pt>
                <c:pt idx="3">
                  <c:v>35.161747508100987</c:v>
                </c:pt>
                <c:pt idx="4">
                  <c:v>47.0889957301168</c:v>
                </c:pt>
                <c:pt idx="5">
                  <c:v>63.743392134000125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B-4D48-B6ED-9DEECE354974}"/>
            </c:ext>
          </c:extLst>
        </c:ser>
        <c:ser>
          <c:idx val="1"/>
          <c:order val="1"/>
          <c:tx>
            <c:v>VS - 10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dp'!$H$21:$H$25</c:f>
                <c:numCache>
                  <c:formatCode>General</c:formatCode>
                  <c:ptCount val="5"/>
                  <c:pt idx="0">
                    <c:v>4.8912198456813022E-2</c:v>
                  </c:pt>
                  <c:pt idx="1">
                    <c:v>7.3713018052421447E-2</c:v>
                  </c:pt>
                  <c:pt idx="2">
                    <c:v>0.10909244396252039</c:v>
                  </c:pt>
                  <c:pt idx="3">
                    <c:v>9.2172545998340558E-2</c:v>
                  </c:pt>
                  <c:pt idx="4">
                    <c:v>0.16940276718769082</c:v>
                  </c:pt>
                </c:numCache>
              </c:numRef>
            </c:plus>
            <c:minus>
              <c:numRef>
                <c:f>'Effect dp'!$H$21:$H$25</c:f>
                <c:numCache>
                  <c:formatCode>General</c:formatCode>
                  <c:ptCount val="5"/>
                  <c:pt idx="0">
                    <c:v>4.8912198456813022E-2</c:v>
                  </c:pt>
                  <c:pt idx="1">
                    <c:v>7.3713018052421447E-2</c:v>
                  </c:pt>
                  <c:pt idx="2">
                    <c:v>0.10909244396252039</c:v>
                  </c:pt>
                  <c:pt idx="3">
                    <c:v>9.2172545998340558E-2</c:v>
                  </c:pt>
                  <c:pt idx="4">
                    <c:v>0.16940276718769082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dp'!$C$21:$C$25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dp'!$F$21:$F$25</c:f>
              <c:numCache>
                <c:formatCode>0.0</c:formatCode>
                <c:ptCount val="5"/>
                <c:pt idx="0">
                  <c:v>16.62788246669799</c:v>
                </c:pt>
                <c:pt idx="1">
                  <c:v>20.111434430297685</c:v>
                </c:pt>
                <c:pt idx="2">
                  <c:v>26.004154610959791</c:v>
                </c:pt>
                <c:pt idx="3">
                  <c:v>31.556577161522551</c:v>
                </c:pt>
                <c:pt idx="4">
                  <c:v>37.385153277794039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B-4D48-B6ED-9DEECE354974}"/>
            </c:ext>
          </c:extLst>
        </c:ser>
        <c:ser>
          <c:idx val="2"/>
          <c:order val="2"/>
          <c:tx>
            <c:v>VS - 12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dp'!$H$32:$H$36</c:f>
                <c:numCache>
                  <c:formatCode>General</c:formatCode>
                  <c:ptCount val="5"/>
                  <c:pt idx="0">
                    <c:v>4.8912198456813022E-2</c:v>
                  </c:pt>
                  <c:pt idx="1">
                    <c:v>8.4493040742347814E-2</c:v>
                  </c:pt>
                  <c:pt idx="2">
                    <c:v>8.9781540768908069E-2</c:v>
                  </c:pt>
                  <c:pt idx="3">
                    <c:v>8.9796713774734083E-2</c:v>
                  </c:pt>
                  <c:pt idx="4">
                    <c:v>0.12655485907219274</c:v>
                  </c:pt>
                </c:numCache>
              </c:numRef>
            </c:plus>
            <c:minus>
              <c:numRef>
                <c:f>'Effect dp'!$H$32:$H$36</c:f>
                <c:numCache>
                  <c:formatCode>General</c:formatCode>
                  <c:ptCount val="5"/>
                  <c:pt idx="0">
                    <c:v>4.8912198456813022E-2</c:v>
                  </c:pt>
                  <c:pt idx="1">
                    <c:v>8.4493040742347814E-2</c:v>
                  </c:pt>
                  <c:pt idx="2">
                    <c:v>8.9781540768908069E-2</c:v>
                  </c:pt>
                  <c:pt idx="3">
                    <c:v>8.9796713774734083E-2</c:v>
                  </c:pt>
                  <c:pt idx="4">
                    <c:v>0.12655485907219274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dp'!$C$32:$C$36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dp'!$F$32:$F$36</c:f>
              <c:numCache>
                <c:formatCode>0.0</c:formatCode>
                <c:ptCount val="5"/>
                <c:pt idx="0">
                  <c:v>16.62788246669799</c:v>
                </c:pt>
                <c:pt idx="1">
                  <c:v>18.818277939586341</c:v>
                </c:pt>
                <c:pt idx="2">
                  <c:v>23.415028577897449</c:v>
                </c:pt>
                <c:pt idx="3">
                  <c:v>27.882611654058717</c:v>
                </c:pt>
                <c:pt idx="4">
                  <c:v>31.519134761512465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B-4D48-B6ED-9DEECE354974}"/>
            </c:ext>
          </c:extLst>
        </c:ser>
        <c:ser>
          <c:idx val="4"/>
          <c:order val="3"/>
          <c:tx>
            <c:v>VS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dp'!$H$43:$H$49</c:f>
                <c:numCache>
                  <c:formatCode>General</c:formatCode>
                  <c:ptCount val="7"/>
                  <c:pt idx="0">
                    <c:v>4.8912198456813022E-2</c:v>
                  </c:pt>
                  <c:pt idx="1">
                    <c:v>7.4433684610498596E-2</c:v>
                  </c:pt>
                  <c:pt idx="2">
                    <c:v>0.1176022639691351</c:v>
                  </c:pt>
                  <c:pt idx="3">
                    <c:v>0.1285089710943226</c:v>
                  </c:pt>
                  <c:pt idx="4">
                    <c:v>7.1652074072248287E-2</c:v>
                  </c:pt>
                  <c:pt idx="5">
                    <c:v>0.171637524565071</c:v>
                  </c:pt>
                  <c:pt idx="6">
                    <c:v>0.14181472240568777</c:v>
                  </c:pt>
                </c:numCache>
              </c:numRef>
            </c:plus>
            <c:minus>
              <c:numRef>
                <c:f>'Effect dp'!$H$43:$H$49</c:f>
                <c:numCache>
                  <c:formatCode>General</c:formatCode>
                  <c:ptCount val="7"/>
                  <c:pt idx="0">
                    <c:v>4.8912198456813022E-2</c:v>
                  </c:pt>
                  <c:pt idx="1">
                    <c:v>7.4433684610498596E-2</c:v>
                  </c:pt>
                  <c:pt idx="2">
                    <c:v>0.1176022639691351</c:v>
                  </c:pt>
                  <c:pt idx="3">
                    <c:v>0.1285089710943226</c:v>
                  </c:pt>
                  <c:pt idx="4">
                    <c:v>7.1652074072248287E-2</c:v>
                  </c:pt>
                  <c:pt idx="5">
                    <c:v>0.171637524565071</c:v>
                  </c:pt>
                  <c:pt idx="6">
                    <c:v>0.14181472240568777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dp'!$C$43:$C$49</c:f>
              <c:numCache>
                <c:formatCode>0.0</c:formatCode>
                <c:ptCount val="7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dp'!$F$43:$F$49</c:f>
              <c:numCache>
                <c:formatCode>0.0</c:formatCode>
                <c:ptCount val="7"/>
                <c:pt idx="0">
                  <c:v>16.62788246669799</c:v>
                </c:pt>
                <c:pt idx="1">
                  <c:v>18.10885760647928</c:v>
                </c:pt>
                <c:pt idx="2">
                  <c:v>20.64849221263221</c:v>
                </c:pt>
                <c:pt idx="3">
                  <c:v>23.282661356314751</c:v>
                </c:pt>
                <c:pt idx="4">
                  <c:v>24.602758321736015</c:v>
                </c:pt>
                <c:pt idx="5">
                  <c:v>32.96652600631446</c:v>
                </c:pt>
                <c:pt idx="6">
                  <c:v>35.858925241448851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8B-4D48-B6ED-9DEECE354974}"/>
            </c:ext>
          </c:extLst>
        </c:ser>
        <c:ser>
          <c:idx val="3"/>
          <c:order val="4"/>
          <c:tx>
            <c:v>Ash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dp'!$K$21:$K$25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7.3713018052422113E-2</c:v>
                  </c:pt>
                  <c:pt idx="2">
                    <c:v>0.10909244396252088</c:v>
                  </c:pt>
                  <c:pt idx="3">
                    <c:v>9.2172545998340349E-2</c:v>
                  </c:pt>
                  <c:pt idx="4">
                    <c:v>0.1694027671876899</c:v>
                  </c:pt>
                </c:numCache>
              </c:numRef>
            </c:plus>
            <c:minus>
              <c:numRef>
                <c:f>'Effect dp'!$K$21:$K$25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7.3713018052422113E-2</c:v>
                  </c:pt>
                  <c:pt idx="2">
                    <c:v>0.10909244396252088</c:v>
                  </c:pt>
                  <c:pt idx="3">
                    <c:v>9.2172545998340349E-2</c:v>
                  </c:pt>
                  <c:pt idx="4">
                    <c:v>0.1694027671876899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'Effect dp'!$C$9:$C$14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dp'!$I$9:$I$14</c:f>
              <c:numCache>
                <c:formatCode>0.0</c:formatCode>
                <c:ptCount val="6"/>
                <c:pt idx="0">
                  <c:v>6.7690985503384651</c:v>
                </c:pt>
                <c:pt idx="1">
                  <c:v>8.8851167822237649</c:v>
                </c:pt>
                <c:pt idx="2">
                  <c:v>11.667929950861829</c:v>
                </c:pt>
                <c:pt idx="3">
                  <c:v>15.596688395015741</c:v>
                </c:pt>
                <c:pt idx="4">
                  <c:v>19.649559581592605</c:v>
                </c:pt>
                <c:pt idx="5">
                  <c:v>25.667002268670576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B-4D48-B6ED-9DEECE354974}"/>
            </c:ext>
          </c:extLst>
        </c:ser>
        <c:ser>
          <c:idx val="5"/>
          <c:order val="5"/>
          <c:tx>
            <c:v>Ash - 10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dp'!$K$21:$K$25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7.3713018052422113E-2</c:v>
                  </c:pt>
                  <c:pt idx="2">
                    <c:v>0.10909244396252088</c:v>
                  </c:pt>
                  <c:pt idx="3">
                    <c:v>9.2172545998340349E-2</c:v>
                  </c:pt>
                  <c:pt idx="4">
                    <c:v>0.1694027671876899</c:v>
                  </c:pt>
                </c:numCache>
              </c:numRef>
            </c:plus>
            <c:minus>
              <c:numRef>
                <c:f>'Effect dp'!$K$21:$K$25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7.3713018052422113E-2</c:v>
                  </c:pt>
                  <c:pt idx="2">
                    <c:v>0.10909244396252088</c:v>
                  </c:pt>
                  <c:pt idx="3">
                    <c:v>9.2172545998340349E-2</c:v>
                  </c:pt>
                  <c:pt idx="4">
                    <c:v>0.1694027671876899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dp'!$C$21:$C$25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dp'!$I$21:$I$25</c:f>
              <c:numCache>
                <c:formatCode>0.0</c:formatCode>
                <c:ptCount val="5"/>
                <c:pt idx="0">
                  <c:v>6.7690985503384651</c:v>
                </c:pt>
                <c:pt idx="1">
                  <c:v>8.5088605713038525</c:v>
                </c:pt>
                <c:pt idx="2">
                  <c:v>10.592300905077094</c:v>
                </c:pt>
                <c:pt idx="3">
                  <c:v>13.17322562873945</c:v>
                </c:pt>
                <c:pt idx="4">
                  <c:v>15.596855404792716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8B-4D48-B6ED-9DEECE354974}"/>
            </c:ext>
          </c:extLst>
        </c:ser>
        <c:ser>
          <c:idx val="7"/>
          <c:order val="6"/>
          <c:tx>
            <c:v>Ash- 12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dp'!$K$32:$K$36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8.4493040742347425E-2</c:v>
                  </c:pt>
                  <c:pt idx="2">
                    <c:v>8.9781540768907792E-2</c:v>
                  </c:pt>
                  <c:pt idx="3">
                    <c:v>8.979671377473325E-2</c:v>
                  </c:pt>
                  <c:pt idx="4">
                    <c:v>0.12655485907219319</c:v>
                  </c:pt>
                </c:numCache>
              </c:numRef>
            </c:plus>
            <c:minus>
              <c:numRef>
                <c:f>'Effect dp'!$K$32:$K$36</c:f>
                <c:numCache>
                  <c:formatCode>General</c:formatCode>
                  <c:ptCount val="5"/>
                  <c:pt idx="0">
                    <c:v>4.8912198456817317E-2</c:v>
                  </c:pt>
                  <c:pt idx="1">
                    <c:v>8.4493040742347425E-2</c:v>
                  </c:pt>
                  <c:pt idx="2">
                    <c:v>8.9781540768907792E-2</c:v>
                  </c:pt>
                  <c:pt idx="3">
                    <c:v>8.979671377473325E-2</c:v>
                  </c:pt>
                  <c:pt idx="4">
                    <c:v>0.12655485907219319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dp'!$C$32:$C$36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dp'!$I$32:$I$36</c:f>
              <c:numCache>
                <c:formatCode>0.0</c:formatCode>
                <c:ptCount val="5"/>
                <c:pt idx="0">
                  <c:v>6.7690985503384651</c:v>
                </c:pt>
                <c:pt idx="1">
                  <c:v>7.9587638539601322</c:v>
                </c:pt>
                <c:pt idx="2">
                  <c:v>9.5427173537935008</c:v>
                </c:pt>
                <c:pt idx="3">
                  <c:v>11.734308184039927</c:v>
                </c:pt>
                <c:pt idx="4">
                  <c:v>13.081715305149951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8B-4D48-B6ED-9DEECE354974}"/>
            </c:ext>
          </c:extLst>
        </c:ser>
        <c:ser>
          <c:idx val="6"/>
          <c:order val="7"/>
          <c:tx>
            <c:v>Ash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dp'!$K$43:$K$49</c:f>
                <c:numCache>
                  <c:formatCode>General</c:formatCode>
                  <c:ptCount val="7"/>
                  <c:pt idx="0">
                    <c:v>4.8912198456817317E-2</c:v>
                  </c:pt>
                  <c:pt idx="1">
                    <c:v>7.4433684610498291E-2</c:v>
                  </c:pt>
                  <c:pt idx="2">
                    <c:v>0.11760226396913505</c:v>
                  </c:pt>
                  <c:pt idx="3">
                    <c:v>0.12850897109432227</c:v>
                  </c:pt>
                  <c:pt idx="4">
                    <c:v>7.1652074072248079E-2</c:v>
                  </c:pt>
                  <c:pt idx="5">
                    <c:v>0.17163752456506962</c:v>
                  </c:pt>
                  <c:pt idx="6">
                    <c:v>0.14181472240568521</c:v>
                  </c:pt>
                </c:numCache>
              </c:numRef>
            </c:plus>
            <c:minus>
              <c:numRef>
                <c:f>'Effect dp'!$K$43:$K$49</c:f>
                <c:numCache>
                  <c:formatCode>General</c:formatCode>
                  <c:ptCount val="7"/>
                  <c:pt idx="0">
                    <c:v>4.8912198456817317E-2</c:v>
                  </c:pt>
                  <c:pt idx="1">
                    <c:v>7.4433684610498291E-2</c:v>
                  </c:pt>
                  <c:pt idx="2">
                    <c:v>0.11760226396913505</c:v>
                  </c:pt>
                  <c:pt idx="3">
                    <c:v>0.12850897109432227</c:v>
                  </c:pt>
                  <c:pt idx="4">
                    <c:v>7.1652074072248079E-2</c:v>
                  </c:pt>
                  <c:pt idx="5">
                    <c:v>0.17163752456506962</c:v>
                  </c:pt>
                  <c:pt idx="6">
                    <c:v>0.14181472240568521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dp'!$C$43:$C$49</c:f>
              <c:numCache>
                <c:formatCode>0.0</c:formatCode>
                <c:ptCount val="7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dp'!$I$43:$I$49</c:f>
              <c:numCache>
                <c:formatCode>0.0</c:formatCode>
                <c:ptCount val="7"/>
                <c:pt idx="0">
                  <c:v>6.7690985503384651</c:v>
                </c:pt>
                <c:pt idx="1">
                  <c:v>7.6971441356692178</c:v>
                </c:pt>
                <c:pt idx="2">
                  <c:v>8.7704619390131633</c:v>
                </c:pt>
                <c:pt idx="3">
                  <c:v>9.8006031970624736</c:v>
                </c:pt>
                <c:pt idx="4">
                  <c:v>10.335136828964695</c:v>
                </c:pt>
                <c:pt idx="5">
                  <c:v>12.943615288413188</c:v>
                </c:pt>
                <c:pt idx="6">
                  <c:v>14.127275748495622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8B-4D48-B6ED-9DEECE35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Ash and volatile solids</a:t>
                </a:r>
                <a:r>
                  <a:rPr lang="en-ZA" sz="1200" baseline="0"/>
                  <a:t> content (%wt)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696639882621384E-3"/>
              <c:y val="7.88586232501080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595556892976801"/>
          <c:h val="0.5672927964741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9387230743989"/>
          <c:y val="4.5976845867595512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C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MIR'!$H$46:$H$51</c:f>
                <c:numCache>
                  <c:formatCode>General</c:formatCode>
                  <c:ptCount val="6"/>
                  <c:pt idx="0">
                    <c:v>22.322226104167648</c:v>
                  </c:pt>
                  <c:pt idx="1">
                    <c:v>10.78620112403669</c:v>
                  </c:pt>
                  <c:pt idx="2">
                    <c:v>24.660379656287418</c:v>
                  </c:pt>
                  <c:pt idx="3">
                    <c:v>9.95927573495225</c:v>
                  </c:pt>
                  <c:pt idx="4">
                    <c:v>115.66386096035693</c:v>
                  </c:pt>
                  <c:pt idx="5">
                    <c:v>64.995554471963516</c:v>
                  </c:pt>
                </c:numCache>
              </c:numRef>
            </c:plus>
            <c:minus>
              <c:numRef>
                <c:f>'Effect MIR'!$H$46:$H$51</c:f>
                <c:numCache>
                  <c:formatCode>General</c:formatCode>
                  <c:ptCount val="6"/>
                  <c:pt idx="0">
                    <c:v>22.322226104167648</c:v>
                  </c:pt>
                  <c:pt idx="1">
                    <c:v>10.78620112403669</c:v>
                  </c:pt>
                  <c:pt idx="2">
                    <c:v>24.660379656287418</c:v>
                  </c:pt>
                  <c:pt idx="3">
                    <c:v>9.95927573495225</c:v>
                  </c:pt>
                  <c:pt idx="4">
                    <c:v>115.66386096035693</c:v>
                  </c:pt>
                  <c:pt idx="5">
                    <c:v>64.995554471963516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MIR'!$C$46:$C$51</c:f>
              <c:numCache>
                <c:formatCode>0.0</c:formatCode>
                <c:ptCount val="6"/>
                <c:pt idx="0">
                  <c:v>73.683552889909038</c:v>
                </c:pt>
                <c:pt idx="1">
                  <c:v>71.279326699961985</c:v>
                </c:pt>
                <c:pt idx="2">
                  <c:v>65.773601929002538</c:v>
                </c:pt>
                <c:pt idx="3">
                  <c:v>61.226640218946159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'Effect MIR'!$F$46:$F$51</c:f>
              <c:numCache>
                <c:formatCode>0</c:formatCode>
                <c:ptCount val="6"/>
                <c:pt idx="0">
                  <c:v>90.424506711693667</c:v>
                </c:pt>
                <c:pt idx="1">
                  <c:v>104.96378653473639</c:v>
                </c:pt>
                <c:pt idx="2">
                  <c:v>117.55898330861302</c:v>
                </c:pt>
                <c:pt idx="3">
                  <c:v>136.61442965651528</c:v>
                </c:pt>
                <c:pt idx="4">
                  <c:v>185.57064411601888</c:v>
                </c:pt>
                <c:pt idx="5">
                  <c:v>290.17181056847795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372-BF21-0FAD18ED58B1}"/>
            </c:ext>
          </c:extLst>
        </c:ser>
        <c:ser>
          <c:idx val="1"/>
          <c:order val="1"/>
          <c:tx>
            <c:v>C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plus>
            <c:minus>
              <c:numRef>
                <c:f>'Effect MIR'!$H$59:$H$63</c:f>
                <c:numCache>
                  <c:formatCode>General</c:formatCode>
                  <c:ptCount val="5"/>
                  <c:pt idx="0">
                    <c:v>9.4978055297144603</c:v>
                  </c:pt>
                  <c:pt idx="1">
                    <c:v>18.165640573659175</c:v>
                  </c:pt>
                  <c:pt idx="2">
                    <c:v>28.493228074446296</c:v>
                  </c:pt>
                  <c:pt idx="3">
                    <c:v>14.541442784046554</c:v>
                  </c:pt>
                  <c:pt idx="4">
                    <c:v>27.879001722014316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MIR'!$F$59:$F$63</c:f>
              <c:numCache>
                <c:formatCode>0</c:formatCode>
                <c:ptCount val="5"/>
                <c:pt idx="0">
                  <c:v>107.41810291287084</c:v>
                </c:pt>
                <c:pt idx="1">
                  <c:v>137.23920398054699</c:v>
                </c:pt>
                <c:pt idx="2">
                  <c:v>167.76247246334569</c:v>
                </c:pt>
                <c:pt idx="3">
                  <c:v>258.22747593992534</c:v>
                </c:pt>
                <c:pt idx="4">
                  <c:v>332.27466416317816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2-4372-BF21-0FAD18ED58B1}"/>
            </c:ext>
          </c:extLst>
        </c:ser>
        <c:ser>
          <c:idx val="2"/>
          <c:order val="2"/>
          <c:tx>
            <c:v>C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MIR'!$H$71:$H$72</c:f>
                <c:numCache>
                  <c:formatCode>General</c:formatCode>
                  <c:ptCount val="2"/>
                  <c:pt idx="0">
                    <c:v>83.488034677406787</c:v>
                  </c:pt>
                  <c:pt idx="1">
                    <c:v>16.176856080684686</c:v>
                  </c:pt>
                </c:numCache>
              </c:numRef>
            </c:plus>
            <c:minus>
              <c:numRef>
                <c:f>'Effect MIR'!$H$71:$H$72</c:f>
                <c:numCache>
                  <c:formatCode>General</c:formatCode>
                  <c:ptCount val="2"/>
                  <c:pt idx="0">
                    <c:v>83.488034677406787</c:v>
                  </c:pt>
                  <c:pt idx="1">
                    <c:v>16.176856080684686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MIR'!$C$71:$C$72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MIR'!$F$71:$F$72</c:f>
              <c:numCache>
                <c:formatCode>0</c:formatCode>
                <c:ptCount val="2"/>
                <c:pt idx="0">
                  <c:v>137.82448321539013</c:v>
                </c:pt>
                <c:pt idx="1">
                  <c:v>229.20311264049471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2-4372-BF21-0FAD18ED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80545383420632E-3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669138429476507"/>
          <c:y val="0.21588505898202609"/>
          <c:w val="0.13977883201897146"/>
          <c:h val="0.4761242729931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106352135593"/>
          <c:y val="4.5976699633057269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VS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dp'!$N$9:$N$14</c:f>
                <c:numCache>
                  <c:formatCode>General</c:formatCode>
                  <c:ptCount val="6"/>
                  <c:pt idx="0">
                    <c:v>0.20905346044943882</c:v>
                  </c:pt>
                  <c:pt idx="1">
                    <c:v>0.50803356438973335</c:v>
                  </c:pt>
                  <c:pt idx="2">
                    <c:v>0.62959245402448372</c:v>
                  </c:pt>
                  <c:pt idx="3">
                    <c:v>1.5975651858100095</c:v>
                  </c:pt>
                  <c:pt idx="4">
                    <c:v>0.48814135518756219</c:v>
                  </c:pt>
                  <c:pt idx="5">
                    <c:v>0.53769923536398767</c:v>
                  </c:pt>
                </c:numCache>
              </c:numRef>
            </c:plus>
            <c:minus>
              <c:numRef>
                <c:f>'Effect dp'!$N$9:$N$14</c:f>
                <c:numCache>
                  <c:formatCode>General</c:formatCode>
                  <c:ptCount val="6"/>
                  <c:pt idx="0">
                    <c:v>0.20905346044943882</c:v>
                  </c:pt>
                  <c:pt idx="1">
                    <c:v>0.50803356438973335</c:v>
                  </c:pt>
                  <c:pt idx="2">
                    <c:v>0.62959245402448372</c:v>
                  </c:pt>
                  <c:pt idx="3">
                    <c:v>1.5975651858100095</c:v>
                  </c:pt>
                  <c:pt idx="4">
                    <c:v>0.48814135518756219</c:v>
                  </c:pt>
                  <c:pt idx="5">
                    <c:v>0.53769923536398767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dp'!$C$9:$C$14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dp'!$L$9:$L$14</c:f>
              <c:numCache>
                <c:formatCode>0.0</c:formatCode>
                <c:ptCount val="6"/>
                <c:pt idx="0">
                  <c:v>71.068495779820637</c:v>
                </c:pt>
                <c:pt idx="1">
                  <c:v>70.007003442963352</c:v>
                </c:pt>
                <c:pt idx="2">
                  <c:v>69.877240414999264</c:v>
                </c:pt>
                <c:pt idx="3">
                  <c:v>69.272716707060596</c:v>
                </c:pt>
                <c:pt idx="4">
                  <c:v>70.557409446732422</c:v>
                </c:pt>
                <c:pt idx="5">
                  <c:v>71.293044348875057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7-456C-8C8C-1F9ACCCFA03E}"/>
            </c:ext>
          </c:extLst>
        </c:ser>
        <c:ser>
          <c:idx val="1"/>
          <c:order val="1"/>
          <c:tx>
            <c:v>VS - 10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dp'!$N$21:$N$25</c:f>
                <c:numCache>
                  <c:formatCode>General</c:formatCode>
                  <c:ptCount val="5"/>
                  <c:pt idx="0">
                    <c:v>0.20905346044943882</c:v>
                  </c:pt>
                  <c:pt idx="1">
                    <c:v>0.25755506031051256</c:v>
                  </c:pt>
                  <c:pt idx="2">
                    <c:v>0.29809565550607797</c:v>
                  </c:pt>
                  <c:pt idx="3">
                    <c:v>0.20606517410894373</c:v>
                  </c:pt>
                  <c:pt idx="4">
                    <c:v>0.31973639995904363</c:v>
                  </c:pt>
                </c:numCache>
              </c:numRef>
            </c:plus>
            <c:minus>
              <c:numRef>
                <c:f>'Effect dp'!$N$21:$N$25</c:f>
                <c:numCache>
                  <c:formatCode>General</c:formatCode>
                  <c:ptCount val="5"/>
                  <c:pt idx="0">
                    <c:v>0.20905346044943882</c:v>
                  </c:pt>
                  <c:pt idx="1">
                    <c:v>0.25755506031051256</c:v>
                  </c:pt>
                  <c:pt idx="2">
                    <c:v>0.29809565550607797</c:v>
                  </c:pt>
                  <c:pt idx="3">
                    <c:v>0.20606517410894373</c:v>
                  </c:pt>
                  <c:pt idx="4">
                    <c:v>0.31973639995904363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dp'!$C$21:$C$25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dp'!$L$21:$L$25</c:f>
              <c:numCache>
                <c:formatCode>0.0</c:formatCode>
                <c:ptCount val="5"/>
                <c:pt idx="0">
                  <c:v>71.068495779820637</c:v>
                </c:pt>
                <c:pt idx="1">
                  <c:v>70.269836244428248</c:v>
                </c:pt>
                <c:pt idx="2">
                  <c:v>71.056484143838858</c:v>
                </c:pt>
                <c:pt idx="3">
                  <c:v>70.549332196905297</c:v>
                </c:pt>
                <c:pt idx="4">
                  <c:v>70.561977938147081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7-456C-8C8C-1F9ACCCFA03E}"/>
            </c:ext>
          </c:extLst>
        </c:ser>
        <c:ser>
          <c:idx val="2"/>
          <c:order val="2"/>
          <c:tx>
            <c:v>VS - 12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dp'!$N$32:$N$36</c:f>
                <c:numCache>
                  <c:formatCode>General</c:formatCode>
                  <c:ptCount val="5"/>
                  <c:pt idx="0">
                    <c:v>0.20905346044943882</c:v>
                  </c:pt>
                  <c:pt idx="1">
                    <c:v>0.31554284970609209</c:v>
                  </c:pt>
                  <c:pt idx="2">
                    <c:v>0.27241408121475152</c:v>
                  </c:pt>
                  <c:pt idx="3">
                    <c:v>0.2266625324273159</c:v>
                  </c:pt>
                  <c:pt idx="4">
                    <c:v>0.28374988118620659</c:v>
                  </c:pt>
                </c:numCache>
              </c:numRef>
            </c:plus>
            <c:minus>
              <c:numRef>
                <c:f>'Effect dp'!$N$32:$N$36</c:f>
                <c:numCache>
                  <c:formatCode>General</c:formatCode>
                  <c:ptCount val="5"/>
                  <c:pt idx="0">
                    <c:v>0.20905346044943882</c:v>
                  </c:pt>
                  <c:pt idx="1">
                    <c:v>0.31554284970609209</c:v>
                  </c:pt>
                  <c:pt idx="2">
                    <c:v>0.27241408121475152</c:v>
                  </c:pt>
                  <c:pt idx="3">
                    <c:v>0.2266625324273159</c:v>
                  </c:pt>
                  <c:pt idx="4">
                    <c:v>0.28374988118620659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dp'!$C$32:$C$36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dp'!$L$32:$L$36</c:f>
              <c:numCache>
                <c:formatCode>0.0</c:formatCode>
                <c:ptCount val="5"/>
                <c:pt idx="0">
                  <c:v>71.068495779820637</c:v>
                </c:pt>
                <c:pt idx="1">
                  <c:v>70.277658318932481</c:v>
                </c:pt>
                <c:pt idx="2">
                  <c:v>71.045600710764688</c:v>
                </c:pt>
                <c:pt idx="3">
                  <c:v>70.380564082230038</c:v>
                </c:pt>
                <c:pt idx="4">
                  <c:v>70.669358800118303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7-456C-8C8C-1F9ACCCFA03E}"/>
            </c:ext>
          </c:extLst>
        </c:ser>
        <c:ser>
          <c:idx val="4"/>
          <c:order val="3"/>
          <c:tx>
            <c:v>VS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dp'!$N$43:$N$49</c:f>
                <c:numCache>
                  <c:formatCode>General</c:formatCode>
                  <c:ptCount val="7"/>
                  <c:pt idx="0">
                    <c:v>0.20905346044943882</c:v>
                  </c:pt>
                  <c:pt idx="1">
                    <c:v>0.28843555601613147</c:v>
                  </c:pt>
                  <c:pt idx="2">
                    <c:v>0.3997499821473352</c:v>
                  </c:pt>
                  <c:pt idx="3">
                    <c:v>0.38844102246011292</c:v>
                  </c:pt>
                  <c:pt idx="4">
                    <c:v>0.20508411787025249</c:v>
                  </c:pt>
                  <c:pt idx="5">
                    <c:v>0.37385536120051538</c:v>
                  </c:pt>
                  <c:pt idx="6">
                    <c:v>0.28370774253121589</c:v>
                  </c:pt>
                </c:numCache>
              </c:numRef>
            </c:plus>
            <c:minus>
              <c:numRef>
                <c:f>'Effect dp'!$N$43:$N$49</c:f>
                <c:numCache>
                  <c:formatCode>General</c:formatCode>
                  <c:ptCount val="7"/>
                  <c:pt idx="0">
                    <c:v>0.20905346044943882</c:v>
                  </c:pt>
                  <c:pt idx="1">
                    <c:v>0.28843555601613147</c:v>
                  </c:pt>
                  <c:pt idx="2">
                    <c:v>0.3997499821473352</c:v>
                  </c:pt>
                  <c:pt idx="3">
                    <c:v>0.38844102246011292</c:v>
                  </c:pt>
                  <c:pt idx="4">
                    <c:v>0.20508411787025249</c:v>
                  </c:pt>
                  <c:pt idx="5">
                    <c:v>0.37385536120051538</c:v>
                  </c:pt>
                  <c:pt idx="6">
                    <c:v>0.28370774253121589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dp'!$C$43:$C$49</c:f>
              <c:numCache>
                <c:formatCode>0.0</c:formatCode>
                <c:ptCount val="7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dp'!$L$43:$L$49</c:f>
              <c:numCache>
                <c:formatCode>0.0</c:formatCode>
                <c:ptCount val="7"/>
                <c:pt idx="0">
                  <c:v>71.068495779820637</c:v>
                </c:pt>
                <c:pt idx="1">
                  <c:v>70.173046516161364</c:v>
                </c:pt>
                <c:pt idx="2">
                  <c:v>70.18771675633262</c:v>
                </c:pt>
                <c:pt idx="3">
                  <c:v>70.375948899329515</c:v>
                </c:pt>
                <c:pt idx="4">
                  <c:v>70.418547584548989</c:v>
                </c:pt>
                <c:pt idx="5">
                  <c:v>71.806631555935468</c:v>
                </c:pt>
                <c:pt idx="6">
                  <c:v>71.737648653600303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7-456C-8C8C-1F9ACCCFA03E}"/>
            </c:ext>
          </c:extLst>
        </c:ser>
        <c:ser>
          <c:idx val="3"/>
          <c:order val="4"/>
          <c:tx>
            <c:v>Ash - 8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dp'!$Q$21:$Q$25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0.25755506031051489</c:v>
                  </c:pt>
                  <c:pt idx="2">
                    <c:v>0.29809565550607936</c:v>
                  </c:pt>
                  <c:pt idx="3">
                    <c:v>0.20606517410894329</c:v>
                  </c:pt>
                  <c:pt idx="4">
                    <c:v>0.31973639995904191</c:v>
                  </c:pt>
                </c:numCache>
              </c:numRef>
            </c:plus>
            <c:minus>
              <c:numRef>
                <c:f>'Effect dp'!$Q$21:$Q$25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0.25755506031051489</c:v>
                  </c:pt>
                  <c:pt idx="2">
                    <c:v>0.29809565550607936</c:v>
                  </c:pt>
                  <c:pt idx="3">
                    <c:v>0.20606517410894329</c:v>
                  </c:pt>
                  <c:pt idx="4">
                    <c:v>0.31973639995904191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'Effect dp'!$C$9:$C$14</c:f>
              <c:numCache>
                <c:formatCode>0.0</c:formatCode>
                <c:ptCount val="6"/>
                <c:pt idx="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dp'!$O$9:$O$14</c:f>
              <c:numCache>
                <c:formatCode>0.0</c:formatCode>
                <c:ptCount val="6"/>
                <c:pt idx="0">
                  <c:v>28.931504220179356</c:v>
                </c:pt>
                <c:pt idx="1">
                  <c:v>29.992996557036644</c:v>
                </c:pt>
                <c:pt idx="2">
                  <c:v>30.122759585000733</c:v>
                </c:pt>
                <c:pt idx="3">
                  <c:v>30.727283292939401</c:v>
                </c:pt>
                <c:pt idx="4">
                  <c:v>29.442590553267568</c:v>
                </c:pt>
                <c:pt idx="5">
                  <c:v>28.706955651124943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7-456C-8C8C-1F9ACCCFA03E}"/>
            </c:ext>
          </c:extLst>
        </c:ser>
        <c:ser>
          <c:idx val="5"/>
          <c:order val="5"/>
          <c:tx>
            <c:v>Ash - 10 mm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dp'!$Q$21:$Q$25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0.25755506031051489</c:v>
                  </c:pt>
                  <c:pt idx="2">
                    <c:v>0.29809565550607936</c:v>
                  </c:pt>
                  <c:pt idx="3">
                    <c:v>0.20606517410894329</c:v>
                  </c:pt>
                  <c:pt idx="4">
                    <c:v>0.31973639995904191</c:v>
                  </c:pt>
                </c:numCache>
              </c:numRef>
            </c:plus>
            <c:minus>
              <c:numRef>
                <c:f>'Effect dp'!$Q$21:$Q$25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0.25755506031051489</c:v>
                  </c:pt>
                  <c:pt idx="2">
                    <c:v>0.29809565550607936</c:v>
                  </c:pt>
                  <c:pt idx="3">
                    <c:v>0.20606517410894329</c:v>
                  </c:pt>
                  <c:pt idx="4">
                    <c:v>0.31973639995904191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dp'!$C$21:$C$25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71.379704998398466</c:v>
                </c:pt>
                <c:pt idx="2">
                  <c:v>63.40354448396311</c:v>
                </c:pt>
                <c:pt idx="3">
                  <c:v>55.270197209738008</c:v>
                </c:pt>
                <c:pt idx="4">
                  <c:v>47.017991317413248</c:v>
                </c:pt>
              </c:numCache>
            </c:numRef>
          </c:xVal>
          <c:yVal>
            <c:numRef>
              <c:f>'Effect dp'!$O$21:$O$25</c:f>
              <c:numCache>
                <c:formatCode>0.0</c:formatCode>
                <c:ptCount val="5"/>
                <c:pt idx="0">
                  <c:v>28.931504220179356</c:v>
                </c:pt>
                <c:pt idx="1">
                  <c:v>29.730163755571748</c:v>
                </c:pt>
                <c:pt idx="2">
                  <c:v>28.943515856161142</c:v>
                </c:pt>
                <c:pt idx="3">
                  <c:v>29.450667803094714</c:v>
                </c:pt>
                <c:pt idx="4">
                  <c:v>29.438022061852916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7-456C-8C8C-1F9ACCCFA03E}"/>
            </c:ext>
          </c:extLst>
        </c:ser>
        <c:ser>
          <c:idx val="7"/>
          <c:order val="6"/>
          <c:tx>
            <c:v>Ash- 12 mm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dp'!$Q$32:$Q$36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0.31554284970609064</c:v>
                  </c:pt>
                  <c:pt idx="2">
                    <c:v>0.27241408121475069</c:v>
                  </c:pt>
                  <c:pt idx="3">
                    <c:v>0.2266625324273138</c:v>
                  </c:pt>
                  <c:pt idx="4">
                    <c:v>0.28374988118620759</c:v>
                  </c:pt>
                </c:numCache>
              </c:numRef>
            </c:plus>
            <c:minus>
              <c:numRef>
                <c:f>'Effect dp'!$Q$32:$Q$36</c:f>
                <c:numCache>
                  <c:formatCode>General</c:formatCode>
                  <c:ptCount val="5"/>
                  <c:pt idx="0">
                    <c:v>0.20905346044945719</c:v>
                  </c:pt>
                  <c:pt idx="1">
                    <c:v>0.31554284970609064</c:v>
                  </c:pt>
                  <c:pt idx="2">
                    <c:v>0.27241408121475069</c:v>
                  </c:pt>
                  <c:pt idx="3">
                    <c:v>0.2266625324273138</c:v>
                  </c:pt>
                  <c:pt idx="4">
                    <c:v>0.28374988118620759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dp'!$C$32:$C$36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73.222958206453526</c:v>
                </c:pt>
                <c:pt idx="2">
                  <c:v>67.042254068309049</c:v>
                </c:pt>
                <c:pt idx="3">
                  <c:v>60.383080161901361</c:v>
                </c:pt>
                <c:pt idx="4">
                  <c:v>55.39914993333759</c:v>
                </c:pt>
              </c:numCache>
            </c:numRef>
          </c:xVal>
          <c:yVal>
            <c:numRef>
              <c:f>'Effect dp'!$O$32:$O$36</c:f>
              <c:numCache>
                <c:formatCode>0.0</c:formatCode>
                <c:ptCount val="5"/>
                <c:pt idx="0">
                  <c:v>28.931504220179356</c:v>
                </c:pt>
                <c:pt idx="1">
                  <c:v>29.722341681067515</c:v>
                </c:pt>
                <c:pt idx="2">
                  <c:v>28.954399289235297</c:v>
                </c:pt>
                <c:pt idx="3">
                  <c:v>29.619435917769973</c:v>
                </c:pt>
                <c:pt idx="4">
                  <c:v>29.3306411998817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7-456C-8C8C-1F9ACCCFA03E}"/>
            </c:ext>
          </c:extLst>
        </c:ser>
        <c:ser>
          <c:idx val="6"/>
          <c:order val="7"/>
          <c:tx>
            <c:v>Ash - 14 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dp'!$Q$43:$Q$49</c:f>
                <c:numCache>
                  <c:formatCode>General</c:formatCode>
                  <c:ptCount val="7"/>
                  <c:pt idx="0">
                    <c:v>0.20905346044945719</c:v>
                  </c:pt>
                  <c:pt idx="1">
                    <c:v>0.2884355560161303</c:v>
                  </c:pt>
                  <c:pt idx="2">
                    <c:v>0.39974998214733498</c:v>
                  </c:pt>
                  <c:pt idx="3">
                    <c:v>0.38844102246011197</c:v>
                  </c:pt>
                  <c:pt idx="4">
                    <c:v>0.20508411787025194</c:v>
                  </c:pt>
                  <c:pt idx="5">
                    <c:v>0.37385536120051233</c:v>
                  </c:pt>
                  <c:pt idx="6">
                    <c:v>0.28370774253121073</c:v>
                  </c:pt>
                </c:numCache>
              </c:numRef>
            </c:plus>
            <c:minus>
              <c:numRef>
                <c:f>'Effect dp'!$Q$43:$Q$49</c:f>
                <c:numCache>
                  <c:formatCode>General</c:formatCode>
                  <c:ptCount val="7"/>
                  <c:pt idx="0">
                    <c:v>0.20905346044945719</c:v>
                  </c:pt>
                  <c:pt idx="1">
                    <c:v>0.2884355560161303</c:v>
                  </c:pt>
                  <c:pt idx="2">
                    <c:v>0.39974998214733498</c:v>
                  </c:pt>
                  <c:pt idx="3">
                    <c:v>0.38844102246011197</c:v>
                  </c:pt>
                  <c:pt idx="4">
                    <c:v>0.20508411787025194</c:v>
                  </c:pt>
                  <c:pt idx="5">
                    <c:v>0.37385536120051233</c:v>
                  </c:pt>
                  <c:pt idx="6">
                    <c:v>0.28370774253121073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dp'!$C$43:$C$49</c:f>
              <c:numCache>
                <c:formatCode>0.0</c:formatCode>
                <c:ptCount val="7"/>
                <c:pt idx="0" formatCode="0.00">
                  <c:v>76.603018982963548</c:v>
                </c:pt>
                <c:pt idx="1">
                  <c:v>74.193998257851504</c:v>
                </c:pt>
                <c:pt idx="2">
                  <c:v>70.581045848354634</c:v>
                </c:pt>
                <c:pt idx="3">
                  <c:v>66.916735446622781</c:v>
                </c:pt>
                <c:pt idx="4">
                  <c:v>65.062104849299288</c:v>
                </c:pt>
                <c:pt idx="5">
                  <c:v>54.089858705272356</c:v>
                </c:pt>
                <c:pt idx="6">
                  <c:v>50.013799010055514</c:v>
                </c:pt>
              </c:numCache>
            </c:numRef>
          </c:xVal>
          <c:yVal>
            <c:numRef>
              <c:f>'Effect dp'!$O$43:$O$49</c:f>
              <c:numCache>
                <c:formatCode>0.0</c:formatCode>
                <c:ptCount val="7"/>
                <c:pt idx="0">
                  <c:v>28.931504220179356</c:v>
                </c:pt>
                <c:pt idx="1">
                  <c:v>29.826953483838626</c:v>
                </c:pt>
                <c:pt idx="2">
                  <c:v>29.812283243667384</c:v>
                </c:pt>
                <c:pt idx="3">
                  <c:v>29.624051100670485</c:v>
                </c:pt>
                <c:pt idx="4">
                  <c:v>29.581452415451</c:v>
                </c:pt>
                <c:pt idx="5">
                  <c:v>28.193368444064539</c:v>
                </c:pt>
                <c:pt idx="6">
                  <c:v>28.262351346399672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7-456C-8C8C-1F9ACCCF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Ash and volatile solids</a:t>
                </a:r>
                <a:r>
                  <a:rPr lang="en-ZA" sz="1200" baseline="0"/>
                  <a:t> content (%wt)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696639882621384E-3"/>
              <c:y val="7.88586232501080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595556892976801"/>
          <c:h val="0.5672927964741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082185711889"/>
          <c:y val="5.0177161819039931E-2"/>
          <c:w val="0.68268156515564582"/>
          <c:h val="0.78096848551708153"/>
        </c:manualLayout>
      </c:layout>
      <c:scatterChart>
        <c:scatterStyle val="lineMarker"/>
        <c:varyColors val="0"/>
        <c:ser>
          <c:idx val="1"/>
          <c:order val="0"/>
          <c:tx>
            <c:v>(NH4+)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MIR'!$H$94:$H$97,'Effect MIR'!$H$99)</c:f>
                <c:numCache>
                  <c:formatCode>General</c:formatCode>
                  <c:ptCount val="5"/>
                  <c:pt idx="0">
                    <c:v>1.8220978632483023</c:v>
                  </c:pt>
                  <c:pt idx="1">
                    <c:v>2.9093416041102058</c:v>
                  </c:pt>
                  <c:pt idx="2">
                    <c:v>5.2416141373887735</c:v>
                  </c:pt>
                  <c:pt idx="3">
                    <c:v>2.9856805700511924</c:v>
                  </c:pt>
                  <c:pt idx="4">
                    <c:v>1.1694460343330779</c:v>
                  </c:pt>
                </c:numCache>
              </c:numRef>
            </c:plus>
            <c:minus>
              <c:numRef>
                <c:f>('Effect MIR'!$H$94:$H$97,'Effect MIR'!$H$99)</c:f>
                <c:numCache>
                  <c:formatCode>General</c:formatCode>
                  <c:ptCount val="5"/>
                  <c:pt idx="0">
                    <c:v>1.8220978632483023</c:v>
                  </c:pt>
                  <c:pt idx="1">
                    <c:v>2.9093416041102058</c:v>
                  </c:pt>
                  <c:pt idx="2">
                    <c:v>5.2416141373887735</c:v>
                  </c:pt>
                  <c:pt idx="3">
                    <c:v>2.9856805700511924</c:v>
                  </c:pt>
                  <c:pt idx="4">
                    <c:v>1.1694460343330779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MIR'!$C$94:$C$97,'Effect MIR'!$C$99)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10.5896055973293</c:v>
                </c:pt>
              </c:numCache>
            </c:numRef>
          </c:xVal>
          <c:yVal>
            <c:numRef>
              <c:f>('Effect MIR'!$F$94:$F$97,'Effect MIR'!$F$99)</c:f>
              <c:numCache>
                <c:formatCode>0.0</c:formatCode>
                <c:ptCount val="5"/>
                <c:pt idx="0">
                  <c:v>2.3119594218881705</c:v>
                </c:pt>
                <c:pt idx="1">
                  <c:v>7.904576059111343</c:v>
                </c:pt>
                <c:pt idx="2">
                  <c:v>5.5881173162369526</c:v>
                </c:pt>
                <c:pt idx="3">
                  <c:v>4.6937119924523376</c:v>
                </c:pt>
                <c:pt idx="4">
                  <c:v>3.7003737472048974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E-4EE7-81E9-57B824696130}"/>
            </c:ext>
          </c:extLst>
        </c:ser>
        <c:ser>
          <c:idx val="2"/>
          <c:order val="1"/>
          <c:tx>
            <c:v>(NH4+)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MIR'!$H$107:$H$108</c:f>
                <c:numCache>
                  <c:formatCode>General</c:formatCode>
                  <c:ptCount val="2"/>
                  <c:pt idx="0">
                    <c:v>1.2582733039980436</c:v>
                  </c:pt>
                  <c:pt idx="1">
                    <c:v>0.8520387924918551</c:v>
                  </c:pt>
                </c:numCache>
              </c:numRef>
            </c:plus>
            <c:minus>
              <c:numRef>
                <c:f>'Effect MIR'!$H$107:$H$108</c:f>
                <c:numCache>
                  <c:formatCode>General</c:formatCode>
                  <c:ptCount val="2"/>
                  <c:pt idx="0">
                    <c:v>1.2582733039980436</c:v>
                  </c:pt>
                  <c:pt idx="1">
                    <c:v>0.8520387924918551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MIR'!$C$107:$C$108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MIR'!$F$107:$F$108</c:f>
              <c:numCache>
                <c:formatCode>0.0</c:formatCode>
                <c:ptCount val="2"/>
                <c:pt idx="0">
                  <c:v>5.6694007718648782</c:v>
                </c:pt>
                <c:pt idx="1">
                  <c:v>3.9467965320688823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E-4EE7-81E9-57B824696130}"/>
            </c:ext>
          </c:extLst>
        </c:ser>
        <c:ser>
          <c:idx val="3"/>
          <c:order val="2"/>
          <c:tx>
            <c:v>(NO2-)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MIR'!$N$81:$N$87</c:f>
                <c:numCache>
                  <c:formatCode>General</c:formatCode>
                  <c:ptCount val="7"/>
                  <c:pt idx="0">
                    <c:v>9.1692946783575043E-16</c:v>
                  </c:pt>
                  <c:pt idx="1">
                    <c:v>5.0163816254423454E-2</c:v>
                  </c:pt>
                  <c:pt idx="2">
                    <c:v>0</c:v>
                  </c:pt>
                  <c:pt idx="3">
                    <c:v>4.9991192952468948E-2</c:v>
                  </c:pt>
                  <c:pt idx="4">
                    <c:v>0</c:v>
                  </c:pt>
                  <c:pt idx="5">
                    <c:v>0</c:v>
                  </c:pt>
                  <c:pt idx="6">
                    <c:v>5.0117322835310951E-2</c:v>
                  </c:pt>
                </c:numCache>
              </c:numRef>
            </c:plus>
            <c:minus>
              <c:numRef>
                <c:f>'Effect MIR'!$N$81:$N$87</c:f>
                <c:numCache>
                  <c:formatCode>General</c:formatCode>
                  <c:ptCount val="7"/>
                  <c:pt idx="0">
                    <c:v>9.1692946783575043E-16</c:v>
                  </c:pt>
                  <c:pt idx="1">
                    <c:v>5.0163816254423454E-2</c:v>
                  </c:pt>
                  <c:pt idx="2">
                    <c:v>0</c:v>
                  </c:pt>
                  <c:pt idx="3">
                    <c:v>4.9991192952468948E-2</c:v>
                  </c:pt>
                  <c:pt idx="4">
                    <c:v>0</c:v>
                  </c:pt>
                  <c:pt idx="5">
                    <c:v>0</c:v>
                  </c:pt>
                  <c:pt idx="6">
                    <c:v>5.0117322835310951E-2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MIR'!$C$81:$C$87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MIR'!$L$81:$L$87</c:f>
              <c:numCache>
                <c:formatCode>0.0</c:formatCode>
                <c:ptCount val="7"/>
                <c:pt idx="0">
                  <c:v>2.9178397747632459</c:v>
                </c:pt>
                <c:pt idx="1">
                  <c:v>3.9340995378721506</c:v>
                </c:pt>
                <c:pt idx="2">
                  <c:v>4.4721788871554855</c:v>
                </c:pt>
                <c:pt idx="3">
                  <c:v>3.4754322889916107</c:v>
                </c:pt>
                <c:pt idx="4">
                  <c:v>2.829945973758683</c:v>
                </c:pt>
                <c:pt idx="5">
                  <c:v>3.6530150236674213</c:v>
                </c:pt>
                <c:pt idx="6">
                  <c:v>1.836500008581776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E-4EE7-81E9-57B824696130}"/>
            </c:ext>
          </c:extLst>
        </c:ser>
        <c:ser>
          <c:idx val="5"/>
          <c:order val="3"/>
          <c:tx>
            <c:v>(NO2-)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MIR'!$N$94:$N$99</c:f>
                <c:numCache>
                  <c:formatCode>General</c:formatCode>
                  <c:ptCount val="6"/>
                  <c:pt idx="0">
                    <c:v>9.1692946783575043E-16</c:v>
                  </c:pt>
                  <c:pt idx="1">
                    <c:v>0.2297610699041969</c:v>
                  </c:pt>
                  <c:pt idx="2">
                    <c:v>0</c:v>
                  </c:pt>
                  <c:pt idx="3">
                    <c:v>4.9167939320295916E-2</c:v>
                  </c:pt>
                  <c:pt idx="4">
                    <c:v>5.0014312048947594E-2</c:v>
                  </c:pt>
                  <c:pt idx="5">
                    <c:v>0</c:v>
                  </c:pt>
                </c:numCache>
              </c:numRef>
            </c:plus>
            <c:minus>
              <c:numRef>
                <c:f>'Effect MIR'!$N$94:$N$99</c:f>
                <c:numCache>
                  <c:formatCode>General</c:formatCode>
                  <c:ptCount val="6"/>
                  <c:pt idx="0">
                    <c:v>9.1692946783575043E-16</c:v>
                  </c:pt>
                  <c:pt idx="1">
                    <c:v>0.2297610699041969</c:v>
                  </c:pt>
                  <c:pt idx="2">
                    <c:v>0</c:v>
                  </c:pt>
                  <c:pt idx="3">
                    <c:v>4.9167939320295916E-2</c:v>
                  </c:pt>
                  <c:pt idx="4">
                    <c:v>5.0014312048947594E-2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MIR'!$C$94:$C$99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MIR'!$L$94:$L$99</c:f>
              <c:numCache>
                <c:formatCode>0.0</c:formatCode>
                <c:ptCount val="6"/>
                <c:pt idx="0">
                  <c:v>2.9178397747632459</c:v>
                </c:pt>
                <c:pt idx="1">
                  <c:v>4.2754854994076128</c:v>
                </c:pt>
                <c:pt idx="2">
                  <c:v>6.4565327910523633</c:v>
                </c:pt>
                <c:pt idx="3">
                  <c:v>3.8559978446824275</c:v>
                </c:pt>
                <c:pt idx="4">
                  <c:v>2.6891389616840518</c:v>
                </c:pt>
                <c:pt idx="5">
                  <c:v>1.0796915167095116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4E-4EE7-81E9-57B824696130}"/>
            </c:ext>
          </c:extLst>
        </c:ser>
        <c:ser>
          <c:idx val="7"/>
          <c:order val="4"/>
          <c:tx>
            <c:v>(NO2-)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MIR'!$N$106:$N$108</c:f>
                <c:numCache>
                  <c:formatCode>General</c:formatCode>
                  <c:ptCount val="3"/>
                  <c:pt idx="0">
                    <c:v>9.1692946783575043E-16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'Effect MIR'!$N$106:$N$108</c:f>
                <c:numCache>
                  <c:formatCode>General</c:formatCode>
                  <c:ptCount val="3"/>
                  <c:pt idx="0">
                    <c:v>9.1692946783575043E-16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MIR'!$C$106:$C$108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MIR'!$L$106:$L$108</c:f>
              <c:numCache>
                <c:formatCode>0.0</c:formatCode>
                <c:ptCount val="3"/>
                <c:pt idx="0">
                  <c:v>2.9178397747632459</c:v>
                </c:pt>
                <c:pt idx="1">
                  <c:v>3.3468559837728193</c:v>
                </c:pt>
                <c:pt idx="2">
                  <c:v>1.4921533316182145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4E-4EE7-81E9-57B824696130}"/>
            </c:ext>
          </c:extLst>
        </c:ser>
        <c:ser>
          <c:idx val="4"/>
          <c:order val="5"/>
          <c:tx>
            <c:v>(NO3-)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MIR'!$K$86</c:f>
                <c:numCache>
                  <c:formatCode>General</c:formatCode>
                  <c:ptCount val="1"/>
                  <c:pt idx="0">
                    <c:v>4.8212153457889394E-3</c:v>
                  </c:pt>
                </c:numCache>
              </c:numRef>
            </c:plus>
            <c:minus>
              <c:numRef>
                <c:f>'Effect MIR'!$K$86</c:f>
                <c:numCache>
                  <c:formatCode>General</c:formatCode>
                  <c:ptCount val="1"/>
                  <c:pt idx="0">
                    <c:v>4.8212153457889394E-3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MIR'!$C$86</c:f>
              <c:numCache>
                <c:formatCode>0.0</c:formatCode>
                <c:ptCount val="1"/>
                <c:pt idx="0">
                  <c:v>47.241005573313856</c:v>
                </c:pt>
              </c:numCache>
            </c:numRef>
          </c:xVal>
          <c:yVal>
            <c:numRef>
              <c:f>'Effect MIR'!$I$86</c:f>
              <c:numCache>
                <c:formatCode>0.0</c:formatCode>
                <c:ptCount val="1"/>
                <c:pt idx="0">
                  <c:v>0.20481785285113582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4E-4EE7-81E9-57B824696130}"/>
            </c:ext>
          </c:extLst>
        </c:ser>
        <c:ser>
          <c:idx val="6"/>
          <c:order val="6"/>
          <c:tx>
            <c:v>(NO3-)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MIR'!$K$96</c:f>
                <c:numCache>
                  <c:formatCode>General</c:formatCode>
                  <c:ptCount val="1"/>
                  <c:pt idx="0">
                    <c:v>0.18120942313570174</c:v>
                  </c:pt>
                </c:numCache>
              </c:numRef>
            </c:plus>
            <c:minus>
              <c:numRef>
                <c:f>'Effect MIR'!$K$96</c:f>
                <c:numCache>
                  <c:formatCode>General</c:formatCode>
                  <c:ptCount val="1"/>
                  <c:pt idx="0">
                    <c:v>0.18120942313570174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MIR'!$C$96</c:f>
              <c:numCache>
                <c:formatCode>0.0</c:formatCode>
                <c:ptCount val="1"/>
                <c:pt idx="0">
                  <c:v>61.265401604600214</c:v>
                </c:pt>
              </c:numCache>
            </c:numRef>
          </c:xVal>
          <c:yVal>
            <c:numRef>
              <c:f>'Effect MIR'!$I$96</c:f>
              <c:numCache>
                <c:formatCode>0.0</c:formatCode>
                <c:ptCount val="1"/>
                <c:pt idx="0">
                  <c:v>0.30409063329911518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4E-4EE7-81E9-57B824696130}"/>
            </c:ext>
          </c:extLst>
        </c:ser>
        <c:ser>
          <c:idx val="8"/>
          <c:order val="7"/>
          <c:tx>
            <c:v>(NO3-)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MIR'!$K$108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'Effect MIR'!$K$108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MIR'!$C$108</c:f>
              <c:numCache>
                <c:formatCode>0.0</c:formatCode>
                <c:ptCount val="1"/>
                <c:pt idx="0">
                  <c:v>35.691172672050989</c:v>
                </c:pt>
              </c:numCache>
            </c:numRef>
          </c:xVal>
          <c:yVal>
            <c:numRef>
              <c:f>'Effect MIR'!$I$108</c:f>
              <c:numCache>
                <c:formatCode>0.0</c:formatCode>
                <c:ptCount val="1"/>
                <c:pt idx="0">
                  <c:v>0.29025333428834599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4E-4EE7-81E9-57B82469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637883906319053"/>
          <c:y val="6.9826504123812971E-2"/>
          <c:w val="0.18362116093680947"/>
          <c:h val="0.74737587487267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MIR'!$H$118,'Effect MIR'!$H$121:$H$124)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0.3546400000000009</c:v>
                  </c:pt>
                  <c:pt idx="2">
                    <c:v>4.2011200000000226</c:v>
                  </c:pt>
                  <c:pt idx="3">
                    <c:v>0.26319000000000059</c:v>
                  </c:pt>
                  <c:pt idx="4">
                    <c:v>1.4061599999999992</c:v>
                  </c:pt>
                </c:numCache>
              </c:numRef>
            </c:plus>
            <c:minus>
              <c:numRef>
                <c:f>('Effect MIR'!$H$118,'Effect MIR'!$H$121:$H$124)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0.3546400000000009</c:v>
                  </c:pt>
                  <c:pt idx="2">
                    <c:v>4.2011200000000226</c:v>
                  </c:pt>
                  <c:pt idx="3">
                    <c:v>0.26319000000000059</c:v>
                  </c:pt>
                  <c:pt idx="4">
                    <c:v>1.4061599999999992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MIR'!$C$118,'Effect MIR'!$C$121:$C$124)</c:f>
              <c:numCache>
                <c:formatCode>0.0</c:formatCode>
                <c:ptCount val="5"/>
                <c:pt idx="0">
                  <c:v>76.603018982963548</c:v>
                </c:pt>
                <c:pt idx="1">
                  <c:v>65.773601929002538</c:v>
                </c:pt>
                <c:pt idx="2">
                  <c:v>61.226640218946159</c:v>
                </c:pt>
                <c:pt idx="3">
                  <c:v>47.241005573313856</c:v>
                </c:pt>
                <c:pt idx="4">
                  <c:v>22.658735396609725</c:v>
                </c:pt>
              </c:numCache>
            </c:numRef>
          </c:xVal>
          <c:yVal>
            <c:numRef>
              <c:f>('Effect MIR'!$F$118,'Effect MIR'!$F$121:$F$124)</c:f>
              <c:numCache>
                <c:formatCode>0.0</c:formatCode>
                <c:ptCount val="5"/>
                <c:pt idx="0">
                  <c:v>4.0468000000000002</c:v>
                </c:pt>
                <c:pt idx="1">
                  <c:v>6.3039000000000005</c:v>
                </c:pt>
                <c:pt idx="2">
                  <c:v>8.3866999999999994</c:v>
                </c:pt>
                <c:pt idx="3">
                  <c:v>9.8138000000000005</c:v>
                </c:pt>
                <c:pt idx="4">
                  <c:v>12.459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FAA-B2C0-E33C76092DAF}"/>
            </c:ext>
          </c:extLst>
        </c:ser>
        <c:ser>
          <c:idx val="1"/>
          <c:order val="1"/>
          <c:tx>
            <c:v>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('Effect MIR'!$H$131,'Effect MIR'!$H$133:$H$136)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5.1387150000000057</c:v>
                  </c:pt>
                  <c:pt idx="2">
                    <c:v>0.34100000000000097</c:v>
                  </c:pt>
                  <c:pt idx="3">
                    <c:v>5.792660000000029</c:v>
                  </c:pt>
                  <c:pt idx="4">
                    <c:v>2.0951349999999986</c:v>
                  </c:pt>
                </c:numCache>
              </c:numRef>
            </c:plus>
            <c:minus>
              <c:numRef>
                <c:f>('Effect MIR'!$H$131,'Effect MIR'!$H$133:$H$136)</c:f>
                <c:numCache>
                  <c:formatCode>General</c:formatCode>
                  <c:ptCount val="5"/>
                  <c:pt idx="0">
                    <c:v>0.6450423630532599</c:v>
                  </c:pt>
                  <c:pt idx="1">
                    <c:v>5.1387150000000057</c:v>
                  </c:pt>
                  <c:pt idx="2">
                    <c:v>0.34100000000000097</c:v>
                  </c:pt>
                  <c:pt idx="3">
                    <c:v>5.792660000000029</c:v>
                  </c:pt>
                  <c:pt idx="4">
                    <c:v>2.0951349999999986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('Effect MIR'!$C$131,'Effect MIR'!$C$133:$C$136)</c:f>
              <c:numCache>
                <c:formatCode>0.0</c:formatCode>
                <c:ptCount val="5"/>
                <c:pt idx="0" formatCode="0.00">
                  <c:v>76.603018982963548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('Effect MIR'!$F$131,'Effect MIR'!$F$133:$F$136)</c:f>
              <c:numCache>
                <c:formatCode>0.0</c:formatCode>
                <c:ptCount val="5"/>
                <c:pt idx="0">
                  <c:v>4.0468000000000002</c:v>
                </c:pt>
                <c:pt idx="1">
                  <c:v>7.6531500000000001</c:v>
                </c:pt>
                <c:pt idx="2">
                  <c:v>9.094100000000001</c:v>
                </c:pt>
                <c:pt idx="3">
                  <c:v>14.569199999999999</c:v>
                </c:pt>
                <c:pt idx="4">
                  <c:v>14.019449999999999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4FAA-B2C0-E33C76092DAF}"/>
            </c:ext>
          </c:extLst>
        </c:ser>
        <c:ser>
          <c:idx val="2"/>
          <c:order val="2"/>
          <c:tx>
            <c:v>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MIR'!$H$143:$H$145</c:f>
                <c:numCache>
                  <c:formatCode>General</c:formatCode>
                  <c:ptCount val="3"/>
                  <c:pt idx="0">
                    <c:v>0.6450423630532599</c:v>
                  </c:pt>
                  <c:pt idx="1">
                    <c:v>0.75547000000000009</c:v>
                  </c:pt>
                  <c:pt idx="2">
                    <c:v>0.30147499999999949</c:v>
                  </c:pt>
                </c:numCache>
              </c:numRef>
            </c:plus>
            <c:minus>
              <c:numRef>
                <c:f>'Effect MIR'!$H$143:$H$145</c:f>
                <c:numCache>
                  <c:formatCode>General</c:formatCode>
                  <c:ptCount val="3"/>
                  <c:pt idx="0">
                    <c:v>0.6450423630532599</c:v>
                  </c:pt>
                  <c:pt idx="1">
                    <c:v>0.75547000000000009</c:v>
                  </c:pt>
                  <c:pt idx="2">
                    <c:v>0.30147499999999949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MIR'!$C$143:$C$145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MIR'!$F$143:$F$145</c:f>
              <c:numCache>
                <c:formatCode>0.0</c:formatCode>
                <c:ptCount val="3"/>
                <c:pt idx="0">
                  <c:v>4.0468000000000002</c:v>
                </c:pt>
                <c:pt idx="1">
                  <c:v>7.3910999999999998</c:v>
                </c:pt>
                <c:pt idx="2">
                  <c:v>11.994950000000001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3-4FAA-B2C0-E33C76092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Net calorific</a:t>
                </a:r>
                <a:r>
                  <a:rPr lang="en-ZA" sz="1200" baseline="0"/>
                  <a:t> value (MJ/kg wb)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5512463462022936E-2"/>
              <c:y val="0.1767443235960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7197411551147"/>
          <c:y val="5.0149837347616084E-2"/>
          <c:w val="0.68268156515564582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MIR'!$K$118:$K$124</c:f>
                <c:numCache>
                  <c:formatCode>General</c:formatCode>
                  <c:ptCount val="7"/>
                  <c:pt idx="0">
                    <c:v>2.3095772907436884E-3</c:v>
                  </c:pt>
                  <c:pt idx="1">
                    <c:v>3.3270587772035454E-2</c:v>
                  </c:pt>
                  <c:pt idx="2">
                    <c:v>1.2360983664249151E-2</c:v>
                  </c:pt>
                  <c:pt idx="3">
                    <c:v>1.7943525763072961E-2</c:v>
                  </c:pt>
                  <c:pt idx="4">
                    <c:v>7.2308720197433582E-3</c:v>
                  </c:pt>
                  <c:pt idx="5">
                    <c:v>1.7179973978862656E-3</c:v>
                  </c:pt>
                  <c:pt idx="6">
                    <c:v>3.0263450657293679E-4</c:v>
                  </c:pt>
                </c:numCache>
              </c:numRef>
            </c:plus>
            <c:minus>
              <c:numRef>
                <c:f>'Effect MIR'!$K$118:$K$124</c:f>
                <c:numCache>
                  <c:formatCode>General</c:formatCode>
                  <c:ptCount val="7"/>
                  <c:pt idx="0">
                    <c:v>2.3095772907436884E-3</c:v>
                  </c:pt>
                  <c:pt idx="1">
                    <c:v>3.3270587772035454E-2</c:v>
                  </c:pt>
                  <c:pt idx="2">
                    <c:v>1.2360983664249151E-2</c:v>
                  </c:pt>
                  <c:pt idx="3">
                    <c:v>1.7943525763072961E-2</c:v>
                  </c:pt>
                  <c:pt idx="4">
                    <c:v>7.2308720197433582E-3</c:v>
                  </c:pt>
                  <c:pt idx="5">
                    <c:v>1.7179973978862656E-3</c:v>
                  </c:pt>
                  <c:pt idx="6">
                    <c:v>3.0263450657293679E-4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MIR'!$C$118:$C$124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MIR'!$I$118:$I$124</c:f>
              <c:numCache>
                <c:formatCode>0.0000</c:formatCode>
                <c:ptCount val="7"/>
                <c:pt idx="0">
                  <c:v>0.51408553123474154</c:v>
                </c:pt>
                <c:pt idx="1">
                  <c:v>0.37163785099983221</c:v>
                </c:pt>
                <c:pt idx="2">
                  <c:v>0.41184954345226299</c:v>
                </c:pt>
                <c:pt idx="3">
                  <c:v>0.26999552845954877</c:v>
                </c:pt>
                <c:pt idx="4">
                  <c:v>0.14503307938575741</c:v>
                </c:pt>
                <c:pt idx="5">
                  <c:v>6.2420988082885751E-2</c:v>
                </c:pt>
                <c:pt idx="6">
                  <c:v>5.5902277678251275E-2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6-4F1D-B0AB-8A4FD2587789}"/>
            </c:ext>
          </c:extLst>
        </c:ser>
        <c:ser>
          <c:idx val="1"/>
          <c:order val="1"/>
          <c:tx>
            <c:v>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MIR'!$K$131:$K$136</c:f>
                <c:numCache>
                  <c:formatCode>General</c:formatCode>
                  <c:ptCount val="6"/>
                  <c:pt idx="0">
                    <c:v>2.3095772907436884E-3</c:v>
                  </c:pt>
                  <c:pt idx="1">
                    <c:v>2.2250953230353292E-2</c:v>
                  </c:pt>
                  <c:pt idx="2">
                    <c:v>6.8340333521721731E-3</c:v>
                  </c:pt>
                  <c:pt idx="3">
                    <c:v>1.2721543645872852E-3</c:v>
                  </c:pt>
                  <c:pt idx="4">
                    <c:v>7.2743870625020042E-4</c:v>
                  </c:pt>
                  <c:pt idx="5">
                    <c:v>2.502073343755804E-4</c:v>
                  </c:pt>
                </c:numCache>
              </c:numRef>
            </c:plus>
            <c:minus>
              <c:numRef>
                <c:f>'Effect MIR'!$K$131:$K$136</c:f>
                <c:numCache>
                  <c:formatCode>General</c:formatCode>
                  <c:ptCount val="6"/>
                  <c:pt idx="0">
                    <c:v>2.3095772907436884E-3</c:v>
                  </c:pt>
                  <c:pt idx="1">
                    <c:v>2.2250953230353292E-2</c:v>
                  </c:pt>
                  <c:pt idx="2">
                    <c:v>6.8340333521721731E-3</c:v>
                  </c:pt>
                  <c:pt idx="3">
                    <c:v>1.2721543645872852E-3</c:v>
                  </c:pt>
                  <c:pt idx="4">
                    <c:v>7.2743870625020042E-4</c:v>
                  </c:pt>
                  <c:pt idx="5">
                    <c:v>2.502073343755804E-4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MIR'!$C$131:$C$136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MIR'!$I$131:$I$136</c:f>
              <c:numCache>
                <c:formatCode>0.0000</c:formatCode>
                <c:ptCount val="6"/>
                <c:pt idx="0">
                  <c:v>0.51408553123474154</c:v>
                </c:pt>
                <c:pt idx="1">
                  <c:v>0.26395516395568841</c:v>
                </c:pt>
                <c:pt idx="2">
                  <c:v>0.19264706075191479</c:v>
                </c:pt>
                <c:pt idx="3">
                  <c:v>0.12286164909601219</c:v>
                </c:pt>
                <c:pt idx="4">
                  <c:v>5.9313837438821806E-2</c:v>
                </c:pt>
                <c:pt idx="5">
                  <c:v>5.8256418257951713E-2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6-4F1D-B0AB-8A4FD2587789}"/>
            </c:ext>
          </c:extLst>
        </c:ser>
        <c:ser>
          <c:idx val="2"/>
          <c:order val="2"/>
          <c:tx>
            <c:v>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MIR'!$K$143:$K$145</c:f>
                <c:numCache>
                  <c:formatCode>General</c:formatCode>
                  <c:ptCount val="3"/>
                  <c:pt idx="0">
                    <c:v>2.3095772907436884E-3</c:v>
                  </c:pt>
                  <c:pt idx="1">
                    <c:v>1.4116974232554938E-3</c:v>
                  </c:pt>
                  <c:pt idx="2">
                    <c:v>1.1636144201001334E-3</c:v>
                  </c:pt>
                </c:numCache>
              </c:numRef>
            </c:plus>
            <c:minus>
              <c:numRef>
                <c:f>'Effect MIR'!$K$143:$K$145</c:f>
                <c:numCache>
                  <c:formatCode>General</c:formatCode>
                  <c:ptCount val="3"/>
                  <c:pt idx="0">
                    <c:v>2.3095772907436884E-3</c:v>
                  </c:pt>
                  <c:pt idx="1">
                    <c:v>1.4116974232554938E-3</c:v>
                  </c:pt>
                  <c:pt idx="2">
                    <c:v>1.1636144201001334E-3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MIR'!$C$143:$C$145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MIR'!$I$143:$I$145</c:f>
              <c:numCache>
                <c:formatCode>0.0000</c:formatCode>
                <c:ptCount val="3"/>
                <c:pt idx="0">
                  <c:v>0.51408553123474154</c:v>
                </c:pt>
                <c:pt idx="1">
                  <c:v>0.16289160400629049</c:v>
                </c:pt>
                <c:pt idx="2">
                  <c:v>6.8112820386886597E-2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6-4F1D-B0AB-8A4FD258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Thermal conductivity </a:t>
                </a:r>
                <a:r>
                  <a:rPr lang="en-ZA" sz="1200" baseline="0"/>
                  <a:t>(W/m/K)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809149069594404E-2"/>
              <c:y val="0.16012173661515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4626456855628"/>
          <c:y val="5.0149765747654042E-2"/>
          <c:w val="0.67494452007837058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MIR'!$N$118:$N$124</c:f>
                <c:numCache>
                  <c:formatCode>General</c:formatCode>
                  <c:ptCount val="7"/>
                  <c:pt idx="0">
                    <c:v>8.1822698544203245</c:v>
                  </c:pt>
                  <c:pt idx="1">
                    <c:v>196.03143918300961</c:v>
                  </c:pt>
                  <c:pt idx="2">
                    <c:v>65.423116897088946</c:v>
                  </c:pt>
                  <c:pt idx="3">
                    <c:v>164.14775209578329</c:v>
                  </c:pt>
                  <c:pt idx="4">
                    <c:v>101.6572094394317</c:v>
                  </c:pt>
                  <c:pt idx="5">
                    <c:v>28.443508230978075</c:v>
                  </c:pt>
                  <c:pt idx="6">
                    <c:v>4.9046159506749705</c:v>
                  </c:pt>
                </c:numCache>
              </c:numRef>
            </c:plus>
            <c:minus>
              <c:numRef>
                <c:f>'Effect MIR'!$N$118:$N$124</c:f>
                <c:numCache>
                  <c:formatCode>General</c:formatCode>
                  <c:ptCount val="7"/>
                  <c:pt idx="0">
                    <c:v>8.1822698544203245</c:v>
                  </c:pt>
                  <c:pt idx="1">
                    <c:v>196.03143918300961</c:v>
                  </c:pt>
                  <c:pt idx="2">
                    <c:v>65.423116897088946</c:v>
                  </c:pt>
                  <c:pt idx="3">
                    <c:v>164.14775209578329</c:v>
                  </c:pt>
                  <c:pt idx="4">
                    <c:v>101.6572094394317</c:v>
                  </c:pt>
                  <c:pt idx="5">
                    <c:v>28.443508230978075</c:v>
                  </c:pt>
                  <c:pt idx="6">
                    <c:v>4.9046159506749705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MIR'!$C$118:$C$124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MIR'!$L$118:$L$124</c:f>
              <c:numCache>
                <c:formatCode>0</c:formatCode>
                <c:ptCount val="7"/>
                <c:pt idx="0">
                  <c:v>4610.1928733380555</c:v>
                </c:pt>
                <c:pt idx="1">
                  <c:v>3930.4995276516397</c:v>
                </c:pt>
                <c:pt idx="2">
                  <c:v>4164.6645856219056</c:v>
                </c:pt>
                <c:pt idx="3">
                  <c:v>3178.6385172533701</c:v>
                </c:pt>
                <c:pt idx="4">
                  <c:v>1770.0862000211077</c:v>
                </c:pt>
                <c:pt idx="5">
                  <c:v>472.72970668201231</c:v>
                </c:pt>
                <c:pt idx="6">
                  <c:v>365.71379720921664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49DC-869F-87F8A658E9B0}"/>
            </c:ext>
          </c:extLst>
        </c:ser>
        <c:ser>
          <c:idx val="1"/>
          <c:order val="1"/>
          <c:tx>
            <c:v>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MIR'!$N$131:$N$136</c:f>
                <c:numCache>
                  <c:formatCode>General</c:formatCode>
                  <c:ptCount val="6"/>
                  <c:pt idx="0">
                    <c:v>10.454920916989233</c:v>
                  </c:pt>
                  <c:pt idx="1">
                    <c:v>209.2817827069411</c:v>
                  </c:pt>
                  <c:pt idx="2">
                    <c:v>81.645891609679055</c:v>
                  </c:pt>
                  <c:pt idx="3">
                    <c:v>19.036986216744413</c:v>
                  </c:pt>
                  <c:pt idx="4">
                    <c:v>11.943855474282838</c:v>
                  </c:pt>
                  <c:pt idx="5">
                    <c:v>4.0939626057204537</c:v>
                  </c:pt>
                </c:numCache>
              </c:numRef>
            </c:plus>
            <c:minus>
              <c:numRef>
                <c:f>'Effect MIR'!$N$131:$N$136</c:f>
                <c:numCache>
                  <c:formatCode>General</c:formatCode>
                  <c:ptCount val="6"/>
                  <c:pt idx="0">
                    <c:v>10.454920916989233</c:v>
                  </c:pt>
                  <c:pt idx="1">
                    <c:v>209.2817827069411</c:v>
                  </c:pt>
                  <c:pt idx="2">
                    <c:v>81.645891609679055</c:v>
                  </c:pt>
                  <c:pt idx="3">
                    <c:v>19.036986216744413</c:v>
                  </c:pt>
                  <c:pt idx="4">
                    <c:v>11.943855474282838</c:v>
                  </c:pt>
                  <c:pt idx="5">
                    <c:v>4.0939626057204537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MIR'!$C$131:$C$136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MIR'!$L$131:$L$136</c:f>
              <c:numCache>
                <c:formatCode>0</c:formatCode>
                <c:ptCount val="6"/>
                <c:pt idx="0">
                  <c:v>4610.1928733380555</c:v>
                </c:pt>
                <c:pt idx="1">
                  <c:v>3122.5979253684122</c:v>
                </c:pt>
                <c:pt idx="2">
                  <c:v>2383.5798144971959</c:v>
                </c:pt>
                <c:pt idx="3">
                  <c:v>1247.3300343594458</c:v>
                </c:pt>
                <c:pt idx="4">
                  <c:v>421.4074859674962</c:v>
                </c:pt>
                <c:pt idx="5">
                  <c:v>404.05703080235037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F-49DC-869F-87F8A658E9B0}"/>
            </c:ext>
          </c:extLst>
        </c:ser>
        <c:ser>
          <c:idx val="2"/>
          <c:order val="2"/>
          <c:tx>
            <c:v>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MIR'!$N$143:$N$145</c:f>
                <c:numCache>
                  <c:formatCode>General</c:formatCode>
                  <c:ptCount val="3"/>
                  <c:pt idx="0">
                    <c:v>10.454920916989233</c:v>
                  </c:pt>
                  <c:pt idx="1">
                    <c:v>18.551862694253796</c:v>
                  </c:pt>
                  <c:pt idx="2">
                    <c:v>19.443163989433067</c:v>
                  </c:pt>
                </c:numCache>
              </c:numRef>
            </c:plus>
            <c:minus>
              <c:numRef>
                <c:f>'Effect MIR'!$N$143:$N$145</c:f>
                <c:numCache>
                  <c:formatCode>General</c:formatCode>
                  <c:ptCount val="3"/>
                  <c:pt idx="0">
                    <c:v>10.454920916989233</c:v>
                  </c:pt>
                  <c:pt idx="1">
                    <c:v>18.551862694253796</c:v>
                  </c:pt>
                  <c:pt idx="2">
                    <c:v>19.443163989433067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MIR'!$C$143:$C$145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MIR'!$L$143:$L$145</c:f>
              <c:numCache>
                <c:formatCode>0</c:formatCode>
                <c:ptCount val="3"/>
                <c:pt idx="0">
                  <c:v>4610.1928733380555</c:v>
                </c:pt>
                <c:pt idx="1">
                  <c:v>2012.8442554735375</c:v>
                </c:pt>
                <c:pt idx="2">
                  <c:v>567.52580911290011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F-49DC-869F-87F8A65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Heat capacity </a:t>
                </a:r>
                <a:r>
                  <a:rPr lang="en-ZA" sz="1200" baseline="0"/>
                  <a:t>(J/kg/K)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53120034831334E-3"/>
              <c:y val="0.2016778868272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10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2053260724765"/>
          <c:y val="5.0149765747654042E-2"/>
          <c:w val="0.65947025203967924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MIR'!$Q$118:$Q$124</c:f>
                <c:numCache>
                  <c:formatCode>General</c:formatCode>
                  <c:ptCount val="7"/>
                  <c:pt idx="0">
                    <c:v>2.2922744145524997E-9</c:v>
                  </c:pt>
                  <c:pt idx="1">
                    <c:v>3.1954618112287524E-9</c:v>
                  </c:pt>
                  <c:pt idx="2">
                    <c:v>3.2198302775714428E-9</c:v>
                  </c:pt>
                  <c:pt idx="3">
                    <c:v>1.1513397458496353E-9</c:v>
                  </c:pt>
                  <c:pt idx="4">
                    <c:v>5.6337646352240783E-10</c:v>
                  </c:pt>
                  <c:pt idx="5">
                    <c:v>3.9322782761046508E-9</c:v>
                  </c:pt>
                  <c:pt idx="6">
                    <c:v>1.0276398566470349E-9</c:v>
                  </c:pt>
                </c:numCache>
              </c:numRef>
            </c:plus>
            <c:minus>
              <c:numRef>
                <c:f>'Effect MIR'!$Q$118:$Q$124</c:f>
                <c:numCache>
                  <c:formatCode>General</c:formatCode>
                  <c:ptCount val="7"/>
                  <c:pt idx="0">
                    <c:v>2.2922744145524997E-9</c:v>
                  </c:pt>
                  <c:pt idx="1">
                    <c:v>3.1954618112287524E-9</c:v>
                  </c:pt>
                  <c:pt idx="2">
                    <c:v>3.2198302775714428E-9</c:v>
                  </c:pt>
                  <c:pt idx="3">
                    <c:v>1.1513397458496353E-9</c:v>
                  </c:pt>
                  <c:pt idx="4">
                    <c:v>5.6337646352240783E-10</c:v>
                  </c:pt>
                  <c:pt idx="5">
                    <c:v>3.9322782761046508E-9</c:v>
                  </c:pt>
                  <c:pt idx="6">
                    <c:v>1.0276398566470349E-9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MIR'!$C$118:$C$124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MIR'!$O$118:$O$124</c:f>
              <c:numCache>
                <c:formatCode>0.00E+00</c:formatCode>
                <c:ptCount val="7"/>
                <c:pt idx="0">
                  <c:v>1.2743981221671178E-7</c:v>
                </c:pt>
                <c:pt idx="1">
                  <c:v>1.0885978280674281E-7</c:v>
                </c:pt>
                <c:pt idx="2">
                  <c:v>1.1250200264193201E-7</c:v>
                </c:pt>
                <c:pt idx="3">
                  <c:v>9.7849632139015492E-8</c:v>
                </c:pt>
                <c:pt idx="4">
                  <c:v>9.4447948641954131E-8</c:v>
                </c:pt>
                <c:pt idx="5">
                  <c:v>1.5233166785647398E-7</c:v>
                </c:pt>
                <c:pt idx="6">
                  <c:v>1.761694166605598E-7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EE1-9C46-05BD7C67BE39}"/>
            </c:ext>
          </c:extLst>
        </c:ser>
        <c:ser>
          <c:idx val="1"/>
          <c:order val="1"/>
          <c:tx>
            <c:v>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MIR'!$Q$131:$Q$136</c:f>
                <c:numCache>
                  <c:formatCode>General</c:formatCode>
                  <c:ptCount val="6"/>
                  <c:pt idx="0">
                    <c:v>2.2922744145524997E-9</c:v>
                  </c:pt>
                  <c:pt idx="1">
                    <c:v>1.3521771433974624E-9</c:v>
                  </c:pt>
                  <c:pt idx="2">
                    <c:v>8.981105309107449E-11</c:v>
                  </c:pt>
                  <c:pt idx="3">
                    <c:v>1.094654258911341E-8</c:v>
                  </c:pt>
                  <c:pt idx="4">
                    <c:v>2.0242453435767139E-9</c:v>
                  </c:pt>
                  <c:pt idx="5">
                    <c:v>7.4535412941830323E-10</c:v>
                  </c:pt>
                </c:numCache>
              </c:numRef>
            </c:plus>
            <c:minus>
              <c:numRef>
                <c:f>'Effect MIR'!$Q$131:$Q$136</c:f>
                <c:numCache>
                  <c:formatCode>General</c:formatCode>
                  <c:ptCount val="6"/>
                  <c:pt idx="0">
                    <c:v>2.2922744145524997E-9</c:v>
                  </c:pt>
                  <c:pt idx="1">
                    <c:v>1.3521771433974624E-9</c:v>
                  </c:pt>
                  <c:pt idx="2">
                    <c:v>8.981105309107449E-11</c:v>
                  </c:pt>
                  <c:pt idx="3">
                    <c:v>1.094654258911341E-8</c:v>
                  </c:pt>
                  <c:pt idx="4">
                    <c:v>2.0242453435767139E-9</c:v>
                  </c:pt>
                  <c:pt idx="5">
                    <c:v>7.4535412941830323E-10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MIR'!$C$131:$C$136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MIR'!$O$131:$O$136</c:f>
              <c:numCache>
                <c:formatCode>0.0E+00</c:formatCode>
                <c:ptCount val="6"/>
                <c:pt idx="0">
                  <c:v>1.2743981221671178E-7</c:v>
                </c:pt>
                <c:pt idx="1">
                  <c:v>9.735633818876841E-8</c:v>
                </c:pt>
                <c:pt idx="2">
                  <c:v>9.3141571385672901E-8</c:v>
                </c:pt>
                <c:pt idx="3" formatCode="0.00E+00">
                  <c:v>1.2308321630159699E-7</c:v>
                </c:pt>
                <c:pt idx="4" formatCode="0.00E+00">
                  <c:v>1.6224714989182081E-7</c:v>
                </c:pt>
                <c:pt idx="5" formatCode="0.00E+00">
                  <c:v>1.6616315549682062E-7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0-4EE1-9C46-05BD7C67BE39}"/>
            </c:ext>
          </c:extLst>
        </c:ser>
        <c:ser>
          <c:idx val="2"/>
          <c:order val="2"/>
          <c:tx>
            <c:v>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MIR'!$Q$143:$Q$145</c:f>
                <c:numCache>
                  <c:formatCode>General</c:formatCode>
                  <c:ptCount val="3"/>
                  <c:pt idx="0">
                    <c:v>2.2922744145524997E-9</c:v>
                  </c:pt>
                  <c:pt idx="1">
                    <c:v>1.2123699072615885E-8</c:v>
                  </c:pt>
                  <c:pt idx="2">
                    <c:v>1.8625951758986551E-9</c:v>
                  </c:pt>
                </c:numCache>
              </c:numRef>
            </c:plus>
            <c:minus>
              <c:numRef>
                <c:f>'Effect MIR'!$Q$143:$Q$145</c:f>
                <c:numCache>
                  <c:formatCode>General</c:formatCode>
                  <c:ptCount val="3"/>
                  <c:pt idx="0">
                    <c:v>2.2922744145524997E-9</c:v>
                  </c:pt>
                  <c:pt idx="1">
                    <c:v>1.2123699072615885E-8</c:v>
                  </c:pt>
                  <c:pt idx="2">
                    <c:v>1.8625951758986551E-9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MIR'!$C$143:$C$145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MIR'!$O$143:$O$145</c:f>
              <c:numCache>
                <c:formatCode>0.0E+00</c:formatCode>
                <c:ptCount val="3"/>
                <c:pt idx="0">
                  <c:v>1.2743981221671178E-7</c:v>
                </c:pt>
                <c:pt idx="1">
                  <c:v>9.8949972529943861E-8</c:v>
                </c:pt>
                <c:pt idx="2" formatCode="0.00E+00">
                  <c:v>1.3835595846406061E-7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0-4EE1-9C46-05BD7C6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2.5000000000000015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Thermal diffusivity </a:t>
                </a:r>
                <a:r>
                  <a:rPr lang="en-ZA" sz="1200" baseline="0"/>
                  <a:t>(m2/s)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7.7753120034831334E-3"/>
              <c:y val="0.2016778868272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5.0000000000000024E-8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2248599643946"/>
          <c:y val="5.0178839084529178E-2"/>
          <c:w val="0.67492438321625015"/>
          <c:h val="0.78096848551708153"/>
        </c:manualLayout>
      </c:layout>
      <c:scatterChart>
        <c:scatterStyle val="lineMarker"/>
        <c:varyColors val="0"/>
        <c:ser>
          <c:idx val="0"/>
          <c:order val="0"/>
          <c:tx>
            <c:v>N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MIR'!$AF$46:$AF$51</c:f>
                <c:numCache>
                  <c:formatCode>General</c:formatCode>
                  <c:ptCount val="6"/>
                  <c:pt idx="0">
                    <c:v>26.372996608559845</c:v>
                  </c:pt>
                  <c:pt idx="1">
                    <c:v>3.4062627601457605</c:v>
                  </c:pt>
                  <c:pt idx="2">
                    <c:v>4.409652615961356</c:v>
                  </c:pt>
                  <c:pt idx="3">
                    <c:v>2.4841099726297684</c:v>
                  </c:pt>
                  <c:pt idx="4">
                    <c:v>25.256094985596505</c:v>
                  </c:pt>
                  <c:pt idx="5">
                    <c:v>10.946627082127547</c:v>
                  </c:pt>
                </c:numCache>
              </c:numRef>
            </c:plus>
            <c:minus>
              <c:numRef>
                <c:f>'Effect MIR'!$AF$46:$AF$51</c:f>
                <c:numCache>
                  <c:formatCode>General</c:formatCode>
                  <c:ptCount val="6"/>
                  <c:pt idx="0">
                    <c:v>26.372996608559845</c:v>
                  </c:pt>
                  <c:pt idx="1">
                    <c:v>3.4062627601457605</c:v>
                  </c:pt>
                  <c:pt idx="2">
                    <c:v>4.409652615961356</c:v>
                  </c:pt>
                  <c:pt idx="3">
                    <c:v>2.4841099726297684</c:v>
                  </c:pt>
                  <c:pt idx="4">
                    <c:v>25.256094985596505</c:v>
                  </c:pt>
                  <c:pt idx="5">
                    <c:v>10.946627082127547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MIR'!$C$46:$C$51</c:f>
              <c:numCache>
                <c:formatCode>0.0</c:formatCode>
                <c:ptCount val="6"/>
                <c:pt idx="0">
                  <c:v>73.683552889909038</c:v>
                </c:pt>
                <c:pt idx="1">
                  <c:v>71.279326699961985</c:v>
                </c:pt>
                <c:pt idx="2">
                  <c:v>65.773601929002538</c:v>
                </c:pt>
                <c:pt idx="3">
                  <c:v>61.226640218946159</c:v>
                </c:pt>
                <c:pt idx="4">
                  <c:v>47.241005573313856</c:v>
                </c:pt>
                <c:pt idx="5">
                  <c:v>22.658735396609725</c:v>
                </c:pt>
              </c:numCache>
            </c:numRef>
          </c:xVal>
          <c:yVal>
            <c:numRef>
              <c:f>'Effect MIR'!$AD$46:$AD$51</c:f>
              <c:numCache>
                <c:formatCode>0</c:formatCode>
                <c:ptCount val="6"/>
                <c:pt idx="0">
                  <c:v>32.467882120309454</c:v>
                </c:pt>
                <c:pt idx="1">
                  <c:v>35.794054568285986</c:v>
                </c:pt>
                <c:pt idx="2">
                  <c:v>36.67901082311063</c:v>
                </c:pt>
                <c:pt idx="3">
                  <c:v>36.079285147982318</c:v>
                </c:pt>
                <c:pt idx="4">
                  <c:v>32.516602698113623</c:v>
                </c:pt>
                <c:pt idx="5">
                  <c:v>27.3999984445955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4-492A-BA52-374FB4D92DED}"/>
            </c:ext>
          </c:extLst>
        </c:ser>
        <c:ser>
          <c:idx val="1"/>
          <c:order val="1"/>
          <c:tx>
            <c:v>N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MIR'!$AF$59:$AF$63</c:f>
                <c:numCache>
                  <c:formatCode>General</c:formatCode>
                  <c:ptCount val="5"/>
                  <c:pt idx="0">
                    <c:v>1.9069469777664472</c:v>
                  </c:pt>
                  <c:pt idx="1">
                    <c:v>2.028756551204506</c:v>
                  </c:pt>
                  <c:pt idx="2">
                    <c:v>4.0197477810799604</c:v>
                  </c:pt>
                  <c:pt idx="3">
                    <c:v>2.5708875135896108</c:v>
                  </c:pt>
                  <c:pt idx="4">
                    <c:v>3.73122448928883</c:v>
                  </c:pt>
                </c:numCache>
              </c:numRef>
            </c:plus>
            <c:minus>
              <c:numRef>
                <c:f>'Effect MIR'!$AF$59:$AF$63</c:f>
                <c:numCache>
                  <c:formatCode>General</c:formatCode>
                  <c:ptCount val="5"/>
                  <c:pt idx="0">
                    <c:v>1.9069469777664472</c:v>
                  </c:pt>
                  <c:pt idx="1">
                    <c:v>2.028756551204506</c:v>
                  </c:pt>
                  <c:pt idx="2">
                    <c:v>4.0197477810799604</c:v>
                  </c:pt>
                  <c:pt idx="3">
                    <c:v>2.5708875135896108</c:v>
                  </c:pt>
                  <c:pt idx="4">
                    <c:v>3.73122448928883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MIR'!$C$59:$C$63</c:f>
              <c:numCache>
                <c:formatCode>0.0</c:formatCode>
                <c:ptCount val="5"/>
                <c:pt idx="0">
                  <c:v>70.376028399405683</c:v>
                </c:pt>
                <c:pt idx="1">
                  <c:v>61.265401604600214</c:v>
                </c:pt>
                <c:pt idx="2">
                  <c:v>49.241564096883266</c:v>
                </c:pt>
                <c:pt idx="3">
                  <c:v>33.261444688290588</c:v>
                </c:pt>
                <c:pt idx="4">
                  <c:v>10.5896055973293</c:v>
                </c:pt>
              </c:numCache>
            </c:numRef>
          </c:xVal>
          <c:yVal>
            <c:numRef>
              <c:f>'Effect MIR'!$AD$59:$AD$63</c:f>
              <c:numCache>
                <c:formatCode>0</c:formatCode>
                <c:ptCount val="5"/>
                <c:pt idx="0">
                  <c:v>34.301109622819368</c:v>
                </c:pt>
                <c:pt idx="1">
                  <c:v>34.780814013721091</c:v>
                </c:pt>
                <c:pt idx="2">
                  <c:v>30.591894320381993</c:v>
                </c:pt>
                <c:pt idx="3">
                  <c:v>31.187959088796511</c:v>
                </c:pt>
                <c:pt idx="4">
                  <c:v>27.43480971919108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4-492A-BA52-374FB4D92DED}"/>
            </c:ext>
          </c:extLst>
        </c:ser>
        <c:ser>
          <c:idx val="2"/>
          <c:order val="2"/>
          <c:tx>
            <c:v>N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4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MIR'!$AF$71:$AF$72</c:f>
                <c:numCache>
                  <c:formatCode>General</c:formatCode>
                  <c:ptCount val="2"/>
                  <c:pt idx="0">
                    <c:v>14.371885993504879</c:v>
                  </c:pt>
                  <c:pt idx="1">
                    <c:v>4.4420962590854627</c:v>
                  </c:pt>
                </c:numCache>
              </c:numRef>
            </c:plus>
            <c:minus>
              <c:numRef>
                <c:f>'Effect MIR'!$AF$71:$AF$72</c:f>
                <c:numCache>
                  <c:formatCode>General</c:formatCode>
                  <c:ptCount val="2"/>
                  <c:pt idx="0">
                    <c:v>14.371885993504879</c:v>
                  </c:pt>
                  <c:pt idx="1">
                    <c:v>4.4420962590854627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MIR'!$C$71:$C$72</c:f>
              <c:numCache>
                <c:formatCode>0.0</c:formatCode>
                <c:ptCount val="2"/>
                <c:pt idx="0">
                  <c:v>60.991425039256193</c:v>
                </c:pt>
                <c:pt idx="1">
                  <c:v>35.691172672050989</c:v>
                </c:pt>
              </c:numCache>
            </c:numRef>
          </c:xVal>
          <c:yVal>
            <c:numRef>
              <c:f>'Effect MIR'!$AD$71:$AD$72</c:f>
              <c:numCache>
                <c:formatCode>0</c:formatCode>
                <c:ptCount val="2"/>
                <c:pt idx="0">
                  <c:v>34.922518576097325</c:v>
                </c:pt>
                <c:pt idx="1">
                  <c:v>31.26758404897199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4-492A-BA52-374FB4D92DED}"/>
            </c:ext>
          </c:extLst>
        </c:ser>
        <c:ser>
          <c:idx val="3"/>
          <c:order val="3"/>
          <c:tx>
            <c:v>P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MIR'!$AO$45:$AO$51</c:f>
                <c:numCache>
                  <c:formatCode>General</c:formatCode>
                  <c:ptCount val="7"/>
                  <c:pt idx="0">
                    <c:v>11.997279346822236</c:v>
                  </c:pt>
                  <c:pt idx="1">
                    <c:v>34.740775193321596</c:v>
                  </c:pt>
                  <c:pt idx="2">
                    <c:v>28.395980342953713</c:v>
                  </c:pt>
                  <c:pt idx="3">
                    <c:v>24.733648102264763</c:v>
                  </c:pt>
                  <c:pt idx="4">
                    <c:v>27.687038021599559</c:v>
                  </c:pt>
                  <c:pt idx="5">
                    <c:v>8.6346397283039842</c:v>
                  </c:pt>
                  <c:pt idx="6">
                    <c:v>21.509042539575088</c:v>
                  </c:pt>
                </c:numCache>
              </c:numRef>
            </c:plus>
            <c:minus>
              <c:numRef>
                <c:f>'Effect MIR'!$AO$45:$AO$51</c:f>
                <c:numCache>
                  <c:formatCode>General</c:formatCode>
                  <c:ptCount val="7"/>
                  <c:pt idx="0">
                    <c:v>11.997279346822236</c:v>
                  </c:pt>
                  <c:pt idx="1">
                    <c:v>34.740775193321596</c:v>
                  </c:pt>
                  <c:pt idx="2">
                    <c:v>28.395980342953713</c:v>
                  </c:pt>
                  <c:pt idx="3">
                    <c:v>24.733648102264763</c:v>
                  </c:pt>
                  <c:pt idx="4">
                    <c:v>27.687038021599559</c:v>
                  </c:pt>
                  <c:pt idx="5">
                    <c:v>8.6346397283039842</c:v>
                  </c:pt>
                  <c:pt idx="6">
                    <c:v>21.509042539575088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MIR'!$AM$45:$AM$51</c:f>
              <c:numCache>
                <c:formatCode>0</c:formatCode>
                <c:ptCount val="7"/>
                <c:pt idx="0">
                  <c:v>106.80766473886997</c:v>
                </c:pt>
                <c:pt idx="1">
                  <c:v>94.157344516851168</c:v>
                </c:pt>
                <c:pt idx="2">
                  <c:v>104.12467289985673</c:v>
                </c:pt>
                <c:pt idx="3">
                  <c:v>83.036743442907962</c:v>
                </c:pt>
                <c:pt idx="4">
                  <c:v>98.953752355294853</c:v>
                </c:pt>
                <c:pt idx="5">
                  <c:v>79.592939817879312</c:v>
                </c:pt>
                <c:pt idx="6">
                  <c:v>75.836030238589643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4-492A-BA52-374FB4D92DED}"/>
            </c:ext>
          </c:extLst>
        </c:ser>
        <c:ser>
          <c:idx val="5"/>
          <c:order val="4"/>
          <c:tx>
            <c:v>P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MIR'!$AO$58:$AO$63</c:f>
                <c:numCache>
                  <c:formatCode>General</c:formatCode>
                  <c:ptCount val="6"/>
                  <c:pt idx="0">
                    <c:v>11.997279346822236</c:v>
                  </c:pt>
                  <c:pt idx="1">
                    <c:v>37.530367500501605</c:v>
                  </c:pt>
                  <c:pt idx="2">
                    <c:v>35.950480404670486</c:v>
                  </c:pt>
                  <c:pt idx="3">
                    <c:v>31.065947023985771</c:v>
                  </c:pt>
                  <c:pt idx="4">
                    <c:v>12.728676506120228</c:v>
                  </c:pt>
                  <c:pt idx="5">
                    <c:v>25.967256619765404</c:v>
                  </c:pt>
                </c:numCache>
              </c:numRef>
            </c:plus>
            <c:minus>
              <c:numRef>
                <c:f>'Effect MIR'!$AO$58:$AO$63</c:f>
                <c:numCache>
                  <c:formatCode>General</c:formatCode>
                  <c:ptCount val="6"/>
                  <c:pt idx="0">
                    <c:v>11.997279346822236</c:v>
                  </c:pt>
                  <c:pt idx="1">
                    <c:v>37.530367500501605</c:v>
                  </c:pt>
                  <c:pt idx="2">
                    <c:v>35.950480404670486</c:v>
                  </c:pt>
                  <c:pt idx="3">
                    <c:v>31.065947023985771</c:v>
                  </c:pt>
                  <c:pt idx="4">
                    <c:v>12.728676506120228</c:v>
                  </c:pt>
                  <c:pt idx="5">
                    <c:v>25.967256619765404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MIR'!$AM$58:$AM$63</c:f>
              <c:numCache>
                <c:formatCode>0</c:formatCode>
                <c:ptCount val="6"/>
                <c:pt idx="0">
                  <c:v>106.80766473886997</c:v>
                </c:pt>
                <c:pt idx="1">
                  <c:v>95.689328776770878</c:v>
                </c:pt>
                <c:pt idx="2">
                  <c:v>79.47187384393952</c:v>
                </c:pt>
                <c:pt idx="3">
                  <c:v>82.62098983889976</c:v>
                </c:pt>
                <c:pt idx="4">
                  <c:v>88.483052171572595</c:v>
                </c:pt>
                <c:pt idx="5">
                  <c:v>71.529551943351905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54-492A-BA52-374FB4D92DED}"/>
            </c:ext>
          </c:extLst>
        </c:ser>
        <c:ser>
          <c:idx val="7"/>
          <c:order val="5"/>
          <c:tx>
            <c:v>P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MIR'!$AO$70:$AO$72</c:f>
                <c:numCache>
                  <c:formatCode>General</c:formatCode>
                  <c:ptCount val="3"/>
                  <c:pt idx="0">
                    <c:v>11.997279346822236</c:v>
                  </c:pt>
                  <c:pt idx="1">
                    <c:v>25.331940182884811</c:v>
                  </c:pt>
                  <c:pt idx="2">
                    <c:v>17.643892881628929</c:v>
                  </c:pt>
                </c:numCache>
              </c:numRef>
            </c:plus>
            <c:minus>
              <c:numRef>
                <c:f>'Effect MIR'!$AO$70:$AO$72</c:f>
                <c:numCache>
                  <c:formatCode>General</c:formatCode>
                  <c:ptCount val="3"/>
                  <c:pt idx="0">
                    <c:v>11.997279346822236</c:v>
                  </c:pt>
                  <c:pt idx="1">
                    <c:v>25.331940182884811</c:v>
                  </c:pt>
                  <c:pt idx="2">
                    <c:v>17.643892881628929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MIR'!$AM$70:$AM$72</c:f>
              <c:numCache>
                <c:formatCode>0</c:formatCode>
                <c:ptCount val="3"/>
                <c:pt idx="0">
                  <c:v>106.80766473886997</c:v>
                </c:pt>
                <c:pt idx="1">
                  <c:v>77.259923257062937</c:v>
                </c:pt>
                <c:pt idx="2">
                  <c:v>83.530983279548053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54-492A-BA52-374FB4D92DED}"/>
            </c:ext>
          </c:extLst>
        </c:ser>
        <c:ser>
          <c:idx val="4"/>
          <c:order val="6"/>
          <c:tx>
            <c:v>K - 3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MIR'!$AL$45:$AL$51</c:f>
                <c:numCache>
                  <c:formatCode>General</c:formatCode>
                  <c:ptCount val="7"/>
                  <c:pt idx="0">
                    <c:v>7.7988352775993475E-2</c:v>
                  </c:pt>
                  <c:pt idx="1">
                    <c:v>1.4147285585734786</c:v>
                  </c:pt>
                  <c:pt idx="2">
                    <c:v>0.74955799681881463</c:v>
                  </c:pt>
                  <c:pt idx="3">
                    <c:v>0.30941252286240473</c:v>
                  </c:pt>
                  <c:pt idx="4">
                    <c:v>1.826986749679347</c:v>
                  </c:pt>
                  <c:pt idx="5">
                    <c:v>0.62509566553865448</c:v>
                  </c:pt>
                  <c:pt idx="6">
                    <c:v>2.7429754607538195</c:v>
                  </c:pt>
                </c:numCache>
              </c:numRef>
            </c:plus>
            <c:minus>
              <c:numRef>
                <c:f>'Effect MIR'!$AL$45:$AL$51</c:f>
                <c:numCache>
                  <c:formatCode>General</c:formatCode>
                  <c:ptCount val="7"/>
                  <c:pt idx="0">
                    <c:v>7.7988352775993475E-2</c:v>
                  </c:pt>
                  <c:pt idx="1">
                    <c:v>1.4147285585734786</c:v>
                  </c:pt>
                  <c:pt idx="2">
                    <c:v>0.74955799681881463</c:v>
                  </c:pt>
                  <c:pt idx="3">
                    <c:v>0.30941252286240473</c:v>
                  </c:pt>
                  <c:pt idx="4">
                    <c:v>1.826986749679347</c:v>
                  </c:pt>
                  <c:pt idx="5">
                    <c:v>0.62509566553865448</c:v>
                  </c:pt>
                  <c:pt idx="6">
                    <c:v>2.7429754607538195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MIR'!$C$45:$C$51</c:f>
              <c:numCache>
                <c:formatCode>0.0</c:formatCode>
                <c:ptCount val="7"/>
                <c:pt idx="0">
                  <c:v>76.603018982963548</c:v>
                </c:pt>
                <c:pt idx="1">
                  <c:v>73.683552889909038</c:v>
                </c:pt>
                <c:pt idx="2">
                  <c:v>71.279326699961985</c:v>
                </c:pt>
                <c:pt idx="3">
                  <c:v>65.773601929002538</c:v>
                </c:pt>
                <c:pt idx="4">
                  <c:v>61.226640218946159</c:v>
                </c:pt>
                <c:pt idx="5">
                  <c:v>47.241005573313856</c:v>
                </c:pt>
                <c:pt idx="6">
                  <c:v>22.658735396609725</c:v>
                </c:pt>
              </c:numCache>
            </c:numRef>
          </c:xVal>
          <c:yVal>
            <c:numRef>
              <c:f>'Effect MIR'!$AJ$45:$AJ$51</c:f>
              <c:numCache>
                <c:formatCode>0</c:formatCode>
                <c:ptCount val="7"/>
                <c:pt idx="0">
                  <c:v>7.6999589325199933</c:v>
                </c:pt>
                <c:pt idx="1">
                  <c:v>5.6677488145372612</c:v>
                </c:pt>
                <c:pt idx="2">
                  <c:v>8.185514773333562</c:v>
                </c:pt>
                <c:pt idx="3">
                  <c:v>6.9085329910260516</c:v>
                </c:pt>
                <c:pt idx="4">
                  <c:v>7.8064492430636747</c:v>
                </c:pt>
                <c:pt idx="5">
                  <c:v>7.0258836411271952</c:v>
                </c:pt>
                <c:pt idx="6">
                  <c:v>7.5205072958985326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54-492A-BA52-374FB4D92DED}"/>
            </c:ext>
          </c:extLst>
        </c:ser>
        <c:ser>
          <c:idx val="6"/>
          <c:order val="7"/>
          <c:tx>
            <c:v>K - 5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92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MIR'!$AL$58:$AL$63</c:f>
                <c:numCache>
                  <c:formatCode>General</c:formatCode>
                  <c:ptCount val="6"/>
                  <c:pt idx="0">
                    <c:v>7.7988352775993475E-2</c:v>
                  </c:pt>
                  <c:pt idx="1">
                    <c:v>2.7235879380055059</c:v>
                  </c:pt>
                  <c:pt idx="2">
                    <c:v>2.5273937152035386</c:v>
                  </c:pt>
                  <c:pt idx="3">
                    <c:v>2.5256651887543984</c:v>
                  </c:pt>
                  <c:pt idx="4">
                    <c:v>0.96250566464417597</c:v>
                  </c:pt>
                  <c:pt idx="5">
                    <c:v>1.5350393791392918</c:v>
                  </c:pt>
                </c:numCache>
              </c:numRef>
            </c:plus>
            <c:minus>
              <c:numRef>
                <c:f>'Effect MIR'!$AL$58:$AL$63</c:f>
                <c:numCache>
                  <c:formatCode>General</c:formatCode>
                  <c:ptCount val="6"/>
                  <c:pt idx="0">
                    <c:v>7.7988352775993475E-2</c:v>
                  </c:pt>
                  <c:pt idx="1">
                    <c:v>2.7235879380055059</c:v>
                  </c:pt>
                  <c:pt idx="2">
                    <c:v>2.5273937152035386</c:v>
                  </c:pt>
                  <c:pt idx="3">
                    <c:v>2.5256651887543984</c:v>
                  </c:pt>
                  <c:pt idx="4">
                    <c:v>0.96250566464417597</c:v>
                  </c:pt>
                  <c:pt idx="5">
                    <c:v>1.5350393791392918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MIR'!$C$58:$C$63</c:f>
              <c:numCache>
                <c:formatCode>0.0</c:formatCode>
                <c:ptCount val="6"/>
                <c:pt idx="0" formatCode="0.00">
                  <c:v>76.603018982963548</c:v>
                </c:pt>
                <c:pt idx="1">
                  <c:v>70.376028399405683</c:v>
                </c:pt>
                <c:pt idx="2">
                  <c:v>61.265401604600214</c:v>
                </c:pt>
                <c:pt idx="3">
                  <c:v>49.241564096883266</c:v>
                </c:pt>
                <c:pt idx="4">
                  <c:v>33.261444688290588</c:v>
                </c:pt>
                <c:pt idx="5">
                  <c:v>10.5896055973293</c:v>
                </c:pt>
              </c:numCache>
            </c:numRef>
          </c:xVal>
          <c:yVal>
            <c:numRef>
              <c:f>'Effect MIR'!$AJ$58:$AJ$63</c:f>
              <c:numCache>
                <c:formatCode>0</c:formatCode>
                <c:ptCount val="6"/>
                <c:pt idx="0">
                  <c:v>7.6999589325199933</c:v>
                </c:pt>
                <c:pt idx="1">
                  <c:v>10.258463672206574</c:v>
                </c:pt>
                <c:pt idx="2">
                  <c:v>8.0440462000614694</c:v>
                </c:pt>
                <c:pt idx="3">
                  <c:v>8.9382502052181358</c:v>
                </c:pt>
                <c:pt idx="4">
                  <c:v>8.4766252959528785</c:v>
                </c:pt>
                <c:pt idx="5">
                  <c:v>7.8148404855708975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54-492A-BA52-374FB4D92DED}"/>
            </c:ext>
          </c:extLst>
        </c:ser>
        <c:ser>
          <c:idx val="8"/>
          <c:order val="8"/>
          <c:tx>
            <c:v>K - 6.5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'Effect MIR'!$AL$70:$AL$72</c:f>
                <c:numCache>
                  <c:formatCode>General</c:formatCode>
                  <c:ptCount val="3"/>
                  <c:pt idx="0">
                    <c:v>7.7988352775993475E-2</c:v>
                  </c:pt>
                  <c:pt idx="1">
                    <c:v>1.7669746996891149</c:v>
                  </c:pt>
                  <c:pt idx="2">
                    <c:v>1.8858938897426003</c:v>
                  </c:pt>
                </c:numCache>
              </c:numRef>
            </c:plus>
            <c:minus>
              <c:numRef>
                <c:f>'Effect MIR'!$AL$70:$AL$72</c:f>
                <c:numCache>
                  <c:formatCode>General</c:formatCode>
                  <c:ptCount val="3"/>
                  <c:pt idx="0">
                    <c:v>7.7988352775993475E-2</c:v>
                  </c:pt>
                  <c:pt idx="1">
                    <c:v>1.7669746996891149</c:v>
                  </c:pt>
                  <c:pt idx="2">
                    <c:v>1.8858938897426003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'Effect MIR'!$C$70:$C$72</c:f>
              <c:numCache>
                <c:formatCode>0.0</c:formatCode>
                <c:ptCount val="3"/>
                <c:pt idx="0">
                  <c:v>76.603018982963548</c:v>
                </c:pt>
                <c:pt idx="1">
                  <c:v>60.991425039256193</c:v>
                </c:pt>
                <c:pt idx="2">
                  <c:v>35.691172672050989</c:v>
                </c:pt>
              </c:numCache>
            </c:numRef>
          </c:xVal>
          <c:yVal>
            <c:numRef>
              <c:f>'Effect MIR'!$AJ$70:$AJ$72</c:f>
              <c:numCache>
                <c:formatCode>0</c:formatCode>
                <c:ptCount val="3"/>
                <c:pt idx="0">
                  <c:v>7.6999589325199933</c:v>
                </c:pt>
                <c:pt idx="1">
                  <c:v>7.9938492998457571</c:v>
                </c:pt>
                <c:pt idx="2">
                  <c:v>9.036639022025204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54-492A-BA52-374FB4D9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5552"/>
        <c:axId val="1991729696"/>
      </c:scatterChart>
      <c:valAx>
        <c:axId val="1991715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3386039099576237"/>
              <c:y val="0.9030092717533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9696"/>
        <c:crosses val="autoZero"/>
        <c:crossBetween val="midCat"/>
        <c:majorUnit val="20"/>
      </c:valAx>
      <c:valAx>
        <c:axId val="199172969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Nutrient</a:t>
                </a:r>
                <a:r>
                  <a:rPr lang="en-ZA" sz="1200" baseline="0"/>
                  <a:t> content (g/kg db)</a:t>
                </a:r>
                <a:endParaRPr lang="en-ZA" sz="1200"/>
              </a:p>
            </c:rich>
          </c:tx>
          <c:layout>
            <c:manualLayout>
              <c:xMode val="edge"/>
              <c:yMode val="edge"/>
              <c:x val="1.2934327154129312E-2"/>
              <c:y val="0.1683981204613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5552"/>
        <c:crosses val="autoZero"/>
        <c:crossBetween val="midCat"/>
        <c:majorUnit val="4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442572090250844"/>
          <c:y val="0.11990385969808549"/>
          <c:w val="0.13977883201897146"/>
          <c:h val="0.6388753454676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56268</xdr:colOff>
      <xdr:row>169</xdr:row>
      <xdr:rowOff>169896</xdr:rowOff>
    </xdr:from>
    <xdr:to>
      <xdr:col>7</xdr:col>
      <xdr:colOff>569057</xdr:colOff>
      <xdr:row>186</xdr:row>
      <xdr:rowOff>51803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23974</xdr:colOff>
      <xdr:row>187</xdr:row>
      <xdr:rowOff>127407</xdr:rowOff>
    </xdr:from>
    <xdr:to>
      <xdr:col>7</xdr:col>
      <xdr:colOff>518291</xdr:colOff>
      <xdr:row>204</xdr:row>
      <xdr:rowOff>4102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205</xdr:row>
      <xdr:rowOff>145144</xdr:rowOff>
    </xdr:from>
    <xdr:to>
      <xdr:col>7</xdr:col>
      <xdr:colOff>476503</xdr:colOff>
      <xdr:row>222</xdr:row>
      <xdr:rowOff>27051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7</xdr:col>
      <xdr:colOff>512789</xdr:colOff>
      <xdr:row>239</xdr:row>
      <xdr:rowOff>67871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177718</xdr:colOff>
      <xdr:row>256</xdr:row>
      <xdr:rowOff>149678</xdr:rowOff>
    </xdr:from>
    <xdr:to>
      <xdr:col>7</xdr:col>
      <xdr:colOff>400221</xdr:colOff>
      <xdr:row>273</xdr:row>
      <xdr:rowOff>27050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149072</xdr:colOff>
      <xdr:row>274</xdr:row>
      <xdr:rowOff>42788</xdr:rowOff>
    </xdr:from>
    <xdr:to>
      <xdr:col>7</xdr:col>
      <xdr:colOff>371575</xdr:colOff>
      <xdr:row>290</xdr:row>
      <xdr:rowOff>104885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145507</xdr:colOff>
      <xdr:row>291</xdr:row>
      <xdr:rowOff>63414</xdr:rowOff>
    </xdr:from>
    <xdr:to>
      <xdr:col>7</xdr:col>
      <xdr:colOff>368010</xdr:colOff>
      <xdr:row>307</xdr:row>
      <xdr:rowOff>131286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207648</xdr:colOff>
      <xdr:row>308</xdr:row>
      <xdr:rowOff>114945</xdr:rowOff>
    </xdr:from>
    <xdr:to>
      <xdr:col>7</xdr:col>
      <xdr:colOff>430151</xdr:colOff>
      <xdr:row>324</xdr:row>
      <xdr:rowOff>182816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525318</xdr:colOff>
      <xdr:row>170</xdr:row>
      <xdr:rowOff>5773</xdr:rowOff>
    </xdr:from>
    <xdr:to>
      <xdr:col>17</xdr:col>
      <xdr:colOff>201062</xdr:colOff>
      <xdr:row>186</xdr:row>
      <xdr:rowOff>72407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542636</xdr:colOff>
      <xdr:row>187</xdr:row>
      <xdr:rowOff>127000</xdr:rowOff>
    </xdr:from>
    <xdr:to>
      <xdr:col>17</xdr:col>
      <xdr:colOff>199908</xdr:colOff>
      <xdr:row>204</xdr:row>
      <xdr:rowOff>3695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565728</xdr:colOff>
      <xdr:row>205</xdr:row>
      <xdr:rowOff>144317</xdr:rowOff>
    </xdr:from>
    <xdr:to>
      <xdr:col>17</xdr:col>
      <xdr:colOff>239822</xdr:colOff>
      <xdr:row>222</xdr:row>
      <xdr:rowOff>26224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554182</xdr:colOff>
      <xdr:row>223</xdr:row>
      <xdr:rowOff>17318</xdr:rowOff>
    </xdr:from>
    <xdr:to>
      <xdr:col>17</xdr:col>
      <xdr:colOff>229926</xdr:colOff>
      <xdr:row>239</xdr:row>
      <xdr:rowOff>85189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8658</xdr:colOff>
      <xdr:row>256</xdr:row>
      <xdr:rowOff>57728</xdr:rowOff>
    </xdr:from>
    <xdr:to>
      <xdr:col>16</xdr:col>
      <xdr:colOff>294661</xdr:colOff>
      <xdr:row>272</xdr:row>
      <xdr:rowOff>119827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271318</xdr:colOff>
      <xdr:row>239</xdr:row>
      <xdr:rowOff>121227</xdr:rowOff>
    </xdr:from>
    <xdr:to>
      <xdr:col>7</xdr:col>
      <xdr:colOff>493821</xdr:colOff>
      <xdr:row>256</xdr:row>
      <xdr:rowOff>3133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346364</xdr:colOff>
      <xdr:row>239</xdr:row>
      <xdr:rowOff>144318</xdr:rowOff>
    </xdr:from>
    <xdr:to>
      <xdr:col>17</xdr:col>
      <xdr:colOff>20458</xdr:colOff>
      <xdr:row>256</xdr:row>
      <xdr:rowOff>26224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63501</xdr:colOff>
      <xdr:row>150</xdr:row>
      <xdr:rowOff>142875</xdr:rowOff>
    </xdr:from>
    <xdr:to>
      <xdr:col>7</xdr:col>
      <xdr:colOff>576290</xdr:colOff>
      <xdr:row>167</xdr:row>
      <xdr:rowOff>24782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225137</xdr:colOff>
      <xdr:row>150</xdr:row>
      <xdr:rowOff>121227</xdr:rowOff>
    </xdr:from>
    <xdr:to>
      <xdr:col>16</xdr:col>
      <xdr:colOff>512790</xdr:colOff>
      <xdr:row>167</xdr:row>
      <xdr:rowOff>3134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22650</xdr:colOff>
      <xdr:row>149</xdr:row>
      <xdr:rowOff>169896</xdr:rowOff>
    </xdr:from>
    <xdr:to>
      <xdr:col>7</xdr:col>
      <xdr:colOff>535439</xdr:colOff>
      <xdr:row>166</xdr:row>
      <xdr:rowOff>51803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35180</xdr:colOff>
      <xdr:row>167</xdr:row>
      <xdr:rowOff>127407</xdr:rowOff>
    </xdr:from>
    <xdr:to>
      <xdr:col>7</xdr:col>
      <xdr:colOff>529497</xdr:colOff>
      <xdr:row>184</xdr:row>
      <xdr:rowOff>4102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259411</xdr:colOff>
      <xdr:row>202</xdr:row>
      <xdr:rowOff>157444</xdr:rowOff>
    </xdr:from>
    <xdr:to>
      <xdr:col>7</xdr:col>
      <xdr:colOff>478450</xdr:colOff>
      <xdr:row>219</xdr:row>
      <xdr:rowOff>34816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160184</xdr:colOff>
      <xdr:row>221</xdr:row>
      <xdr:rowOff>58663</xdr:rowOff>
    </xdr:from>
    <xdr:to>
      <xdr:col>7</xdr:col>
      <xdr:colOff>382687</xdr:colOff>
      <xdr:row>237</xdr:row>
      <xdr:rowOff>120760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124869</xdr:colOff>
      <xdr:row>238</xdr:row>
      <xdr:rowOff>187239</xdr:rowOff>
    </xdr:from>
    <xdr:to>
      <xdr:col>7</xdr:col>
      <xdr:colOff>347372</xdr:colOff>
      <xdr:row>255</xdr:row>
      <xdr:rowOff>67786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139385</xdr:colOff>
      <xdr:row>256</xdr:row>
      <xdr:rowOff>130820</xdr:rowOff>
    </xdr:from>
    <xdr:to>
      <xdr:col>7</xdr:col>
      <xdr:colOff>361888</xdr:colOff>
      <xdr:row>273</xdr:row>
      <xdr:rowOff>8191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33617</xdr:colOff>
      <xdr:row>185</xdr:row>
      <xdr:rowOff>14941</xdr:rowOff>
    </xdr:from>
    <xdr:to>
      <xdr:col>7</xdr:col>
      <xdr:colOff>527934</xdr:colOff>
      <xdr:row>201</xdr:row>
      <xdr:rowOff>78400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340177</xdr:colOff>
      <xdr:row>149</xdr:row>
      <xdr:rowOff>182563</xdr:rowOff>
    </xdr:from>
    <xdr:to>
      <xdr:col>17</xdr:col>
      <xdr:colOff>35404</xdr:colOff>
      <xdr:row>166</xdr:row>
      <xdr:rowOff>64470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299357</xdr:colOff>
      <xdr:row>167</xdr:row>
      <xdr:rowOff>22679</xdr:rowOff>
    </xdr:from>
    <xdr:to>
      <xdr:col>16</xdr:col>
      <xdr:colOff>594103</xdr:colOff>
      <xdr:row>183</xdr:row>
      <xdr:rowOff>85338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267607</xdr:colOff>
      <xdr:row>184</xdr:row>
      <xdr:rowOff>163286</xdr:rowOff>
    </xdr:from>
    <xdr:to>
      <xdr:col>16</xdr:col>
      <xdr:colOff>562353</xdr:colOff>
      <xdr:row>201</xdr:row>
      <xdr:rowOff>40781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272142</xdr:colOff>
      <xdr:row>202</xdr:row>
      <xdr:rowOff>122465</xdr:rowOff>
    </xdr:from>
    <xdr:to>
      <xdr:col>16</xdr:col>
      <xdr:colOff>581896</xdr:colOff>
      <xdr:row>218</xdr:row>
      <xdr:rowOff>185801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271318</xdr:colOff>
      <xdr:row>129</xdr:row>
      <xdr:rowOff>138546</xdr:rowOff>
    </xdr:from>
    <xdr:to>
      <xdr:col>7</xdr:col>
      <xdr:colOff>495471</xdr:colOff>
      <xdr:row>146</xdr:row>
      <xdr:rowOff>20452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357909</xdr:colOff>
      <xdr:row>129</xdr:row>
      <xdr:rowOff>109682</xdr:rowOff>
    </xdr:from>
    <xdr:to>
      <xdr:col>17</xdr:col>
      <xdr:colOff>33653</xdr:colOff>
      <xdr:row>145</xdr:row>
      <xdr:rowOff>176316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U313"/>
  <sheetViews>
    <sheetView tabSelected="1" topLeftCell="A176" zoomScale="55" zoomScaleNormal="55" workbookViewId="0">
      <selection activeCell="U227" sqref="U227"/>
    </sheetView>
  </sheetViews>
  <sheetFormatPr defaultRowHeight="14.75" x14ac:dyDescent="0.75"/>
  <cols>
    <col min="1" max="1" width="4.1328125" style="118" customWidth="1"/>
    <col min="2" max="2" width="12.40625" style="118" customWidth="1"/>
    <col min="3" max="3" width="14" style="118" customWidth="1"/>
    <col min="4" max="4" width="13.40625" style="118" customWidth="1"/>
    <col min="5" max="5" width="11" style="118" customWidth="1"/>
    <col min="6" max="6" width="8.86328125" style="118" customWidth="1"/>
    <col min="7" max="7" width="3.40625" style="118" customWidth="1"/>
    <col min="8" max="8" width="10.7265625" style="118" bestFit="1" customWidth="1"/>
    <col min="9" max="9" width="10.7265625" style="118" customWidth="1"/>
    <col min="10" max="10" width="5.86328125" style="118" customWidth="1"/>
    <col min="11" max="12" width="10.7265625" style="118" customWidth="1"/>
    <col min="13" max="13" width="4.7265625" style="118" customWidth="1"/>
    <col min="14" max="14" width="10.7265625" style="118" customWidth="1"/>
    <col min="15" max="15" width="8.7265625" style="118"/>
    <col min="16" max="16" width="3.86328125" style="118" customWidth="1"/>
    <col min="17" max="17" width="8.7265625" style="118"/>
    <col min="18" max="18" width="9.40625" style="118" customWidth="1"/>
    <col min="19" max="19" width="4.1328125" style="118" customWidth="1"/>
    <col min="20" max="21" width="8.7265625" style="118"/>
    <col min="22" max="22" width="6" style="118" customWidth="1"/>
    <col min="23" max="24" width="8.7265625" style="118"/>
    <col min="25" max="25" width="4.7265625" style="118" customWidth="1"/>
    <col min="26" max="27" width="8.7265625" style="118"/>
    <col min="28" max="28" width="5.1328125" style="118" customWidth="1"/>
    <col min="29" max="30" width="8.7265625" style="118"/>
    <col min="31" max="31" width="5.54296875" style="118" customWidth="1"/>
    <col min="32" max="33" width="8.7265625" style="118"/>
    <col min="34" max="34" width="5" style="118" customWidth="1"/>
    <col min="35" max="35" width="8.7265625" style="118"/>
    <col min="36" max="36" width="9.7265625" style="118" bestFit="1" customWidth="1"/>
    <col min="37" max="42" width="8.7265625" style="118"/>
    <col min="43" max="43" width="5.86328125" style="118" customWidth="1"/>
    <col min="44" max="45" width="8.7265625" style="118"/>
    <col min="46" max="46" width="5" style="118" customWidth="1"/>
    <col min="47" max="49" width="8.7265625" style="118"/>
    <col min="50" max="50" width="13.7265625" style="118" customWidth="1"/>
    <col min="51" max="55" width="8.7265625" style="118"/>
    <col min="56" max="56" width="9" style="118" bestFit="1" customWidth="1"/>
    <col min="57" max="57" width="9.40625" style="118" bestFit="1" customWidth="1"/>
    <col min="58" max="58" width="9" style="118" bestFit="1" customWidth="1"/>
    <col min="59" max="16384" width="8.7265625" style="118"/>
  </cols>
  <sheetData>
    <row r="1" spans="2:32" customFormat="1" x14ac:dyDescent="0.75"/>
    <row r="2" spans="2:32" s="63" customFormat="1" ht="21" x14ac:dyDescent="1">
      <c r="B2" s="116" t="s">
        <v>44</v>
      </c>
    </row>
    <row r="3" spans="2:32" customFormat="1" x14ac:dyDescent="0.75"/>
    <row r="4" spans="2:32" customFormat="1" x14ac:dyDescent="0.75"/>
    <row r="5" spans="2:32" customFormat="1" x14ac:dyDescent="0.75">
      <c r="B5" s="1" t="s">
        <v>0</v>
      </c>
    </row>
    <row r="6" spans="2:32" customFormat="1" x14ac:dyDescent="0.75"/>
    <row r="7" spans="2:32" customFormat="1" x14ac:dyDescent="0.75">
      <c r="B7" s="187" t="s">
        <v>1</v>
      </c>
      <c r="C7" s="184" t="s">
        <v>3</v>
      </c>
      <c r="D7" s="185"/>
      <c r="E7" s="186"/>
      <c r="F7" s="184" t="s">
        <v>10</v>
      </c>
      <c r="G7" s="185"/>
      <c r="H7" s="185"/>
      <c r="I7" s="185"/>
      <c r="J7" s="185"/>
      <c r="K7" s="186"/>
      <c r="L7" s="184" t="s">
        <v>11</v>
      </c>
      <c r="M7" s="185"/>
      <c r="N7" s="185"/>
      <c r="O7" s="185"/>
      <c r="P7" s="185"/>
      <c r="Q7" s="186"/>
    </row>
    <row r="8" spans="2:32" customFormat="1" x14ac:dyDescent="0.75">
      <c r="B8" s="188"/>
      <c r="C8" s="177" t="s">
        <v>2</v>
      </c>
      <c r="D8" s="175"/>
      <c r="E8" s="176"/>
      <c r="F8" s="188" t="s">
        <v>45</v>
      </c>
      <c r="G8" s="201"/>
      <c r="H8" s="201"/>
      <c r="I8" s="201" t="s">
        <v>46</v>
      </c>
      <c r="J8" s="201"/>
      <c r="K8" s="201"/>
      <c r="L8" s="177" t="s">
        <v>45</v>
      </c>
      <c r="M8" s="175"/>
      <c r="N8" s="175"/>
      <c r="O8" s="175" t="s">
        <v>46</v>
      </c>
      <c r="P8" s="175"/>
      <c r="Q8" s="176"/>
    </row>
    <row r="9" spans="2:32" customFormat="1" x14ac:dyDescent="0.75">
      <c r="B9" s="145">
        <v>0</v>
      </c>
      <c r="C9" s="103">
        <v>76.603018982963548</v>
      </c>
      <c r="D9" s="2" t="s">
        <v>4</v>
      </c>
      <c r="E9" s="104">
        <v>0.27975777431640397</v>
      </c>
      <c r="F9" s="100">
        <f>L9*(1-$C9/100)</f>
        <v>16.62788246669799</v>
      </c>
      <c r="G9" s="81" t="s">
        <v>4</v>
      </c>
      <c r="H9" s="169">
        <f>SQRT((N9/L9) ^2)*F9</f>
        <v>4.8912198456813022E-2</v>
      </c>
      <c r="I9" s="101">
        <f>O9*(1-$C9/100)</f>
        <v>6.7690985503384651</v>
      </c>
      <c r="J9" s="81" t="s">
        <v>4</v>
      </c>
      <c r="K9" s="170">
        <f>SQRT((Q9/O9) ^2)*I9</f>
        <v>4.8912198456817317E-2</v>
      </c>
      <c r="L9" s="104">
        <v>71.068495779820637</v>
      </c>
      <c r="M9" s="2" t="s">
        <v>4</v>
      </c>
      <c r="N9" s="104">
        <v>0.20905346044943882</v>
      </c>
      <c r="O9" s="104">
        <v>28.931504220179356</v>
      </c>
      <c r="P9" s="2" t="s">
        <v>4</v>
      </c>
      <c r="Q9" s="105">
        <v>0.20905346044945719</v>
      </c>
    </row>
    <row r="10" spans="2:32" customFormat="1" x14ac:dyDescent="0.75">
      <c r="B10" s="51">
        <v>4</v>
      </c>
      <c r="C10" s="103">
        <v>73.683552889909038</v>
      </c>
      <c r="D10" s="2" t="s">
        <v>4</v>
      </c>
      <c r="E10" s="104">
        <v>0.57113765986724196</v>
      </c>
      <c r="F10" s="103">
        <f t="shared" ref="F10:F15" si="0">L10*(1-$C10/100)</f>
        <v>18.327682504484223</v>
      </c>
      <c r="G10" s="21" t="s">
        <v>4</v>
      </c>
      <c r="H10" s="13">
        <f t="shared" ref="H10:H15" si="1">SQRT((N10/L10) ^2)*F10</f>
        <v>0.18693594584925305</v>
      </c>
      <c r="I10" s="104">
        <f t="shared" ref="I10:I15" si="2">O10*(1-$C10/100)</f>
        <v>7.9887646056067325</v>
      </c>
      <c r="J10" s="21" t="s">
        <v>4</v>
      </c>
      <c r="K10" s="14">
        <f t="shared" ref="K10:K15" si="3">SQRT((Q10/O10) ^2)*I10</f>
        <v>0.18693594584925333</v>
      </c>
      <c r="L10" s="104">
        <v>69.643453114370189</v>
      </c>
      <c r="M10" s="2" t="s">
        <v>4</v>
      </c>
      <c r="N10" s="104">
        <v>0.7103388427291657</v>
      </c>
      <c r="O10" s="104">
        <v>30.356546885629811</v>
      </c>
      <c r="P10" s="2" t="s">
        <v>4</v>
      </c>
      <c r="Q10" s="105">
        <v>0.7103388427291667</v>
      </c>
    </row>
    <row r="11" spans="2:32" customFormat="1" x14ac:dyDescent="0.75">
      <c r="B11" s="51">
        <v>9</v>
      </c>
      <c r="C11" s="103">
        <v>71.279326699961985</v>
      </c>
      <c r="D11" s="2" t="s">
        <v>4</v>
      </c>
      <c r="E11" s="104">
        <v>0.49508671473027083</v>
      </c>
      <c r="F11" s="103">
        <f t="shared" si="0"/>
        <v>20.381537133954392</v>
      </c>
      <c r="G11" s="21" t="s">
        <v>4</v>
      </c>
      <c r="H11" s="13">
        <f t="shared" si="1"/>
        <v>0.56583174898743693</v>
      </c>
      <c r="I11" s="104">
        <f t="shared" si="2"/>
        <v>8.3391361660836214</v>
      </c>
      <c r="J11" s="21" t="s">
        <v>4</v>
      </c>
      <c r="K11" s="14">
        <f t="shared" si="3"/>
        <v>0.5658317489874366</v>
      </c>
      <c r="L11" s="104">
        <v>70.964691255784089</v>
      </c>
      <c r="M11" s="2" t="s">
        <v>4</v>
      </c>
      <c r="N11" s="104">
        <v>1.9701200702237296</v>
      </c>
      <c r="O11" s="16">
        <v>29.035308744215911</v>
      </c>
      <c r="P11" s="2" t="s">
        <v>4</v>
      </c>
      <c r="Q11" s="105">
        <v>1.9701200702237287</v>
      </c>
    </row>
    <row r="12" spans="2:32" customFormat="1" x14ac:dyDescent="0.75">
      <c r="B12" s="51">
        <v>13</v>
      </c>
      <c r="C12" s="103">
        <v>65.773601929002538</v>
      </c>
      <c r="D12" s="2" t="s">
        <v>4</v>
      </c>
      <c r="E12" s="104">
        <v>0.54864196110959706</v>
      </c>
      <c r="F12" s="103">
        <f t="shared" si="0"/>
        <v>23.879550804464248</v>
      </c>
      <c r="G12" s="21" t="s">
        <v>4</v>
      </c>
      <c r="H12" s="13">
        <f t="shared" si="1"/>
        <v>0.16533028805153235</v>
      </c>
      <c r="I12" s="104">
        <f t="shared" si="2"/>
        <v>10.346847266533224</v>
      </c>
      <c r="J12" s="21" t="s">
        <v>4</v>
      </c>
      <c r="K12" s="14">
        <f t="shared" si="3"/>
        <v>0.16533028805153263</v>
      </c>
      <c r="L12" s="104">
        <v>69.76939482480671</v>
      </c>
      <c r="M12" s="2" t="s">
        <v>4</v>
      </c>
      <c r="N12" s="104">
        <v>0.48304904217084066</v>
      </c>
      <c r="O12" s="16">
        <v>30.230605175193311</v>
      </c>
      <c r="P12" s="2" t="s">
        <v>4</v>
      </c>
      <c r="Q12" s="105">
        <v>0.48304904217084149</v>
      </c>
    </row>
    <row r="13" spans="2:32" customFormat="1" x14ac:dyDescent="0.75">
      <c r="B13" s="51">
        <v>17</v>
      </c>
      <c r="C13" s="103">
        <v>61.226640218946159</v>
      </c>
      <c r="D13" s="2" t="s">
        <v>4</v>
      </c>
      <c r="E13" s="104">
        <v>1.5268954622282804</v>
      </c>
      <c r="F13" s="103">
        <f t="shared" si="0"/>
        <v>27.448750059447026</v>
      </c>
      <c r="G13" s="21" t="s">
        <v>4</v>
      </c>
      <c r="H13" s="13">
        <f t="shared" si="1"/>
        <v>0.20865176343771338</v>
      </c>
      <c r="I13" s="104">
        <f t="shared" si="2"/>
        <v>11.324609721606814</v>
      </c>
      <c r="J13" s="21" t="s">
        <v>4</v>
      </c>
      <c r="K13" s="14">
        <f t="shared" si="3"/>
        <v>0.20865176343771349</v>
      </c>
      <c r="L13" s="104">
        <v>70.79280777947838</v>
      </c>
      <c r="M13" s="2" t="s">
        <v>4</v>
      </c>
      <c r="N13" s="104">
        <v>0.53813176009490071</v>
      </c>
      <c r="O13" s="104">
        <v>29.207192220521616</v>
      </c>
      <c r="P13" s="2" t="s">
        <v>4</v>
      </c>
      <c r="Q13" s="105">
        <v>0.53813176009490105</v>
      </c>
    </row>
    <row r="14" spans="2:32" customFormat="1" x14ac:dyDescent="0.75">
      <c r="B14" s="51">
        <v>25</v>
      </c>
      <c r="C14" s="103">
        <v>47.241005573313856</v>
      </c>
      <c r="D14" s="2" t="s">
        <v>4</v>
      </c>
      <c r="E14" s="104">
        <v>1.549812194447455</v>
      </c>
      <c r="F14" s="103">
        <f t="shared" si="0"/>
        <v>37.82879931858767</v>
      </c>
      <c r="G14" s="21" t="s">
        <v>4</v>
      </c>
      <c r="H14" s="13">
        <f t="shared" si="1"/>
        <v>0.65546509802092023</v>
      </c>
      <c r="I14" s="104">
        <f t="shared" si="2"/>
        <v>14.930195108098472</v>
      </c>
      <c r="J14" s="21" t="s">
        <v>4</v>
      </c>
      <c r="K14" s="14">
        <f t="shared" si="3"/>
        <v>0.65546509802093034</v>
      </c>
      <c r="L14" s="104">
        <v>71.701137843244027</v>
      </c>
      <c r="M14" s="2" t="s">
        <v>4</v>
      </c>
      <c r="N14" s="104">
        <v>1.2423760254410345</v>
      </c>
      <c r="O14" s="104">
        <v>28.298862156755959</v>
      </c>
      <c r="P14" s="2" t="s">
        <v>4</v>
      </c>
      <c r="Q14" s="105">
        <v>1.2423760254410534</v>
      </c>
    </row>
    <row r="15" spans="2:32" customFormat="1" x14ac:dyDescent="0.75">
      <c r="B15" s="146">
        <v>40</v>
      </c>
      <c r="C15" s="142">
        <v>22.658735396609725</v>
      </c>
      <c r="D15" s="4" t="s">
        <v>4</v>
      </c>
      <c r="E15" s="143">
        <v>6.4246927252012558</v>
      </c>
      <c r="F15" s="142">
        <f t="shared" si="0"/>
        <v>56.027103690044441</v>
      </c>
      <c r="G15" s="23" t="s">
        <v>4</v>
      </c>
      <c r="H15" s="167">
        <f t="shared" si="1"/>
        <v>0.38148139745111864</v>
      </c>
      <c r="I15" s="143">
        <f t="shared" si="2"/>
        <v>21.314160913345841</v>
      </c>
      <c r="J15" s="23" t="s">
        <v>4</v>
      </c>
      <c r="K15" s="171">
        <f t="shared" si="3"/>
        <v>0.3814813974511167</v>
      </c>
      <c r="L15" s="143">
        <v>72.441411421644219</v>
      </c>
      <c r="M15" s="4" t="s">
        <v>4</v>
      </c>
      <c r="N15" s="143">
        <v>0.49324432359281112</v>
      </c>
      <c r="O15" s="143">
        <v>27.558588578355785</v>
      </c>
      <c r="P15" s="4" t="s">
        <v>4</v>
      </c>
      <c r="Q15" s="144">
        <v>0.49324432359280862</v>
      </c>
    </row>
    <row r="16" spans="2:32" customFormat="1" x14ac:dyDescent="0.75"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</row>
    <row r="17" spans="2:32" customFormat="1" x14ac:dyDescent="0.75"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22"/>
      <c r="Y17" s="60"/>
      <c r="Z17" s="60"/>
      <c r="AA17" s="60"/>
      <c r="AB17" s="60"/>
      <c r="AC17" s="60"/>
      <c r="AD17" s="60"/>
      <c r="AE17" s="60"/>
      <c r="AF17" s="60"/>
    </row>
    <row r="18" spans="2:32" customFormat="1" x14ac:dyDescent="0.75">
      <c r="B18" s="1" t="s">
        <v>5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</row>
    <row r="19" spans="2:32" customFormat="1" x14ac:dyDescent="0.75"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</row>
    <row r="20" spans="2:32" customFormat="1" x14ac:dyDescent="0.75">
      <c r="B20" s="189" t="s">
        <v>1</v>
      </c>
      <c r="C20" s="184" t="s">
        <v>3</v>
      </c>
      <c r="D20" s="185"/>
      <c r="E20" s="186"/>
      <c r="F20" s="184" t="s">
        <v>10</v>
      </c>
      <c r="G20" s="185"/>
      <c r="H20" s="185"/>
      <c r="I20" s="185"/>
      <c r="J20" s="185"/>
      <c r="K20" s="186"/>
      <c r="L20" s="179" t="s">
        <v>11</v>
      </c>
      <c r="M20" s="180"/>
      <c r="N20" s="180"/>
      <c r="O20" s="180"/>
      <c r="P20" s="180"/>
      <c r="Q20" s="181"/>
    </row>
    <row r="21" spans="2:32" customFormat="1" x14ac:dyDescent="0.75">
      <c r="B21" s="190"/>
      <c r="C21" s="177" t="s">
        <v>2</v>
      </c>
      <c r="D21" s="175"/>
      <c r="E21" s="176"/>
      <c r="F21" s="177" t="s">
        <v>45</v>
      </c>
      <c r="G21" s="175"/>
      <c r="H21" s="175"/>
      <c r="I21" s="175" t="s">
        <v>46</v>
      </c>
      <c r="J21" s="175"/>
      <c r="K21" s="175"/>
      <c r="L21" s="177" t="s">
        <v>45</v>
      </c>
      <c r="M21" s="175"/>
      <c r="N21" s="175"/>
      <c r="O21" s="175" t="s">
        <v>46</v>
      </c>
      <c r="P21" s="175"/>
      <c r="Q21" s="176"/>
    </row>
    <row r="22" spans="2:32" customFormat="1" x14ac:dyDescent="0.75">
      <c r="B22" s="51">
        <v>0</v>
      </c>
      <c r="C22" s="15">
        <v>76.603018982963548</v>
      </c>
      <c r="D22" s="6" t="s">
        <v>4</v>
      </c>
      <c r="E22" s="14">
        <v>0.27975777431640397</v>
      </c>
      <c r="F22" s="100">
        <f>L22*(1-$C22/100)</f>
        <v>16.62788246669799</v>
      </c>
      <c r="G22" s="81" t="s">
        <v>4</v>
      </c>
      <c r="H22" s="169">
        <f>SQRT((N22/L22) ^2)*F22</f>
        <v>4.8912198456813022E-2</v>
      </c>
      <c r="I22" s="101">
        <f>O22*(1-$C22/100)</f>
        <v>6.7690985503384651</v>
      </c>
      <c r="J22" s="81" t="s">
        <v>4</v>
      </c>
      <c r="K22" s="170">
        <f>SQRT((Q22/O22) ^2)*I22</f>
        <v>4.8912198456817317E-2</v>
      </c>
      <c r="L22" s="168">
        <v>71.068495779820637</v>
      </c>
      <c r="M22" s="156" t="s">
        <v>4</v>
      </c>
      <c r="N22" s="169">
        <v>0.20905346044943882</v>
      </c>
      <c r="O22" s="169">
        <v>28.931504220179356</v>
      </c>
      <c r="P22" s="156" t="s">
        <v>4</v>
      </c>
      <c r="Q22" s="170">
        <v>0.20905346044945719</v>
      </c>
    </row>
    <row r="23" spans="2:32" customFormat="1" x14ac:dyDescent="0.75">
      <c r="B23" s="51">
        <v>4</v>
      </c>
      <c r="C23" s="103">
        <v>70.376028399405683</v>
      </c>
      <c r="D23" s="2" t="s">
        <v>4</v>
      </c>
      <c r="E23" s="105">
        <v>0.31680757676676347</v>
      </c>
      <c r="F23" s="103">
        <f t="shared" ref="F23:F27" si="4">L23*(1-$C23/100)</f>
        <v>20.738854818370545</v>
      </c>
      <c r="G23" s="21" t="s">
        <v>4</v>
      </c>
      <c r="H23" s="13">
        <f t="shared" ref="H23:H27" si="5">SQRT((N23/L23) ^2)*F23</f>
        <v>0.15049971883630162</v>
      </c>
      <c r="I23" s="104">
        <f t="shared" ref="I23:I27" si="6">O23*(1-$C23/100)</f>
        <v>8.8851167822237649</v>
      </c>
      <c r="J23" s="21" t="s">
        <v>4</v>
      </c>
      <c r="K23" s="14">
        <f t="shared" ref="K23:K27" si="7">SQRT((Q23/O23) ^2)*I23</f>
        <v>0.1504997188363017</v>
      </c>
      <c r="L23" s="103">
        <v>70.007003442963352</v>
      </c>
      <c r="M23" s="2" t="s">
        <v>4</v>
      </c>
      <c r="N23" s="104">
        <v>0.50803356438973335</v>
      </c>
      <c r="O23" s="104">
        <v>29.992996557036644</v>
      </c>
      <c r="P23" s="2" t="s">
        <v>4</v>
      </c>
      <c r="Q23" s="105">
        <v>0.50803356438973368</v>
      </c>
    </row>
    <row r="24" spans="2:32" customFormat="1" x14ac:dyDescent="0.75">
      <c r="B24" s="51">
        <v>9</v>
      </c>
      <c r="C24" s="103">
        <v>61.265401604600214</v>
      </c>
      <c r="D24" s="2" t="s">
        <v>4</v>
      </c>
      <c r="E24" s="105">
        <v>0.74685813043739002</v>
      </c>
      <c r="F24" s="103">
        <f t="shared" si="4"/>
        <v>27.066668444537957</v>
      </c>
      <c r="G24" s="21" t="s">
        <v>4</v>
      </c>
      <c r="H24" s="13">
        <f t="shared" si="5"/>
        <v>0.24387010859412581</v>
      </c>
      <c r="I24" s="104">
        <f t="shared" si="6"/>
        <v>11.667929950861829</v>
      </c>
      <c r="J24" s="21" t="s">
        <v>4</v>
      </c>
      <c r="K24" s="14">
        <f t="shared" si="7"/>
        <v>0.24387010859412572</v>
      </c>
      <c r="L24" s="103">
        <v>69.877240414999264</v>
      </c>
      <c r="M24" s="2" t="s">
        <v>4</v>
      </c>
      <c r="N24" s="104">
        <v>0.62959245402448372</v>
      </c>
      <c r="O24" s="104">
        <v>30.122759585000733</v>
      </c>
      <c r="P24" s="2" t="s">
        <v>4</v>
      </c>
      <c r="Q24" s="105">
        <v>0.62959245402448349</v>
      </c>
    </row>
    <row r="25" spans="2:32" customFormat="1" x14ac:dyDescent="0.75">
      <c r="B25" s="51">
        <v>13</v>
      </c>
      <c r="C25" s="103">
        <v>49.241564096883266</v>
      </c>
      <c r="D25" s="2" t="s">
        <v>4</v>
      </c>
      <c r="E25" s="105">
        <v>2.0101644171375646</v>
      </c>
      <c r="F25" s="103">
        <f t="shared" si="4"/>
        <v>35.161747508100994</v>
      </c>
      <c r="G25" s="21" t="s">
        <v>4</v>
      </c>
      <c r="H25" s="13">
        <f t="shared" si="5"/>
        <v>0.81089910084988137</v>
      </c>
      <c r="I25" s="104">
        <f t="shared" si="6"/>
        <v>15.596688395015741</v>
      </c>
      <c r="J25" s="21" t="s">
        <v>4</v>
      </c>
      <c r="K25" s="14">
        <f t="shared" si="7"/>
        <v>0.81089910084988148</v>
      </c>
      <c r="L25" s="103">
        <v>69.27271670706061</v>
      </c>
      <c r="M25" s="2" t="s">
        <v>4</v>
      </c>
      <c r="N25" s="104">
        <v>1.5975651858100095</v>
      </c>
      <c r="O25" s="104">
        <v>30.727283292939401</v>
      </c>
      <c r="P25" s="2" t="s">
        <v>4</v>
      </c>
      <c r="Q25" s="105">
        <v>1.5975651858100097</v>
      </c>
    </row>
    <row r="26" spans="2:32" customFormat="1" x14ac:dyDescent="0.75">
      <c r="B26" s="51">
        <v>17</v>
      </c>
      <c r="C26" s="103">
        <v>33.261444688290588</v>
      </c>
      <c r="D26" s="2" t="s">
        <v>4</v>
      </c>
      <c r="E26" s="105">
        <v>2.289984356696829</v>
      </c>
      <c r="F26" s="103">
        <f t="shared" si="4"/>
        <v>47.0889957301168</v>
      </c>
      <c r="G26" s="21" t="s">
        <v>4</v>
      </c>
      <c r="H26" s="13">
        <f t="shared" si="5"/>
        <v>0.32577848833117912</v>
      </c>
      <c r="I26" s="104">
        <f t="shared" si="6"/>
        <v>19.649559581592605</v>
      </c>
      <c r="J26" s="21" t="s">
        <v>4</v>
      </c>
      <c r="K26" s="14">
        <f t="shared" si="7"/>
        <v>0.32577848833117795</v>
      </c>
      <c r="L26" s="103">
        <v>70.557409446732422</v>
      </c>
      <c r="M26" s="2" t="s">
        <v>4</v>
      </c>
      <c r="N26" s="104">
        <v>0.48814135518756219</v>
      </c>
      <c r="O26" s="104">
        <v>29.442590553267568</v>
      </c>
      <c r="P26" s="2" t="s">
        <v>4</v>
      </c>
      <c r="Q26" s="105">
        <v>0.48814135518756052</v>
      </c>
    </row>
    <row r="27" spans="2:32" customFormat="1" x14ac:dyDescent="0.75">
      <c r="B27" s="146">
        <v>25</v>
      </c>
      <c r="C27" s="142">
        <v>10.5896055973293</v>
      </c>
      <c r="D27" s="4" t="s">
        <v>4</v>
      </c>
      <c r="E27" s="144">
        <v>1.2866462738733868</v>
      </c>
      <c r="F27" s="142">
        <f t="shared" si="4"/>
        <v>63.743392134000125</v>
      </c>
      <c r="G27" s="23" t="s">
        <v>4</v>
      </c>
      <c r="H27" s="167">
        <f t="shared" si="5"/>
        <v>0.48075900703908597</v>
      </c>
      <c r="I27" s="143">
        <f t="shared" si="6"/>
        <v>25.667002268670576</v>
      </c>
      <c r="J27" s="23" t="s">
        <v>4</v>
      </c>
      <c r="K27" s="171">
        <f t="shared" si="7"/>
        <v>0.48075900703908531</v>
      </c>
      <c r="L27" s="142">
        <v>71.293044348875057</v>
      </c>
      <c r="M27" s="4" t="s">
        <v>4</v>
      </c>
      <c r="N27" s="143">
        <v>0.53769923536398767</v>
      </c>
      <c r="O27" s="143">
        <v>28.706955651124943</v>
      </c>
      <c r="P27" s="4" t="s">
        <v>4</v>
      </c>
      <c r="Q27" s="144">
        <v>0.53769923536398689</v>
      </c>
    </row>
    <row r="28" spans="2:32" customFormat="1" x14ac:dyDescent="0.75">
      <c r="L28" s="60"/>
      <c r="M28" s="60"/>
      <c r="N28" s="60"/>
      <c r="O28" s="60"/>
      <c r="P28" s="60"/>
      <c r="Q28" s="60"/>
    </row>
    <row r="29" spans="2:32" customFormat="1" x14ac:dyDescent="0.75">
      <c r="L29" s="60"/>
      <c r="M29" s="60"/>
      <c r="N29" s="60"/>
      <c r="O29" s="60"/>
      <c r="P29" s="60"/>
      <c r="Q29" s="60"/>
    </row>
    <row r="30" spans="2:32" customFormat="1" x14ac:dyDescent="0.75">
      <c r="B30" s="1" t="s">
        <v>6</v>
      </c>
      <c r="L30" s="60"/>
      <c r="M30" s="60"/>
      <c r="N30" s="60"/>
      <c r="O30" s="60"/>
      <c r="P30" s="60"/>
      <c r="Q30" s="60"/>
    </row>
    <row r="31" spans="2:32" customFormat="1" x14ac:dyDescent="0.75">
      <c r="L31" s="60"/>
      <c r="M31" s="60"/>
      <c r="N31" s="60"/>
      <c r="O31" s="60"/>
      <c r="P31" s="60"/>
      <c r="Q31" s="60"/>
    </row>
    <row r="32" spans="2:32" customFormat="1" x14ac:dyDescent="0.75">
      <c r="B32" s="189" t="s">
        <v>1</v>
      </c>
      <c r="C32" s="184" t="s">
        <v>3</v>
      </c>
      <c r="D32" s="185"/>
      <c r="E32" s="186"/>
      <c r="F32" s="184" t="s">
        <v>10</v>
      </c>
      <c r="G32" s="185"/>
      <c r="H32" s="185"/>
      <c r="I32" s="185"/>
      <c r="J32" s="185"/>
      <c r="K32" s="186"/>
      <c r="L32" s="179" t="s">
        <v>11</v>
      </c>
      <c r="M32" s="180"/>
      <c r="N32" s="180"/>
      <c r="O32" s="180"/>
      <c r="P32" s="180"/>
      <c r="Q32" s="181"/>
    </row>
    <row r="33" spans="2:47" customFormat="1" x14ac:dyDescent="0.75">
      <c r="B33" s="190"/>
      <c r="C33" s="177" t="s">
        <v>2</v>
      </c>
      <c r="D33" s="175"/>
      <c r="E33" s="176"/>
      <c r="F33" s="177" t="s">
        <v>45</v>
      </c>
      <c r="G33" s="175"/>
      <c r="H33" s="175"/>
      <c r="I33" s="175" t="s">
        <v>46</v>
      </c>
      <c r="J33" s="175"/>
      <c r="K33" s="175"/>
      <c r="L33" s="177" t="s">
        <v>45</v>
      </c>
      <c r="M33" s="175"/>
      <c r="N33" s="175"/>
      <c r="O33" s="175" t="s">
        <v>46</v>
      </c>
      <c r="P33" s="175"/>
      <c r="Q33" s="176"/>
    </row>
    <row r="34" spans="2:47" customFormat="1" x14ac:dyDescent="0.75">
      <c r="B34" s="51">
        <v>0</v>
      </c>
      <c r="C34" s="103">
        <v>76.603018982963548</v>
      </c>
      <c r="D34" s="2" t="s">
        <v>4</v>
      </c>
      <c r="E34" s="105">
        <v>0.27975777431640397</v>
      </c>
      <c r="F34" s="100">
        <f>L34*(1-$C34/100)</f>
        <v>16.62788246669799</v>
      </c>
      <c r="G34" s="81" t="s">
        <v>4</v>
      </c>
      <c r="H34" s="169">
        <f>SQRT((N34/L34) ^2)*F34</f>
        <v>4.8912198456813022E-2</v>
      </c>
      <c r="I34" s="101">
        <f>O34*(1-$C34/100)</f>
        <v>6.7690985503384651</v>
      </c>
      <c r="J34" s="81" t="s">
        <v>4</v>
      </c>
      <c r="K34" s="170">
        <f>SQRT((Q34/O34) ^2)*I34</f>
        <v>4.8912198456817317E-2</v>
      </c>
      <c r="L34" s="100">
        <v>71.068495779820637</v>
      </c>
      <c r="M34" s="8" t="s">
        <v>4</v>
      </c>
      <c r="N34" s="101">
        <v>0.20905346044943882</v>
      </c>
      <c r="O34" s="101">
        <v>28.931504220179356</v>
      </c>
      <c r="P34" s="8" t="s">
        <v>4</v>
      </c>
      <c r="Q34" s="102">
        <v>0.20905346044945719</v>
      </c>
    </row>
    <row r="35" spans="2:47" customFormat="1" x14ac:dyDescent="0.75">
      <c r="B35" s="51">
        <v>4</v>
      </c>
      <c r="C35" s="103">
        <v>60.991425039256193</v>
      </c>
      <c r="D35" s="2" t="s">
        <v>4</v>
      </c>
      <c r="E35" s="105">
        <v>0.67697512696359741</v>
      </c>
      <c r="F35" s="103">
        <f t="shared" ref="F35:F36" si="8">L35*(1-$C35/100)</f>
        <v>27.367113527843898</v>
      </c>
      <c r="G35" s="21" t="s">
        <v>4</v>
      </c>
      <c r="H35" s="13">
        <f t="shared" ref="H35:H36" si="9">SQRT((N35/L35) ^2)*F35</f>
        <v>0.1054154419473647</v>
      </c>
      <c r="I35" s="104">
        <f t="shared" ref="I35:I36" si="10">O35*(1-$C35/100)</f>
        <v>11.641461432899902</v>
      </c>
      <c r="J35" s="21" t="s">
        <v>4</v>
      </c>
      <c r="K35" s="14">
        <f t="shared" ref="K35:K36" si="11">SQRT((Q35/O35) ^2)*I35</f>
        <v>0.10541544194736482</v>
      </c>
      <c r="L35" s="17">
        <v>70.156660568566622</v>
      </c>
      <c r="M35" s="2" t="s">
        <v>4</v>
      </c>
      <c r="N35" s="104">
        <v>0.27023658786164151</v>
      </c>
      <c r="O35" s="16">
        <v>29.843339431433378</v>
      </c>
      <c r="P35" s="2" t="s">
        <v>4</v>
      </c>
      <c r="Q35" s="105">
        <v>0.27023658786164179</v>
      </c>
    </row>
    <row r="36" spans="2:47" customFormat="1" x14ac:dyDescent="0.75">
      <c r="B36" s="146">
        <v>9</v>
      </c>
      <c r="C36" s="142">
        <v>35.691172672050989</v>
      </c>
      <c r="D36" s="4" t="s">
        <v>4</v>
      </c>
      <c r="E36" s="144">
        <v>1.3729289076354467</v>
      </c>
      <c r="F36" s="142">
        <f t="shared" si="8"/>
        <v>43.514465550377146</v>
      </c>
      <c r="G36" s="23" t="s">
        <v>4</v>
      </c>
      <c r="H36" s="167">
        <f t="shared" si="9"/>
        <v>0.3370114642718991</v>
      </c>
      <c r="I36" s="143">
        <f t="shared" si="10"/>
        <v>20.794361777571854</v>
      </c>
      <c r="J36" s="23" t="s">
        <v>4</v>
      </c>
      <c r="K36" s="171">
        <f t="shared" si="11"/>
        <v>0.33701146427189949</v>
      </c>
      <c r="L36" s="142">
        <v>67.664840673382173</v>
      </c>
      <c r="M36" s="4" t="s">
        <v>4</v>
      </c>
      <c r="N36" s="143">
        <v>0.52405163999224702</v>
      </c>
      <c r="O36" s="143">
        <v>32.335159326617827</v>
      </c>
      <c r="P36" s="4" t="s">
        <v>4</v>
      </c>
      <c r="Q36" s="144">
        <v>0.52405163999224769</v>
      </c>
    </row>
    <row r="37" spans="2:47" customFormat="1" x14ac:dyDescent="0.75"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</row>
    <row r="38" spans="2:47" customFormat="1" x14ac:dyDescent="0.75">
      <c r="H38" s="9"/>
      <c r="K38" s="9"/>
      <c r="L38" s="9"/>
      <c r="M38" s="9"/>
      <c r="N38" s="9"/>
      <c r="O38" s="9"/>
      <c r="P38" s="9"/>
      <c r="Q38" s="9"/>
    </row>
    <row r="39" spans="2:47" s="63" customFormat="1" ht="21" x14ac:dyDescent="1">
      <c r="B39" s="116" t="s">
        <v>36</v>
      </c>
    </row>
    <row r="40" spans="2:47" customFormat="1" x14ac:dyDescent="0.75"/>
    <row r="41" spans="2:47" customFormat="1" x14ac:dyDescent="0.75">
      <c r="B41" s="1" t="s">
        <v>0</v>
      </c>
    </row>
    <row r="42" spans="2:47" customFormat="1" x14ac:dyDescent="0.75"/>
    <row r="43" spans="2:47" customFormat="1" x14ac:dyDescent="0.75">
      <c r="B43" s="187" t="s">
        <v>1</v>
      </c>
      <c r="C43" s="184" t="s">
        <v>3</v>
      </c>
      <c r="D43" s="185"/>
      <c r="E43" s="186"/>
      <c r="F43" s="184" t="s">
        <v>10</v>
      </c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4" t="s">
        <v>11</v>
      </c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6"/>
    </row>
    <row r="44" spans="2:47" customFormat="1" x14ac:dyDescent="0.75">
      <c r="B44" s="188"/>
      <c r="C44" s="177" t="s">
        <v>2</v>
      </c>
      <c r="D44" s="175"/>
      <c r="E44" s="176"/>
      <c r="F44" s="177" t="s">
        <v>24</v>
      </c>
      <c r="G44" s="175"/>
      <c r="H44" s="175"/>
      <c r="I44" s="175" t="s">
        <v>7</v>
      </c>
      <c r="J44" s="175"/>
      <c r="K44" s="175"/>
      <c r="L44" s="175" t="s">
        <v>25</v>
      </c>
      <c r="M44" s="175"/>
      <c r="N44" s="175"/>
      <c r="O44" s="175" t="s">
        <v>9</v>
      </c>
      <c r="P44" s="175"/>
      <c r="Q44" s="175"/>
      <c r="R44" s="175" t="s">
        <v>8</v>
      </c>
      <c r="S44" s="175"/>
      <c r="T44" s="175"/>
      <c r="U44" s="175" t="s">
        <v>26</v>
      </c>
      <c r="V44" s="175"/>
      <c r="W44" s="175"/>
      <c r="X44" s="175" t="s">
        <v>27</v>
      </c>
      <c r="Y44" s="175"/>
      <c r="Z44" s="175"/>
      <c r="AA44" s="177" t="s">
        <v>24</v>
      </c>
      <c r="AB44" s="175"/>
      <c r="AC44" s="175"/>
      <c r="AD44" s="175" t="s">
        <v>7</v>
      </c>
      <c r="AE44" s="175"/>
      <c r="AF44" s="175"/>
      <c r="AG44" s="175" t="s">
        <v>25</v>
      </c>
      <c r="AH44" s="175"/>
      <c r="AI44" s="175"/>
      <c r="AJ44" s="175" t="s">
        <v>9</v>
      </c>
      <c r="AK44" s="175"/>
      <c r="AL44" s="175"/>
      <c r="AM44" s="175" t="s">
        <v>8</v>
      </c>
      <c r="AN44" s="175"/>
      <c r="AO44" s="175"/>
      <c r="AP44" s="175" t="s">
        <v>26</v>
      </c>
      <c r="AQ44" s="175"/>
      <c r="AR44" s="175"/>
      <c r="AS44" s="175" t="s">
        <v>27</v>
      </c>
      <c r="AT44" s="175"/>
      <c r="AU44" s="176"/>
    </row>
    <row r="45" spans="2:47" customFormat="1" x14ac:dyDescent="0.75">
      <c r="B45" s="49">
        <v>0</v>
      </c>
      <c r="C45" s="52">
        <v>76.603018982963548</v>
      </c>
      <c r="D45" s="2" t="s">
        <v>4</v>
      </c>
      <c r="E45" s="3">
        <v>0.27975777431640397</v>
      </c>
      <c r="F45" s="117" t="s">
        <v>18</v>
      </c>
      <c r="G45" s="81" t="s">
        <v>4</v>
      </c>
      <c r="H45" s="56" t="s">
        <v>18</v>
      </c>
      <c r="I45" s="56" t="s">
        <v>18</v>
      </c>
      <c r="J45" s="81" t="s">
        <v>4</v>
      </c>
      <c r="K45" s="56" t="s">
        <v>18</v>
      </c>
      <c r="L45" s="56" t="s">
        <v>18</v>
      </c>
      <c r="M45" s="81" t="s">
        <v>4</v>
      </c>
      <c r="N45" s="56" t="s">
        <v>18</v>
      </c>
      <c r="O45" s="43">
        <v>1.8015579297613058</v>
      </c>
      <c r="P45" s="44" t="s">
        <v>4</v>
      </c>
      <c r="Q45" s="43">
        <v>1.7019457791967788E-2</v>
      </c>
      <c r="R45" s="43">
        <v>24.989769043693347</v>
      </c>
      <c r="S45" s="44" t="s">
        <v>4</v>
      </c>
      <c r="T45" s="43">
        <v>2.8055171529922331</v>
      </c>
      <c r="U45" s="43">
        <v>2.8923751166278069</v>
      </c>
      <c r="V45" s="44" t="s">
        <v>4</v>
      </c>
      <c r="W45" s="43">
        <v>0.16760847979461524</v>
      </c>
      <c r="X45" s="43">
        <v>6.085253917970995</v>
      </c>
      <c r="Y45" s="44" t="s">
        <v>4</v>
      </c>
      <c r="Z45" s="72">
        <v>1.8799315245498993</v>
      </c>
      <c r="AA45" s="78" t="s">
        <v>18</v>
      </c>
      <c r="AB45" s="80" t="s">
        <v>4</v>
      </c>
      <c r="AC45" s="55" t="s">
        <v>18</v>
      </c>
      <c r="AD45" s="56" t="s">
        <v>18</v>
      </c>
      <c r="AE45" s="80" t="s">
        <v>4</v>
      </c>
      <c r="AF45" s="55" t="s">
        <v>18</v>
      </c>
      <c r="AG45" s="55" t="s">
        <v>18</v>
      </c>
      <c r="AH45" s="80" t="s">
        <v>4</v>
      </c>
      <c r="AI45" s="55" t="s">
        <v>18</v>
      </c>
      <c r="AJ45" s="55">
        <f>O45/(1-$C45/100)</f>
        <v>7.6999589325199933</v>
      </c>
      <c r="AK45" s="80" t="s">
        <v>4</v>
      </c>
      <c r="AL45" s="19">
        <f>SQRT(($E45/$C45) ^2+(Q45/O45)^2)*AJ45</f>
        <v>7.7988352775993475E-2</v>
      </c>
      <c r="AM45" s="55">
        <f t="shared" ref="AM45:AM51" si="12">R45/(1-$C45/100)</f>
        <v>106.80766473886997</v>
      </c>
      <c r="AN45" s="80" t="s">
        <v>4</v>
      </c>
      <c r="AO45" s="19">
        <f>SQRT(($E45/$C45) ^2+(T45/R45)^2)*AM45</f>
        <v>11.997279346822236</v>
      </c>
      <c r="AP45" s="55">
        <f t="shared" ref="AP45:AP51" si="13">U45/(1-$C45/100)</f>
        <v>12.362172344037596</v>
      </c>
      <c r="AQ45" s="80" t="s">
        <v>4</v>
      </c>
      <c r="AR45" s="19">
        <f>SQRT(($E45/$C45) ^2+(W45/U45)^2)*AP45</f>
        <v>0.71778921122204875</v>
      </c>
      <c r="AS45" s="55">
        <f>X45/(1-$C45/100)</f>
        <v>26.008714173593731</v>
      </c>
      <c r="AT45" s="81" t="s">
        <v>4</v>
      </c>
      <c r="AU45" s="82">
        <f>SQRT(($E45/$C45) ^2+(Z45/X45)^2)*AS45</f>
        <v>8.0354934554126132</v>
      </c>
    </row>
    <row r="46" spans="2:47" customFormat="1" x14ac:dyDescent="0.75">
      <c r="B46" s="51">
        <v>4</v>
      </c>
      <c r="C46" s="52">
        <v>73.683552889909038</v>
      </c>
      <c r="D46" s="2" t="s">
        <v>4</v>
      </c>
      <c r="E46" s="3">
        <v>0.57113765986724196</v>
      </c>
      <c r="F46" s="58">
        <f>AA46*(1-$C46/100)</f>
        <v>90.424506711693667</v>
      </c>
      <c r="G46" s="21" t="s">
        <v>4</v>
      </c>
      <c r="H46" s="19">
        <f>SQRT((AC46/AA46)^2-($E46/$C46)^2)*F46</f>
        <v>22.322226104167648</v>
      </c>
      <c r="I46" s="19">
        <f>AD46*(1-$C46/100)</f>
        <v>8.5443930259579162</v>
      </c>
      <c r="J46" s="21" t="s">
        <v>4</v>
      </c>
      <c r="K46" s="19">
        <f>SQRT((AF46/AD46)^2-($E46/$C46)^2)*I46</f>
        <v>6.940119697299588</v>
      </c>
      <c r="L46" s="19">
        <f>AG46*(1-$C46/100)</f>
        <v>1.7526753775320578</v>
      </c>
      <c r="M46" s="21" t="s">
        <v>4</v>
      </c>
      <c r="N46" s="19" t="s">
        <v>18</v>
      </c>
      <c r="O46" s="16">
        <v>1.4915501191105056</v>
      </c>
      <c r="P46" s="34" t="s">
        <v>4</v>
      </c>
      <c r="Q46" s="16">
        <v>0.37212674074547386</v>
      </c>
      <c r="R46" s="104">
        <v>24.778867770043266</v>
      </c>
      <c r="S46" s="2" t="s">
        <v>4</v>
      </c>
      <c r="T46" s="104">
        <v>9.1405200388215846</v>
      </c>
      <c r="U46" s="104">
        <v>2.6313788344412932</v>
      </c>
      <c r="V46" s="2" t="s">
        <v>4</v>
      </c>
      <c r="W46" s="104">
        <v>1.1958627033079514</v>
      </c>
      <c r="X46" s="104">
        <v>6.2825126695220543</v>
      </c>
      <c r="Y46" s="2" t="s">
        <v>4</v>
      </c>
      <c r="Z46" s="105">
        <v>0.95850856450677613</v>
      </c>
      <c r="AA46" s="78">
        <v>343.60453876397577</v>
      </c>
      <c r="AB46" s="21" t="s">
        <v>4</v>
      </c>
      <c r="AC46" s="19">
        <v>84.864142813209824</v>
      </c>
      <c r="AD46" s="55">
        <v>32.467882120309454</v>
      </c>
      <c r="AE46" s="21" t="s">
        <v>4</v>
      </c>
      <c r="AF46" s="19">
        <v>26.372996608559845</v>
      </c>
      <c r="AG46" s="19">
        <v>6.66</v>
      </c>
      <c r="AH46" s="80" t="s">
        <v>4</v>
      </c>
      <c r="AI46" s="19" t="s">
        <v>18</v>
      </c>
      <c r="AJ46" s="55">
        <f>O46/(1-$C46/100)</f>
        <v>5.6677488145372612</v>
      </c>
      <c r="AK46" s="21" t="s">
        <v>4</v>
      </c>
      <c r="AL46" s="19">
        <f t="shared" ref="AL46:AL51" si="14">SQRT(($E46/$C46) ^2+(Q46/O46)^2)*AJ46</f>
        <v>1.4147285585734786</v>
      </c>
      <c r="AM46" s="55">
        <f t="shared" si="12"/>
        <v>94.157344516851168</v>
      </c>
      <c r="AN46" s="21" t="s">
        <v>4</v>
      </c>
      <c r="AO46" s="19">
        <f t="shared" ref="AO46:AO51" si="15">SQRT(($E46/$C46) ^2+(T46/R46)^2)*AM46</f>
        <v>34.740775193321596</v>
      </c>
      <c r="AP46" s="55">
        <f t="shared" si="13"/>
        <v>9.998989694290076</v>
      </c>
      <c r="AQ46" s="21" t="s">
        <v>4</v>
      </c>
      <c r="AR46" s="19">
        <f t="shared" ref="AR46:AR51" si="16">SQRT(($E46/$C46) ^2+(W46/U46)^2)*AP46</f>
        <v>4.5448256150793362</v>
      </c>
      <c r="AS46" s="55">
        <f>X46/(1-$C46/100)</f>
        <v>23.872951554744809</v>
      </c>
      <c r="AT46" s="21" t="s">
        <v>4</v>
      </c>
      <c r="AU46" s="83">
        <f t="shared" ref="AU46:AU51" si="17">SQRT(($E46/$C46) ^2+(Z46/X46)^2)*AS46</f>
        <v>3.6469391028366127</v>
      </c>
    </row>
    <row r="47" spans="2:47" customFormat="1" x14ac:dyDescent="0.75">
      <c r="B47" s="51">
        <v>9</v>
      </c>
      <c r="C47" s="52">
        <v>71.279326699961985</v>
      </c>
      <c r="D47" s="2" t="s">
        <v>4</v>
      </c>
      <c r="E47" s="3">
        <v>0.49508671473027083</v>
      </c>
      <c r="F47" s="58">
        <f t="shared" ref="F47:F51" si="18">AA47*(1-$C47/100)</f>
        <v>104.96378653473639</v>
      </c>
      <c r="G47" s="21" t="s">
        <v>4</v>
      </c>
      <c r="H47" s="19">
        <f t="shared" ref="H47:H51" si="19">SQRT((AC47/AA47)^2-($E47/$C47)^2)*F47</f>
        <v>10.78620112403669</v>
      </c>
      <c r="I47" s="19">
        <f t="shared" ref="I47:I51" si="20">AD47*(1-$C47/100)</f>
        <v>10.28029347339475</v>
      </c>
      <c r="J47" s="21" t="s">
        <v>4</v>
      </c>
      <c r="K47" s="19">
        <f t="shared" ref="K47:K51" si="21">SQRT((AF47/AD47)^2-($E47/$C47)^2)*I47</f>
        <v>0.975692304042166</v>
      </c>
      <c r="L47" s="19">
        <f t="shared" ref="L47:L51" si="22">AG47*(1-$C47/100)</f>
        <v>1.720368330672277</v>
      </c>
      <c r="M47" s="21" t="s">
        <v>4</v>
      </c>
      <c r="N47" s="19" t="s">
        <v>18</v>
      </c>
      <c r="O47" s="16">
        <v>2.3509349559754793</v>
      </c>
      <c r="P47" s="34" t="s">
        <v>4</v>
      </c>
      <c r="Q47" s="16">
        <v>0.21465793061215294</v>
      </c>
      <c r="R47" s="104">
        <v>29.905307128301072</v>
      </c>
      <c r="S47" s="2" t="s">
        <v>4</v>
      </c>
      <c r="T47" s="104">
        <v>8.1528711648264416</v>
      </c>
      <c r="U47" s="104">
        <v>3.5511468731578701</v>
      </c>
      <c r="V47" s="2" t="s">
        <v>4</v>
      </c>
      <c r="W47" s="104">
        <v>0.58048553846538908</v>
      </c>
      <c r="X47" s="104">
        <v>8.4836243422496604</v>
      </c>
      <c r="Y47" s="2" t="s">
        <v>4</v>
      </c>
      <c r="Z47" s="105">
        <v>4.1342049478135952</v>
      </c>
      <c r="AA47" s="78">
        <v>365.46422654582216</v>
      </c>
      <c r="AB47" s="21" t="s">
        <v>4</v>
      </c>
      <c r="AC47" s="19">
        <v>37.641219353762494</v>
      </c>
      <c r="AD47" s="55">
        <v>35.794054568285986</v>
      </c>
      <c r="AE47" s="21" t="s">
        <v>4</v>
      </c>
      <c r="AF47" s="19">
        <v>3.4062627601457605</v>
      </c>
      <c r="AG47" s="19">
        <v>5.99</v>
      </c>
      <c r="AH47" s="80" t="s">
        <v>4</v>
      </c>
      <c r="AI47" s="19" t="s">
        <v>18</v>
      </c>
      <c r="AJ47" s="55">
        <f t="shared" ref="AJ47:AJ51" si="23">O47/(1-$C47/100)</f>
        <v>8.185514773333562</v>
      </c>
      <c r="AK47" s="21" t="s">
        <v>4</v>
      </c>
      <c r="AL47" s="19">
        <f t="shared" si="14"/>
        <v>0.74955799681881463</v>
      </c>
      <c r="AM47" s="55">
        <f t="shared" si="12"/>
        <v>104.12467289985673</v>
      </c>
      <c r="AN47" s="21" t="s">
        <v>4</v>
      </c>
      <c r="AO47" s="19">
        <f t="shared" si="15"/>
        <v>28.395980342953713</v>
      </c>
      <c r="AP47" s="55">
        <f t="shared" si="13"/>
        <v>12.364427658292991</v>
      </c>
      <c r="AQ47" s="21" t="s">
        <v>4</v>
      </c>
      <c r="AR47" s="19">
        <f t="shared" si="16"/>
        <v>2.0229655487285436</v>
      </c>
      <c r="AS47" s="55">
        <f>X47/(1-$C47/100)</f>
        <v>29.53838948559201</v>
      </c>
      <c r="AT47" s="21" t="s">
        <v>4</v>
      </c>
      <c r="AU47" s="83">
        <f t="shared" si="17"/>
        <v>14.395988605992157</v>
      </c>
    </row>
    <row r="48" spans="2:47" customFormat="1" x14ac:dyDescent="0.75">
      <c r="B48" s="51">
        <v>13</v>
      </c>
      <c r="C48" s="52">
        <v>65.773601929002538</v>
      </c>
      <c r="D48" s="2" t="s">
        <v>4</v>
      </c>
      <c r="E48" s="3">
        <v>0.54864196110959706</v>
      </c>
      <c r="F48" s="58">
        <f t="shared" si="18"/>
        <v>117.55898330861302</v>
      </c>
      <c r="G48" s="21" t="s">
        <v>4</v>
      </c>
      <c r="H48" s="19">
        <f t="shared" si="19"/>
        <v>24.660379656287418</v>
      </c>
      <c r="I48" s="19">
        <f t="shared" si="20"/>
        <v>12.553904252822088</v>
      </c>
      <c r="J48" s="21" t="s">
        <v>4</v>
      </c>
      <c r="K48" s="19">
        <f t="shared" si="21"/>
        <v>1.5056281142189207</v>
      </c>
      <c r="L48" s="19">
        <f t="shared" si="22"/>
        <v>3.1454059827246676</v>
      </c>
      <c r="M48" s="21" t="s">
        <v>4</v>
      </c>
      <c r="N48" s="19" t="s">
        <v>18</v>
      </c>
      <c r="O48" s="16">
        <v>2.3645420023747641</v>
      </c>
      <c r="P48" s="34" t="s">
        <v>4</v>
      </c>
      <c r="Q48" s="16">
        <v>0.10404784521788034</v>
      </c>
      <c r="R48" s="104">
        <v>28.420486355962566</v>
      </c>
      <c r="S48" s="2" t="s">
        <v>4</v>
      </c>
      <c r="T48" s="104">
        <v>8.4621168147829469</v>
      </c>
      <c r="U48" s="104">
        <v>4.0136119671476678</v>
      </c>
      <c r="V48" s="2" t="s">
        <v>4</v>
      </c>
      <c r="W48" s="104">
        <v>0.41470948560659732</v>
      </c>
      <c r="X48" s="104">
        <v>7.9852539577171857</v>
      </c>
      <c r="Y48" s="2" t="s">
        <v>4</v>
      </c>
      <c r="Z48" s="105">
        <v>5.6168985230362516</v>
      </c>
      <c r="AA48" s="78">
        <v>343.47459836338828</v>
      </c>
      <c r="AB48" s="21" t="s">
        <v>4</v>
      </c>
      <c r="AC48" s="19">
        <v>72.107700042772777</v>
      </c>
      <c r="AD48" s="55">
        <v>36.67901082311063</v>
      </c>
      <c r="AE48" s="21" t="s">
        <v>4</v>
      </c>
      <c r="AF48" s="19">
        <v>4.409652615961356</v>
      </c>
      <c r="AG48" s="19">
        <v>9.1900000000000013</v>
      </c>
      <c r="AH48" s="80" t="s">
        <v>4</v>
      </c>
      <c r="AI48" s="19" t="s">
        <v>18</v>
      </c>
      <c r="AJ48" s="55">
        <f t="shared" si="23"/>
        <v>6.9085329910260516</v>
      </c>
      <c r="AK48" s="21" t="s">
        <v>4</v>
      </c>
      <c r="AL48" s="19">
        <f t="shared" si="14"/>
        <v>0.30941252286240473</v>
      </c>
      <c r="AM48" s="55">
        <f t="shared" si="12"/>
        <v>83.036743442907962</v>
      </c>
      <c r="AN48" s="21" t="s">
        <v>4</v>
      </c>
      <c r="AO48" s="19">
        <f t="shared" si="15"/>
        <v>24.733648102264763</v>
      </c>
      <c r="AP48" s="55">
        <f t="shared" si="13"/>
        <v>11.726656012186965</v>
      </c>
      <c r="AQ48" s="21" t="s">
        <v>4</v>
      </c>
      <c r="AR48" s="19">
        <f t="shared" si="16"/>
        <v>1.2156074728745492</v>
      </c>
      <c r="AS48" s="55">
        <f>X48/(1-$C48/100)</f>
        <v>23.33068744526663</v>
      </c>
      <c r="AT48" s="21" t="s">
        <v>4</v>
      </c>
      <c r="AU48" s="83">
        <f t="shared" si="17"/>
        <v>16.41216651706376</v>
      </c>
    </row>
    <row r="49" spans="2:47" customFormat="1" x14ac:dyDescent="0.75">
      <c r="B49" s="51">
        <v>17</v>
      </c>
      <c r="C49" s="52">
        <v>61.226640218946159</v>
      </c>
      <c r="D49" s="2" t="s">
        <v>4</v>
      </c>
      <c r="E49" s="3">
        <v>1.5268954622282804</v>
      </c>
      <c r="F49" s="58">
        <f t="shared" si="18"/>
        <v>136.61442965651528</v>
      </c>
      <c r="G49" s="21" t="s">
        <v>4</v>
      </c>
      <c r="H49" s="19">
        <f t="shared" si="19"/>
        <v>9.95927573495225</v>
      </c>
      <c r="I49" s="19">
        <f t="shared" si="20"/>
        <v>13.989151036859507</v>
      </c>
      <c r="J49" s="21" t="s">
        <v>4</v>
      </c>
      <c r="K49" s="19">
        <f t="shared" si="21"/>
        <v>0.89777149253289579</v>
      </c>
      <c r="L49" s="19">
        <f t="shared" si="22"/>
        <v>3.408178324754632</v>
      </c>
      <c r="M49" s="21" t="s">
        <v>4</v>
      </c>
      <c r="N49" s="19">
        <f>SQRT((AI49/AG49)^2-($E49/$C49)^2)*L49</f>
        <v>1.8850012646593501</v>
      </c>
      <c r="O49" s="16">
        <v>3.0268226511384326</v>
      </c>
      <c r="P49" s="34" t="s">
        <v>4</v>
      </c>
      <c r="Q49" s="16">
        <v>0.70435093432327911</v>
      </c>
      <c r="R49" s="104">
        <v>38.367694417571514</v>
      </c>
      <c r="S49" s="2" t="s">
        <v>4</v>
      </c>
      <c r="T49" s="104">
        <v>10.692468657961342</v>
      </c>
      <c r="U49" s="104">
        <v>4.7622242715157403</v>
      </c>
      <c r="V49" s="2" t="s">
        <v>4</v>
      </c>
      <c r="W49" s="104">
        <v>1.8538315501719673</v>
      </c>
      <c r="X49" s="104" t="s">
        <v>18</v>
      </c>
      <c r="Y49" s="2" t="s">
        <v>4</v>
      </c>
      <c r="Z49" s="105" t="s">
        <v>18</v>
      </c>
      <c r="AA49" s="78">
        <v>352.34096407417951</v>
      </c>
      <c r="AB49" s="21" t="s">
        <v>4</v>
      </c>
      <c r="AC49" s="19">
        <v>27.147234665434606</v>
      </c>
      <c r="AD49" s="55">
        <v>36.079285147982318</v>
      </c>
      <c r="AE49" s="21" t="s">
        <v>4</v>
      </c>
      <c r="AF49" s="19">
        <v>2.4841099726297684</v>
      </c>
      <c r="AG49" s="19">
        <v>8.7899999999999991</v>
      </c>
      <c r="AH49" s="80" t="s">
        <v>4</v>
      </c>
      <c r="AI49" s="19">
        <v>4.8665282087552875</v>
      </c>
      <c r="AJ49" s="55">
        <f t="shared" si="23"/>
        <v>7.8064492430636747</v>
      </c>
      <c r="AK49" s="21" t="s">
        <v>4</v>
      </c>
      <c r="AL49" s="19">
        <f t="shared" si="14"/>
        <v>1.826986749679347</v>
      </c>
      <c r="AM49" s="55">
        <f t="shared" si="12"/>
        <v>98.953752355294853</v>
      </c>
      <c r="AN49" s="21" t="s">
        <v>4</v>
      </c>
      <c r="AO49" s="19">
        <f t="shared" si="15"/>
        <v>27.687038021599559</v>
      </c>
      <c r="AP49" s="55">
        <f t="shared" si="13"/>
        <v>12.282206902902304</v>
      </c>
      <c r="AQ49" s="21" t="s">
        <v>4</v>
      </c>
      <c r="AR49" s="19">
        <f t="shared" si="16"/>
        <v>4.7910003453491488</v>
      </c>
      <c r="AS49" s="55" t="s">
        <v>18</v>
      </c>
      <c r="AT49" s="21" t="s">
        <v>4</v>
      </c>
      <c r="AU49" s="83" t="s">
        <v>18</v>
      </c>
    </row>
    <row r="50" spans="2:47" customFormat="1" x14ac:dyDescent="0.75">
      <c r="B50" s="51">
        <v>25</v>
      </c>
      <c r="C50" s="52">
        <v>47.241005573313856</v>
      </c>
      <c r="D50" s="2" t="s">
        <v>4</v>
      </c>
      <c r="E50" s="3">
        <v>1.549812194447455</v>
      </c>
      <c r="F50" s="58">
        <f t="shared" si="18"/>
        <v>185.57064411601888</v>
      </c>
      <c r="G50" s="21" t="s">
        <v>4</v>
      </c>
      <c r="H50" s="19">
        <f t="shared" si="19"/>
        <v>115.66386096035693</v>
      </c>
      <c r="I50" s="19">
        <f t="shared" si="20"/>
        <v>17.155432605245444</v>
      </c>
      <c r="J50" s="21" t="s">
        <v>4</v>
      </c>
      <c r="K50" s="19">
        <f t="shared" si="21"/>
        <v>13.312970582425935</v>
      </c>
      <c r="L50" s="19">
        <f t="shared" si="22"/>
        <v>3.0547457773051274</v>
      </c>
      <c r="M50" s="21" t="s">
        <v>4</v>
      </c>
      <c r="N50" s="19" t="s">
        <v>18</v>
      </c>
      <c r="O50" s="16">
        <v>3.7067855586477507</v>
      </c>
      <c r="P50" s="34" t="s">
        <v>4</v>
      </c>
      <c r="Q50" s="16">
        <v>0.30655509027767597</v>
      </c>
      <c r="R50" s="104">
        <v>41.992434682550602</v>
      </c>
      <c r="S50" s="2" t="s">
        <v>4</v>
      </c>
      <c r="T50" s="104">
        <v>4.3422548371528666</v>
      </c>
      <c r="U50" s="104">
        <v>5.934410247197575</v>
      </c>
      <c r="V50" s="2" t="s">
        <v>4</v>
      </c>
      <c r="W50" s="104">
        <v>0.38077053414952539</v>
      </c>
      <c r="X50" s="104">
        <v>13.820211911134237</v>
      </c>
      <c r="Y50" s="2" t="s">
        <v>4</v>
      </c>
      <c r="Z50" s="105">
        <v>5.8011497279545434</v>
      </c>
      <c r="AA50" s="78">
        <v>351.73271616063056</v>
      </c>
      <c r="AB50" s="21" t="s">
        <v>4</v>
      </c>
      <c r="AC50" s="55">
        <v>219.53407035189377</v>
      </c>
      <c r="AD50" s="55">
        <v>32.516602698113623</v>
      </c>
      <c r="AE50" s="21" t="s">
        <v>4</v>
      </c>
      <c r="AF50" s="55">
        <v>25.256094985596505</v>
      </c>
      <c r="AG50" s="19">
        <v>5.7899999999999991</v>
      </c>
      <c r="AH50" s="80" t="s">
        <v>4</v>
      </c>
      <c r="AI50" s="19" t="s">
        <v>18</v>
      </c>
      <c r="AJ50" s="55">
        <f t="shared" si="23"/>
        <v>7.0258836411271952</v>
      </c>
      <c r="AK50" s="21" t="s">
        <v>4</v>
      </c>
      <c r="AL50" s="19">
        <f t="shared" si="14"/>
        <v>0.62509566553865448</v>
      </c>
      <c r="AM50" s="55">
        <f t="shared" si="12"/>
        <v>79.592939817879312</v>
      </c>
      <c r="AN50" s="21" t="s">
        <v>4</v>
      </c>
      <c r="AO50" s="19">
        <f t="shared" si="15"/>
        <v>8.6346397283039842</v>
      </c>
      <c r="AP50" s="55">
        <f t="shared" si="13"/>
        <v>11.248148892306935</v>
      </c>
      <c r="AQ50" s="21" t="s">
        <v>4</v>
      </c>
      <c r="AR50" s="19">
        <f t="shared" si="16"/>
        <v>0.81058333024976414</v>
      </c>
      <c r="AS50" s="55">
        <f>X50/(1-$C50/100)</f>
        <v>26.194987340668124</v>
      </c>
      <c r="AT50" s="21" t="s">
        <v>4</v>
      </c>
      <c r="AU50" s="83">
        <f t="shared" si="17"/>
        <v>11.029096423226466</v>
      </c>
    </row>
    <row r="51" spans="2:47" customFormat="1" x14ac:dyDescent="0.75">
      <c r="B51" s="50">
        <v>40</v>
      </c>
      <c r="C51" s="53">
        <v>22.658735396609725</v>
      </c>
      <c r="D51" s="4" t="s">
        <v>4</v>
      </c>
      <c r="E51" s="5">
        <v>6.4246927252012558</v>
      </c>
      <c r="F51" s="147">
        <f t="shared" si="18"/>
        <v>290.17181056847795</v>
      </c>
      <c r="G51" s="23" t="s">
        <v>4</v>
      </c>
      <c r="H51" s="141">
        <f t="shared" si="19"/>
        <v>64.995554471963516</v>
      </c>
      <c r="I51" s="141">
        <f t="shared" si="20"/>
        <v>21.191505298359427</v>
      </c>
      <c r="J51" s="23" t="s">
        <v>4</v>
      </c>
      <c r="K51" s="141">
        <f t="shared" si="21"/>
        <v>5.9643453583776633</v>
      </c>
      <c r="L51" s="141">
        <f t="shared" si="22"/>
        <v>4.6559441291240944</v>
      </c>
      <c r="M51" s="23" t="s">
        <v>4</v>
      </c>
      <c r="N51" s="141" t="s">
        <v>18</v>
      </c>
      <c r="O51" s="36">
        <v>5.8164554472381553</v>
      </c>
      <c r="P51" s="29" t="s">
        <v>4</v>
      </c>
      <c r="Q51" s="36">
        <v>1.3344194810594221</v>
      </c>
      <c r="R51" s="143">
        <v>58.652544811534682</v>
      </c>
      <c r="S51" s="4" t="s">
        <v>4</v>
      </c>
      <c r="T51" s="143">
        <v>0.40507772862425995</v>
      </c>
      <c r="U51" s="143">
        <v>10.06512615781441</v>
      </c>
      <c r="V51" s="4" t="s">
        <v>4</v>
      </c>
      <c r="W51" s="143">
        <v>4.113672651208752</v>
      </c>
      <c r="X51" s="143">
        <v>15.212151773467388</v>
      </c>
      <c r="Y51" s="4" t="s">
        <v>4</v>
      </c>
      <c r="Z51" s="144">
        <v>0.96395307068164249</v>
      </c>
      <c r="AA51" s="79">
        <v>375.18369017689707</v>
      </c>
      <c r="AB51" s="23" t="s">
        <v>4</v>
      </c>
      <c r="AC51" s="74">
        <v>135.56922969075703</v>
      </c>
      <c r="AD51" s="57">
        <v>27.3999984445955</v>
      </c>
      <c r="AE51" s="23" t="s">
        <v>4</v>
      </c>
      <c r="AF51" s="74">
        <v>10.946627082127547</v>
      </c>
      <c r="AG51" s="74">
        <v>6.02</v>
      </c>
      <c r="AH51" s="84" t="s">
        <v>4</v>
      </c>
      <c r="AI51" s="74" t="s">
        <v>18</v>
      </c>
      <c r="AJ51" s="57">
        <f t="shared" si="23"/>
        <v>7.5205072958985326</v>
      </c>
      <c r="AK51" s="23" t="s">
        <v>34</v>
      </c>
      <c r="AL51" s="74">
        <f t="shared" si="14"/>
        <v>2.7429754607538195</v>
      </c>
      <c r="AM51" s="57">
        <f t="shared" si="12"/>
        <v>75.836030238589643</v>
      </c>
      <c r="AN51" s="23" t="s">
        <v>4</v>
      </c>
      <c r="AO51" s="74">
        <f t="shared" si="15"/>
        <v>21.509042539575088</v>
      </c>
      <c r="AP51" s="57">
        <f t="shared" si="13"/>
        <v>13.01391464107661</v>
      </c>
      <c r="AQ51" s="23" t="s">
        <v>4</v>
      </c>
      <c r="AR51" s="74">
        <f t="shared" si="16"/>
        <v>6.4735037702434095</v>
      </c>
      <c r="AS51" s="57">
        <f>X51/(1-$C51/100)</f>
        <v>19.66886868410548</v>
      </c>
      <c r="AT51" s="23" t="s">
        <v>4</v>
      </c>
      <c r="AU51" s="85">
        <f t="shared" si="17"/>
        <v>5.7145162240473573</v>
      </c>
    </row>
    <row r="52" spans="2:47" customFormat="1" x14ac:dyDescent="0.75"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</row>
    <row r="53" spans="2:47" customFormat="1" x14ac:dyDescent="0.75"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22"/>
      <c r="AN53" s="60"/>
      <c r="AO53" s="60"/>
      <c r="AP53" s="60"/>
      <c r="AQ53" s="60"/>
      <c r="AR53" s="60"/>
      <c r="AS53" s="60"/>
      <c r="AT53" s="60"/>
      <c r="AU53" s="60"/>
    </row>
    <row r="54" spans="2:47" customFormat="1" x14ac:dyDescent="0.75">
      <c r="B54" s="1" t="s">
        <v>5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</row>
    <row r="55" spans="2:47" customFormat="1" x14ac:dyDescent="0.75"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</row>
    <row r="56" spans="2:47" customFormat="1" x14ac:dyDescent="0.75">
      <c r="B56" s="189" t="s">
        <v>1</v>
      </c>
      <c r="C56" s="184" t="s">
        <v>3</v>
      </c>
      <c r="D56" s="185"/>
      <c r="E56" s="186"/>
      <c r="F56" s="184" t="s">
        <v>10</v>
      </c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6"/>
      <c r="AA56" s="179" t="s">
        <v>11</v>
      </c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1"/>
    </row>
    <row r="57" spans="2:47" customFormat="1" x14ac:dyDescent="0.75">
      <c r="B57" s="190"/>
      <c r="C57" s="177" t="s">
        <v>2</v>
      </c>
      <c r="D57" s="175"/>
      <c r="E57" s="176"/>
      <c r="F57" s="177" t="s">
        <v>24</v>
      </c>
      <c r="G57" s="175"/>
      <c r="H57" s="175"/>
      <c r="I57" s="175" t="s">
        <v>7</v>
      </c>
      <c r="J57" s="175"/>
      <c r="K57" s="175"/>
      <c r="L57" s="175" t="s">
        <v>25</v>
      </c>
      <c r="M57" s="175"/>
      <c r="N57" s="175"/>
      <c r="O57" s="175" t="s">
        <v>9</v>
      </c>
      <c r="P57" s="175"/>
      <c r="Q57" s="175"/>
      <c r="R57" s="175" t="s">
        <v>8</v>
      </c>
      <c r="S57" s="175"/>
      <c r="T57" s="175"/>
      <c r="U57" s="175" t="s">
        <v>26</v>
      </c>
      <c r="V57" s="175"/>
      <c r="W57" s="175"/>
      <c r="X57" s="175" t="s">
        <v>27</v>
      </c>
      <c r="Y57" s="175"/>
      <c r="Z57" s="175"/>
      <c r="AA57" s="182" t="s">
        <v>24</v>
      </c>
      <c r="AB57" s="178"/>
      <c r="AC57" s="178"/>
      <c r="AD57" s="178" t="s">
        <v>7</v>
      </c>
      <c r="AE57" s="178"/>
      <c r="AF57" s="178"/>
      <c r="AG57" s="178" t="s">
        <v>25</v>
      </c>
      <c r="AH57" s="178"/>
      <c r="AI57" s="178"/>
      <c r="AJ57" s="178" t="s">
        <v>9</v>
      </c>
      <c r="AK57" s="178"/>
      <c r="AL57" s="178"/>
      <c r="AM57" s="178" t="s">
        <v>8</v>
      </c>
      <c r="AN57" s="178"/>
      <c r="AO57" s="178"/>
      <c r="AP57" s="178">
        <v>2</v>
      </c>
      <c r="AQ57" s="178"/>
      <c r="AR57" s="178"/>
      <c r="AS57" s="178" t="s">
        <v>27</v>
      </c>
      <c r="AT57" s="178"/>
      <c r="AU57" s="183"/>
    </row>
    <row r="58" spans="2:47" customFormat="1" x14ac:dyDescent="0.75">
      <c r="B58" s="51">
        <v>0</v>
      </c>
      <c r="C58" s="15">
        <v>76.603018982963548</v>
      </c>
      <c r="D58" s="6" t="s">
        <v>4</v>
      </c>
      <c r="E58" s="14">
        <v>0.27975777431640397</v>
      </c>
      <c r="F58" s="117" t="s">
        <v>18</v>
      </c>
      <c r="G58" s="81" t="s">
        <v>4</v>
      </c>
      <c r="H58" s="56" t="s">
        <v>18</v>
      </c>
      <c r="I58" s="56" t="s">
        <v>18</v>
      </c>
      <c r="J58" s="81" t="s">
        <v>4</v>
      </c>
      <c r="K58" s="56" t="s">
        <v>18</v>
      </c>
      <c r="L58" s="56" t="s">
        <v>18</v>
      </c>
      <c r="M58" s="81" t="s">
        <v>4</v>
      </c>
      <c r="N58" s="56" t="s">
        <v>18</v>
      </c>
      <c r="O58" s="43">
        <v>1.8015579297613058</v>
      </c>
      <c r="P58" s="41" t="s">
        <v>4</v>
      </c>
      <c r="Q58" s="43">
        <v>1.7019457791967788E-2</v>
      </c>
      <c r="R58" s="43">
        <v>24.989769043693347</v>
      </c>
      <c r="S58" s="41" t="s">
        <v>4</v>
      </c>
      <c r="T58" s="43">
        <v>2.8055171529922331</v>
      </c>
      <c r="U58" s="43">
        <v>2.8923751166278069</v>
      </c>
      <c r="V58" s="44" t="s">
        <v>4</v>
      </c>
      <c r="W58" s="43">
        <v>0.16760847979461524</v>
      </c>
      <c r="X58" s="43">
        <v>6.085253917970995</v>
      </c>
      <c r="Y58" s="44" t="s">
        <v>4</v>
      </c>
      <c r="Z58" s="72">
        <v>1.8799315245498993</v>
      </c>
      <c r="AA58" s="78" t="s">
        <v>18</v>
      </c>
      <c r="AB58" s="80" t="s">
        <v>4</v>
      </c>
      <c r="AC58" s="55" t="s">
        <v>18</v>
      </c>
      <c r="AD58" s="56" t="s">
        <v>18</v>
      </c>
      <c r="AE58" s="81" t="s">
        <v>4</v>
      </c>
      <c r="AF58" s="56" t="s">
        <v>18</v>
      </c>
      <c r="AG58" s="56" t="s">
        <v>18</v>
      </c>
      <c r="AH58" s="81" t="s">
        <v>4</v>
      </c>
      <c r="AI58" s="56" t="s">
        <v>18</v>
      </c>
      <c r="AJ58" s="56">
        <f t="shared" ref="AJ58:AJ63" si="24">O58/(1-$C58/100)</f>
        <v>7.6999589325199933</v>
      </c>
      <c r="AK58" s="81" t="s">
        <v>4</v>
      </c>
      <c r="AL58" s="18">
        <f t="shared" ref="AL58:AL63" si="25">SQRT(($E58/$C58) ^2+(Q58/O58)^2)*AJ58</f>
        <v>7.7988352775993475E-2</v>
      </c>
      <c r="AM58" s="56">
        <f t="shared" ref="AM58:AM63" si="26">R58/(1-$C58/100)</f>
        <v>106.80766473886997</v>
      </c>
      <c r="AN58" s="81" t="s">
        <v>4</v>
      </c>
      <c r="AO58" s="18">
        <f t="shared" ref="AO58:AO63" si="27">SQRT(($E58/$C58) ^2+(T58/R58)^2)*AM58</f>
        <v>11.997279346822236</v>
      </c>
      <c r="AP58" s="56">
        <f t="shared" ref="AP58:AP63" si="28">U58/(1-$C58/100)</f>
        <v>12.362172344037596</v>
      </c>
      <c r="AQ58" s="81" t="s">
        <v>4</v>
      </c>
      <c r="AR58" s="18">
        <f t="shared" ref="AR58:AR63" si="29">SQRT(($E58/$C58) ^2+(W58/U58)^2)*AP58</f>
        <v>0.71778921122204875</v>
      </c>
      <c r="AS58" s="56">
        <f>X58/(1-$C58/100)</f>
        <v>26.008714173593731</v>
      </c>
      <c r="AT58" s="81" t="s">
        <v>4</v>
      </c>
      <c r="AU58" s="82">
        <f>SQRT(($E58/$C58) ^2+(Z58/X58)^2)*AS58</f>
        <v>8.0354934554126132</v>
      </c>
    </row>
    <row r="59" spans="2:47" customFormat="1" x14ac:dyDescent="0.75">
      <c r="B59" s="51">
        <v>4</v>
      </c>
      <c r="C59" s="52">
        <v>70.376028399405683</v>
      </c>
      <c r="D59" s="2" t="s">
        <v>4</v>
      </c>
      <c r="E59" s="3">
        <v>0.31680757676676347</v>
      </c>
      <c r="F59" s="58">
        <f>AA59*(1-$C59/100)</f>
        <v>107.41810291287084</v>
      </c>
      <c r="G59" s="21" t="s">
        <v>4</v>
      </c>
      <c r="H59" s="19">
        <f>SQRT((AC59/AA59)^2-($E59/$C59)^2)*F59</f>
        <v>9.4978055297144603</v>
      </c>
      <c r="I59" s="19">
        <f>AD59*(1-$C59/100)</f>
        <v>10.161350973352732</v>
      </c>
      <c r="J59" s="21" t="s">
        <v>4</v>
      </c>
      <c r="K59" s="19">
        <f>SQRT((AF59/AD59)^2-($E59/$C59)^2)*I59</f>
        <v>0.56305842114167426</v>
      </c>
      <c r="L59" s="19">
        <f>AG59*(1-$C59/100)</f>
        <v>2.1773619126436818</v>
      </c>
      <c r="M59" s="21" t="s">
        <v>4</v>
      </c>
      <c r="N59" s="19">
        <f>SQRT((AI59/AG59)^2-($E59/$C59)^2)*L59</f>
        <v>1.5337148436243258</v>
      </c>
      <c r="O59" s="104">
        <v>3.0389643649117599</v>
      </c>
      <c r="P59" s="45" t="s">
        <v>4</v>
      </c>
      <c r="Q59" s="104">
        <v>0.80671893025939045</v>
      </c>
      <c r="R59" s="16">
        <v>28.346979581629924</v>
      </c>
      <c r="S59" s="6" t="s">
        <v>4</v>
      </c>
      <c r="T59" s="16">
        <v>11.117253068859377</v>
      </c>
      <c r="U59" s="16">
        <v>3.8944542045036972</v>
      </c>
      <c r="V59" s="6" t="s">
        <v>4</v>
      </c>
      <c r="W59" s="16">
        <v>2.1038975619243372</v>
      </c>
      <c r="X59" s="16">
        <v>6.9986484359495496</v>
      </c>
      <c r="Y59" s="6" t="s">
        <v>4</v>
      </c>
      <c r="Z59" s="47">
        <v>4.0121640424114124</v>
      </c>
      <c r="AA59" s="78">
        <v>362.60533989546434</v>
      </c>
      <c r="AB59" s="21" t="s">
        <v>4</v>
      </c>
      <c r="AC59" s="19">
        <v>32.10274190497887</v>
      </c>
      <c r="AD59" s="55">
        <v>34.301109622819368</v>
      </c>
      <c r="AE59" s="21" t="s">
        <v>4</v>
      </c>
      <c r="AF59" s="19">
        <v>1.9069469777664472</v>
      </c>
      <c r="AG59" s="19">
        <v>7.35</v>
      </c>
      <c r="AH59" s="80" t="s">
        <v>4</v>
      </c>
      <c r="AI59" s="19">
        <v>5.1773819677217379</v>
      </c>
      <c r="AJ59" s="55">
        <f t="shared" si="24"/>
        <v>10.258463672206574</v>
      </c>
      <c r="AK59" s="21" t="s">
        <v>4</v>
      </c>
      <c r="AL59" s="19">
        <f t="shared" si="25"/>
        <v>2.7235879380055059</v>
      </c>
      <c r="AM59" s="55">
        <f t="shared" si="26"/>
        <v>95.689328776770878</v>
      </c>
      <c r="AN59" s="21" t="s">
        <v>4</v>
      </c>
      <c r="AO59" s="19">
        <f t="shared" si="27"/>
        <v>37.530367500501605</v>
      </c>
      <c r="AP59" s="55">
        <f t="shared" si="28"/>
        <v>13.146293336392366</v>
      </c>
      <c r="AQ59" s="21" t="s">
        <v>4</v>
      </c>
      <c r="AR59" s="19">
        <f t="shared" si="29"/>
        <v>7.1022570244685106</v>
      </c>
      <c r="AS59" s="55">
        <f>X59/(1-$C59/100)</f>
        <v>23.624949855842907</v>
      </c>
      <c r="AT59" s="21" t="s">
        <v>4</v>
      </c>
      <c r="AU59" s="83">
        <f>SQRT(($E59/$C59) ^2+(Z59/X59)^2)*AS59</f>
        <v>13.544057468745448</v>
      </c>
    </row>
    <row r="60" spans="2:47" customFormat="1" x14ac:dyDescent="0.75">
      <c r="B60" s="51">
        <v>9</v>
      </c>
      <c r="C60" s="52">
        <v>61.265401604600214</v>
      </c>
      <c r="D60" s="2" t="s">
        <v>4</v>
      </c>
      <c r="E60" s="3">
        <v>0.74685813043739002</v>
      </c>
      <c r="F60" s="58">
        <f t="shared" ref="F60:F63" si="30">AA60*(1-$C60/100)</f>
        <v>137.23920398054699</v>
      </c>
      <c r="G60" s="21" t="s">
        <v>4</v>
      </c>
      <c r="H60" s="19">
        <f t="shared" ref="H60:H63" si="31">SQRT((AC60/AA60)^2-($E60/$C60)^2)*F60</f>
        <v>18.165640573659175</v>
      </c>
      <c r="I60" s="19">
        <f t="shared" ref="I60:I63" si="32">AD60*(1-$C60/100)</f>
        <v>13.472208626865795</v>
      </c>
      <c r="J60" s="21" t="s">
        <v>4</v>
      </c>
      <c r="K60" s="19">
        <f>SQRT((AF60/AD60)^2-($E60/$C60)^2)*I60</f>
        <v>0.76847723808526325</v>
      </c>
      <c r="L60" s="19">
        <f t="shared" ref="L60:L63" si="33">AG60*(1-$C60/100)</f>
        <v>3.2595164549728928</v>
      </c>
      <c r="M60" s="21" t="s">
        <v>4</v>
      </c>
      <c r="N60" s="19">
        <f t="shared" ref="N60:N62" si="34">SQRT((AI60/AG60)^2-($E60/$C60)^2)*L60</f>
        <v>1.9687130657787437</v>
      </c>
      <c r="O60" s="104">
        <v>3.1158289903342276</v>
      </c>
      <c r="P60" s="45" t="s">
        <v>4</v>
      </c>
      <c r="Q60" s="104">
        <v>0.97823865783414232</v>
      </c>
      <c r="R60" s="16">
        <v>30.783111170748743</v>
      </c>
      <c r="S60" s="6" t="s">
        <v>4</v>
      </c>
      <c r="T60" s="16">
        <v>13.920216939979769</v>
      </c>
      <c r="U60" s="16">
        <v>4.7394761282801845</v>
      </c>
      <c r="V60" s="6" t="s">
        <v>4</v>
      </c>
      <c r="W60" s="16">
        <v>3.4868512970682835</v>
      </c>
      <c r="X60" s="104" t="s">
        <v>18</v>
      </c>
      <c r="Y60" s="2" t="s">
        <v>4</v>
      </c>
      <c r="Z60" s="105" t="s">
        <v>18</v>
      </c>
      <c r="AA60" s="78">
        <v>354.30651062809483</v>
      </c>
      <c r="AB60" s="21" t="s">
        <v>4</v>
      </c>
      <c r="AC60" s="19">
        <v>47.096186738586816</v>
      </c>
      <c r="AD60" s="55">
        <v>34.780814013721091</v>
      </c>
      <c r="AE60" s="21" t="s">
        <v>4</v>
      </c>
      <c r="AF60" s="19">
        <v>2.028756551204506</v>
      </c>
      <c r="AG60" s="19">
        <v>8.4150000000000009</v>
      </c>
      <c r="AH60" s="80" t="s">
        <v>4</v>
      </c>
      <c r="AI60" s="19">
        <v>5.0836051026923315</v>
      </c>
      <c r="AJ60" s="55">
        <f t="shared" si="24"/>
        <v>8.0440462000614694</v>
      </c>
      <c r="AK60" s="21" t="s">
        <v>4</v>
      </c>
      <c r="AL60" s="19">
        <f t="shared" si="25"/>
        <v>2.5273937152035386</v>
      </c>
      <c r="AM60" s="55">
        <f t="shared" si="26"/>
        <v>79.47187384393952</v>
      </c>
      <c r="AN60" s="21" t="s">
        <v>4</v>
      </c>
      <c r="AO60" s="19">
        <f t="shared" si="27"/>
        <v>35.950480404670486</v>
      </c>
      <c r="AP60" s="55">
        <f t="shared" si="28"/>
        <v>12.235769375739947</v>
      </c>
      <c r="AQ60" s="21" t="s">
        <v>4</v>
      </c>
      <c r="AR60" s="19">
        <f t="shared" si="29"/>
        <v>9.0031395343474152</v>
      </c>
      <c r="AS60" s="55" t="s">
        <v>18</v>
      </c>
      <c r="AT60" s="21" t="s">
        <v>4</v>
      </c>
      <c r="AU60" s="83" t="s">
        <v>18</v>
      </c>
    </row>
    <row r="61" spans="2:47" customFormat="1" x14ac:dyDescent="0.75">
      <c r="B61" s="51">
        <v>13</v>
      </c>
      <c r="C61" s="52">
        <v>49.241564096883266</v>
      </c>
      <c r="D61" s="2" t="s">
        <v>4</v>
      </c>
      <c r="E61" s="3">
        <v>2.0101644171375646</v>
      </c>
      <c r="F61" s="58">
        <f t="shared" si="30"/>
        <v>167.76247246334569</v>
      </c>
      <c r="G61" s="21" t="s">
        <v>4</v>
      </c>
      <c r="H61" s="19">
        <f t="shared" si="31"/>
        <v>28.493228074446296</v>
      </c>
      <c r="I61" s="19">
        <f t="shared" si="32"/>
        <v>15.527967070160301</v>
      </c>
      <c r="J61" s="21" t="s">
        <v>4</v>
      </c>
      <c r="K61" s="19">
        <f t="shared" ref="K61:K63" si="35">SQRT((AF61/AD61)^2-($E61/$C61)^2)*I61</f>
        <v>1.9393958005266427</v>
      </c>
      <c r="L61" s="19">
        <f t="shared" si="33"/>
        <v>3.7764276311918841</v>
      </c>
      <c r="M61" s="21" t="s">
        <v>4</v>
      </c>
      <c r="N61" s="19">
        <f t="shared" si="34"/>
        <v>3.0819076957385056</v>
      </c>
      <c r="O61" s="104">
        <v>4.5369160012758467</v>
      </c>
      <c r="P61" s="45" t="s">
        <v>4</v>
      </c>
      <c r="Q61" s="104">
        <v>1.2685391150760414</v>
      </c>
      <c r="R61" s="16">
        <v>41.937122169898522</v>
      </c>
      <c r="S61" s="6" t="s">
        <v>4</v>
      </c>
      <c r="T61" s="16">
        <v>15.67537947844807</v>
      </c>
      <c r="U61" s="16">
        <v>7.1893858140510716</v>
      </c>
      <c r="V61" s="6" t="s">
        <v>4</v>
      </c>
      <c r="W61" s="16">
        <v>4.6440018221368389</v>
      </c>
      <c r="X61" s="104" t="s">
        <v>18</v>
      </c>
      <c r="Y61" s="2" t="s">
        <v>4</v>
      </c>
      <c r="Z61" s="105" t="s">
        <v>18</v>
      </c>
      <c r="AA61" s="78">
        <v>330.51150902986069</v>
      </c>
      <c r="AB61" s="21" t="s">
        <v>4</v>
      </c>
      <c r="AC61" s="19">
        <v>57.733666634864235</v>
      </c>
      <c r="AD61" s="55">
        <v>30.591894320381993</v>
      </c>
      <c r="AE61" s="21" t="s">
        <v>4</v>
      </c>
      <c r="AF61" s="19">
        <v>4.0197477810799604</v>
      </c>
      <c r="AG61" s="19">
        <v>7.4399999999999995</v>
      </c>
      <c r="AH61" s="80" t="s">
        <v>4</v>
      </c>
      <c r="AI61" s="19">
        <v>6.0793068411109061</v>
      </c>
      <c r="AJ61" s="55">
        <f t="shared" si="24"/>
        <v>8.9382502052181358</v>
      </c>
      <c r="AK61" s="21" t="s">
        <v>4</v>
      </c>
      <c r="AL61" s="19">
        <f t="shared" si="25"/>
        <v>2.5256651887543984</v>
      </c>
      <c r="AM61" s="55">
        <f t="shared" si="26"/>
        <v>82.62098983889976</v>
      </c>
      <c r="AN61" s="21" t="s">
        <v>4</v>
      </c>
      <c r="AO61" s="19">
        <f t="shared" si="27"/>
        <v>31.065947023985771</v>
      </c>
      <c r="AP61" s="55">
        <f t="shared" si="28"/>
        <v>14.163923072360905</v>
      </c>
      <c r="AQ61" s="21" t="s">
        <v>4</v>
      </c>
      <c r="AR61" s="19">
        <f t="shared" si="29"/>
        <v>9.16747405881517</v>
      </c>
      <c r="AS61" s="55" t="s">
        <v>18</v>
      </c>
      <c r="AT61" s="21" t="s">
        <v>4</v>
      </c>
      <c r="AU61" s="83" t="s">
        <v>18</v>
      </c>
    </row>
    <row r="62" spans="2:47" customFormat="1" x14ac:dyDescent="0.75">
      <c r="B62" s="51">
        <v>17</v>
      </c>
      <c r="C62" s="52">
        <v>33.261444688290588</v>
      </c>
      <c r="D62" s="2" t="s">
        <v>4</v>
      </c>
      <c r="E62" s="3">
        <v>2.289984356696829</v>
      </c>
      <c r="F62" s="58">
        <f t="shared" si="30"/>
        <v>258.22747593992534</v>
      </c>
      <c r="G62" s="21" t="s">
        <v>4</v>
      </c>
      <c r="H62" s="19">
        <f t="shared" si="31"/>
        <v>14.541442784046554</v>
      </c>
      <c r="I62" s="19">
        <f t="shared" si="32"/>
        <v>20.814393327069762</v>
      </c>
      <c r="J62" s="21" t="s">
        <v>4</v>
      </c>
      <c r="K62" s="19">
        <f t="shared" si="35"/>
        <v>0.94355909185445053</v>
      </c>
      <c r="L62" s="19">
        <f t="shared" si="33"/>
        <v>5.0754671314555004</v>
      </c>
      <c r="M62" s="21" t="s">
        <v>4</v>
      </c>
      <c r="N62" s="19">
        <f t="shared" si="34"/>
        <v>1.4958658241371812</v>
      </c>
      <c r="O62" s="16">
        <v>5.657177261705864</v>
      </c>
      <c r="P62" s="45" t="s">
        <v>4</v>
      </c>
      <c r="Q62" s="16">
        <v>0.5108136024471791</v>
      </c>
      <c r="R62" s="16">
        <v>59.052310715013675</v>
      </c>
      <c r="S62" s="6" t="s">
        <v>4</v>
      </c>
      <c r="T62" s="16">
        <v>7.4588562002185892</v>
      </c>
      <c r="U62" s="16">
        <v>9.3131099855377872</v>
      </c>
      <c r="V62" s="6" t="s">
        <v>4</v>
      </c>
      <c r="W62" s="16">
        <v>1.6807700533438035</v>
      </c>
      <c r="X62" s="16">
        <v>19.778871617434341</v>
      </c>
      <c r="Y62" s="6" t="s">
        <v>4</v>
      </c>
      <c r="Z62" s="47">
        <v>11.485972235564548</v>
      </c>
      <c r="AA62" s="78">
        <v>386.92398229755929</v>
      </c>
      <c r="AB62" s="21" t="s">
        <v>4</v>
      </c>
      <c r="AC62" s="19">
        <v>34.414816473333154</v>
      </c>
      <c r="AD62" s="55">
        <v>31.187959088796511</v>
      </c>
      <c r="AE62" s="21" t="s">
        <v>4</v>
      </c>
      <c r="AF62" s="19">
        <v>2.5708875135896108</v>
      </c>
      <c r="AG62" s="19">
        <v>7.6049999999999995</v>
      </c>
      <c r="AH62" s="80" t="s">
        <v>4</v>
      </c>
      <c r="AI62" s="19">
        <v>2.3017249835548781</v>
      </c>
      <c r="AJ62" s="55">
        <f t="shared" si="24"/>
        <v>8.4766252959528785</v>
      </c>
      <c r="AK62" s="21" t="s">
        <v>4</v>
      </c>
      <c r="AL62" s="19">
        <f t="shared" si="25"/>
        <v>0.96250566464417597</v>
      </c>
      <c r="AM62" s="55">
        <f t="shared" si="26"/>
        <v>88.483052171572595</v>
      </c>
      <c r="AN62" s="21" t="s">
        <v>4</v>
      </c>
      <c r="AO62" s="19">
        <f t="shared" si="27"/>
        <v>12.728676506120228</v>
      </c>
      <c r="AP62" s="55">
        <f t="shared" si="28"/>
        <v>13.954617300359487</v>
      </c>
      <c r="AQ62" s="21" t="s">
        <v>4</v>
      </c>
      <c r="AR62" s="19">
        <f t="shared" si="29"/>
        <v>2.6954726759745791</v>
      </c>
      <c r="AS62" s="55">
        <f>X62/(1-$C62/100)</f>
        <v>29.636349670823783</v>
      </c>
      <c r="AT62" s="21" t="s">
        <v>4</v>
      </c>
      <c r="AU62" s="83">
        <f>SQRT(($E62/$C62) ^2+(Z62/X62)^2)*AS62</f>
        <v>17.330929322340726</v>
      </c>
    </row>
    <row r="63" spans="2:47" customFormat="1" x14ac:dyDescent="0.75">
      <c r="B63" s="50">
        <v>25</v>
      </c>
      <c r="C63" s="53">
        <v>10.5896055973293</v>
      </c>
      <c r="D63" s="4" t="s">
        <v>4</v>
      </c>
      <c r="E63" s="5">
        <v>1.2866462738733868</v>
      </c>
      <c r="F63" s="147">
        <f t="shared" si="30"/>
        <v>332.27466416317816</v>
      </c>
      <c r="G63" s="23" t="s">
        <v>4</v>
      </c>
      <c r="H63" s="141">
        <f t="shared" si="31"/>
        <v>27.879001722014316</v>
      </c>
      <c r="I63" s="141">
        <f t="shared" si="32"/>
        <v>24.529571573550978</v>
      </c>
      <c r="J63" s="23" t="s">
        <v>4</v>
      </c>
      <c r="K63" s="141">
        <f t="shared" si="35"/>
        <v>1.4990026969026138</v>
      </c>
      <c r="L63" s="141">
        <f t="shared" si="33"/>
        <v>6.2497865687466811</v>
      </c>
      <c r="M63" s="23" t="s">
        <v>4</v>
      </c>
      <c r="N63" s="57" t="s">
        <v>18</v>
      </c>
      <c r="O63" s="36">
        <v>6.9872797000885258</v>
      </c>
      <c r="P63" s="46" t="s">
        <v>4</v>
      </c>
      <c r="Q63" s="143">
        <v>1.0784156943422587</v>
      </c>
      <c r="R63" s="36">
        <v>63.95485450701414</v>
      </c>
      <c r="S63" s="7" t="s">
        <v>4</v>
      </c>
      <c r="T63" s="36">
        <v>21.878462754694866</v>
      </c>
      <c r="U63" s="36">
        <v>11.423346343233439</v>
      </c>
      <c r="V63" s="7" t="s">
        <v>4</v>
      </c>
      <c r="W63" s="36">
        <v>1.9798661107467765</v>
      </c>
      <c r="X63" s="36">
        <v>22.300370741126688</v>
      </c>
      <c r="Y63" s="7" t="s">
        <v>4</v>
      </c>
      <c r="Z63" s="73">
        <v>13.022023241264211</v>
      </c>
      <c r="AA63" s="79">
        <v>371.62867514792339</v>
      </c>
      <c r="AB63" s="23" t="s">
        <v>4</v>
      </c>
      <c r="AC63" s="74">
        <v>54.873154752757351</v>
      </c>
      <c r="AD63" s="57">
        <v>27.43480971919108</v>
      </c>
      <c r="AE63" s="23" t="s">
        <v>4</v>
      </c>
      <c r="AF63" s="74">
        <v>3.73122448928883</v>
      </c>
      <c r="AG63" s="74">
        <v>6.9899999999999993</v>
      </c>
      <c r="AH63" s="84" t="s">
        <v>4</v>
      </c>
      <c r="AI63" s="74" t="s">
        <v>18</v>
      </c>
      <c r="AJ63" s="57">
        <f t="shared" si="24"/>
        <v>7.8148404855708975</v>
      </c>
      <c r="AK63" s="23" t="s">
        <v>4</v>
      </c>
      <c r="AL63" s="74">
        <f t="shared" si="25"/>
        <v>1.5350393791392918</v>
      </c>
      <c r="AM63" s="57">
        <f t="shared" si="26"/>
        <v>71.529551943351905</v>
      </c>
      <c r="AN63" s="23" t="s">
        <v>4</v>
      </c>
      <c r="AO63" s="74">
        <f t="shared" si="27"/>
        <v>25.967256619765404</v>
      </c>
      <c r="AP63" s="57">
        <f t="shared" si="28"/>
        <v>12.776306848381626</v>
      </c>
      <c r="AQ63" s="23" t="s">
        <v>4</v>
      </c>
      <c r="AR63" s="74">
        <f t="shared" si="29"/>
        <v>2.7042774645154566</v>
      </c>
      <c r="AS63" s="57">
        <f>X63/(1-$C63/100)</f>
        <v>24.941586367122181</v>
      </c>
      <c r="AT63" s="23" t="s">
        <v>4</v>
      </c>
      <c r="AU63" s="85">
        <f>SQRT(($E63/$C63) ^2+(Z63/X63)^2)*AS63</f>
        <v>14.876260501179848</v>
      </c>
    </row>
    <row r="64" spans="2:47" customFormat="1" x14ac:dyDescent="0.75"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</row>
    <row r="65" spans="2:47" customFormat="1" x14ac:dyDescent="0.75"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</row>
    <row r="66" spans="2:47" customFormat="1" x14ac:dyDescent="0.75">
      <c r="B66" s="1" t="s">
        <v>6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</row>
    <row r="67" spans="2:47" customFormat="1" x14ac:dyDescent="0.75"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</row>
    <row r="68" spans="2:47" customFormat="1" x14ac:dyDescent="0.75">
      <c r="B68" s="189" t="s">
        <v>1</v>
      </c>
      <c r="C68" s="184" t="s">
        <v>3</v>
      </c>
      <c r="D68" s="185"/>
      <c r="E68" s="186"/>
      <c r="F68" s="184" t="s">
        <v>10</v>
      </c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6"/>
      <c r="AA68" s="179" t="s">
        <v>11</v>
      </c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1"/>
    </row>
    <row r="69" spans="2:47" customFormat="1" x14ac:dyDescent="0.75">
      <c r="B69" s="190"/>
      <c r="C69" s="177" t="s">
        <v>2</v>
      </c>
      <c r="D69" s="175"/>
      <c r="E69" s="176"/>
      <c r="F69" s="177" t="s">
        <v>24</v>
      </c>
      <c r="G69" s="175"/>
      <c r="H69" s="175"/>
      <c r="I69" s="175" t="s">
        <v>7</v>
      </c>
      <c r="J69" s="175"/>
      <c r="K69" s="175"/>
      <c r="L69" s="175" t="s">
        <v>25</v>
      </c>
      <c r="M69" s="175"/>
      <c r="N69" s="175"/>
      <c r="O69" s="175" t="s">
        <v>9</v>
      </c>
      <c r="P69" s="175"/>
      <c r="Q69" s="175"/>
      <c r="R69" s="175" t="s">
        <v>8</v>
      </c>
      <c r="S69" s="175"/>
      <c r="T69" s="175"/>
      <c r="U69" s="175" t="s">
        <v>26</v>
      </c>
      <c r="V69" s="175"/>
      <c r="W69" s="175"/>
      <c r="X69" s="175" t="s">
        <v>27</v>
      </c>
      <c r="Y69" s="175"/>
      <c r="Z69" s="175"/>
      <c r="AA69" s="182" t="s">
        <v>24</v>
      </c>
      <c r="AB69" s="178"/>
      <c r="AC69" s="178"/>
      <c r="AD69" s="178" t="s">
        <v>7</v>
      </c>
      <c r="AE69" s="178"/>
      <c r="AF69" s="178"/>
      <c r="AG69" s="178" t="s">
        <v>25</v>
      </c>
      <c r="AH69" s="178"/>
      <c r="AI69" s="178"/>
      <c r="AJ69" s="178" t="s">
        <v>9</v>
      </c>
      <c r="AK69" s="178"/>
      <c r="AL69" s="178"/>
      <c r="AM69" s="178" t="s">
        <v>8</v>
      </c>
      <c r="AN69" s="178"/>
      <c r="AO69" s="178"/>
      <c r="AP69" s="178" t="s">
        <v>26</v>
      </c>
      <c r="AQ69" s="178"/>
      <c r="AR69" s="178"/>
      <c r="AS69" s="178" t="s">
        <v>27</v>
      </c>
      <c r="AT69" s="178"/>
      <c r="AU69" s="183"/>
    </row>
    <row r="70" spans="2:47" customFormat="1" x14ac:dyDescent="0.75">
      <c r="B70" s="51">
        <v>0</v>
      </c>
      <c r="C70" s="52">
        <v>76.603018982963548</v>
      </c>
      <c r="D70" s="2" t="s">
        <v>4</v>
      </c>
      <c r="E70" s="3">
        <v>0.27975777431640397</v>
      </c>
      <c r="F70" s="117" t="s">
        <v>18</v>
      </c>
      <c r="G70" s="81" t="s">
        <v>4</v>
      </c>
      <c r="H70" s="56" t="s">
        <v>18</v>
      </c>
      <c r="I70" s="56" t="s">
        <v>18</v>
      </c>
      <c r="J70" s="81" t="s">
        <v>4</v>
      </c>
      <c r="K70" s="56" t="s">
        <v>18</v>
      </c>
      <c r="L70" s="56" t="s">
        <v>18</v>
      </c>
      <c r="M70" s="81" t="s">
        <v>4</v>
      </c>
      <c r="N70" s="56" t="s">
        <v>18</v>
      </c>
      <c r="O70" s="43">
        <v>1.8015579297613058</v>
      </c>
      <c r="P70" s="44" t="s">
        <v>4</v>
      </c>
      <c r="Q70" s="43">
        <v>1.7019457791967788E-2</v>
      </c>
      <c r="R70" s="42">
        <v>24.989769043693347</v>
      </c>
      <c r="S70" s="41" t="s">
        <v>4</v>
      </c>
      <c r="T70" s="42">
        <v>2.8055171529922331</v>
      </c>
      <c r="U70" s="43">
        <v>2.8923751166278069</v>
      </c>
      <c r="V70" s="44" t="s">
        <v>4</v>
      </c>
      <c r="W70" s="43">
        <v>0.16760847979461524</v>
      </c>
      <c r="X70" s="43">
        <v>6.085253917970995</v>
      </c>
      <c r="Y70" s="44" t="s">
        <v>4</v>
      </c>
      <c r="Z70" s="72">
        <v>1.8799315245498993</v>
      </c>
      <c r="AA70" s="78" t="s">
        <v>18</v>
      </c>
      <c r="AB70" s="80" t="s">
        <v>4</v>
      </c>
      <c r="AC70" s="55" t="s">
        <v>18</v>
      </c>
      <c r="AD70" s="56" t="s">
        <v>18</v>
      </c>
      <c r="AE70" s="81" t="s">
        <v>4</v>
      </c>
      <c r="AF70" s="56" t="s">
        <v>18</v>
      </c>
      <c r="AG70" s="56" t="s">
        <v>18</v>
      </c>
      <c r="AH70" s="81" t="s">
        <v>4</v>
      </c>
      <c r="AI70" s="56" t="s">
        <v>18</v>
      </c>
      <c r="AJ70" s="56">
        <f>O70/(1-$C70/100)</f>
        <v>7.6999589325199933</v>
      </c>
      <c r="AK70" s="81" t="s">
        <v>4</v>
      </c>
      <c r="AL70" s="18">
        <f>SQRT(($E70/$C70) ^2+(Q70/O70)^2)*AJ70</f>
        <v>7.7988352775993475E-2</v>
      </c>
      <c r="AM70" s="56">
        <f>R70/(1-$C70/100)</f>
        <v>106.80766473886997</v>
      </c>
      <c r="AN70" s="81" t="s">
        <v>4</v>
      </c>
      <c r="AO70" s="18">
        <f>SQRT(($E70/$C70) ^2+(T70/R70)^2)*AM70</f>
        <v>11.997279346822236</v>
      </c>
      <c r="AP70" s="56">
        <f>U70/(1-$C70/100)</f>
        <v>12.362172344037596</v>
      </c>
      <c r="AQ70" s="81" t="s">
        <v>4</v>
      </c>
      <c r="AR70" s="18">
        <f>SQRT(($E70/$C70) ^2+(W70/U70)^2)*AP70</f>
        <v>0.71778921122204875</v>
      </c>
      <c r="AS70" s="56">
        <f>X70/(1-$C70/100)</f>
        <v>26.008714173593731</v>
      </c>
      <c r="AT70" s="81" t="s">
        <v>4</v>
      </c>
      <c r="AU70" s="82">
        <f>SQRT(($E70/$C70) ^2+(Z70/X70)^2)*AS70</f>
        <v>8.0354934554126132</v>
      </c>
    </row>
    <row r="71" spans="2:47" customFormat="1" x14ac:dyDescent="0.75">
      <c r="B71" s="51">
        <v>4</v>
      </c>
      <c r="C71" s="52">
        <v>60.991425039256193</v>
      </c>
      <c r="D71" s="2" t="s">
        <v>4</v>
      </c>
      <c r="E71" s="3">
        <v>0.67697512696359741</v>
      </c>
      <c r="F71" s="58">
        <f>AA71*(1-$C71/100)</f>
        <v>137.82448321539013</v>
      </c>
      <c r="G71" s="21" t="s">
        <v>4</v>
      </c>
      <c r="H71" s="19">
        <f>SQRT((AC71/AA71)^2-($E71/$C71)^2)*F71</f>
        <v>83.488034677406787</v>
      </c>
      <c r="I71" s="19">
        <f>AD71*(1-$C71/100)</f>
        <v>13.622776836936604</v>
      </c>
      <c r="J71" s="21" t="s">
        <v>4</v>
      </c>
      <c r="K71" s="19">
        <f>SQRT((AF71/AD71)^2-($E71/$C71)^2)*I71</f>
        <v>5.6042284652137608</v>
      </c>
      <c r="L71" s="19">
        <f>AG71*(1-$C71/100)</f>
        <v>2.3834239301014462</v>
      </c>
      <c r="M71" s="21" t="s">
        <v>4</v>
      </c>
      <c r="N71" s="19" t="s">
        <v>18</v>
      </c>
      <c r="O71" s="16">
        <v>3.1182866963792257</v>
      </c>
      <c r="P71" s="34" t="s">
        <v>4</v>
      </c>
      <c r="Q71" s="16">
        <v>0.68840210226058707</v>
      </c>
      <c r="R71" s="10">
        <v>30.137995078344531</v>
      </c>
      <c r="S71" s="45" t="s">
        <v>4</v>
      </c>
      <c r="T71" s="13">
        <v>9.8759651455131099</v>
      </c>
      <c r="U71" s="104">
        <v>4.9570550127927504</v>
      </c>
      <c r="V71" s="2" t="s">
        <v>4</v>
      </c>
      <c r="W71" s="104">
        <v>2.866244122872883</v>
      </c>
      <c r="X71" s="104">
        <v>10.631869843447371</v>
      </c>
      <c r="Y71" s="6" t="s">
        <v>4</v>
      </c>
      <c r="Z71" s="105">
        <v>2.9184723581850625</v>
      </c>
      <c r="AA71" s="78">
        <v>353.31842640775653</v>
      </c>
      <c r="AB71" s="21" t="s">
        <v>4</v>
      </c>
      <c r="AC71" s="19">
        <v>214.06075206176615</v>
      </c>
      <c r="AD71" s="55">
        <v>34.922518576097325</v>
      </c>
      <c r="AE71" s="21" t="s">
        <v>4</v>
      </c>
      <c r="AF71" s="19">
        <v>14.371885993504879</v>
      </c>
      <c r="AG71" s="19">
        <v>6.1099999999999994</v>
      </c>
      <c r="AH71" s="80" t="s">
        <v>4</v>
      </c>
      <c r="AI71" s="19" t="s">
        <v>18</v>
      </c>
      <c r="AJ71" s="55">
        <f>O71/(1-$C71/100)</f>
        <v>7.9938492998457571</v>
      </c>
      <c r="AK71" s="21" t="s">
        <v>4</v>
      </c>
      <c r="AL71" s="19">
        <f>SQRT(($E71/$C71) ^2+(Q71/O71)^2)*AJ71</f>
        <v>1.7669746996891149</v>
      </c>
      <c r="AM71" s="55">
        <f>R71/(1-$C71/100)</f>
        <v>77.259923257062937</v>
      </c>
      <c r="AN71" s="21" t="s">
        <v>4</v>
      </c>
      <c r="AO71" s="19">
        <f>SQRT(($E71/$C71) ^2+(T71/R71)^2)*AM71</f>
        <v>25.331940182884811</v>
      </c>
      <c r="AP71" s="55">
        <f>U71/(1-$C71/100)</f>
        <v>12.707603437914029</v>
      </c>
      <c r="AQ71" s="21" t="s">
        <v>4</v>
      </c>
      <c r="AR71" s="19">
        <f>SQRT(($E71/$C71) ^2+(W71/U71)^2)*AP71</f>
        <v>7.3490820217188579</v>
      </c>
      <c r="AS71" s="55">
        <f>X71/(1-$C71/100)</f>
        <v>27.255212101817946</v>
      </c>
      <c r="AT71" s="21" t="s">
        <v>4</v>
      </c>
      <c r="AU71" s="83">
        <f>SQRT(($E71/$C71) ^2+(Z71/X71)^2)*AS71</f>
        <v>7.4877311673113205</v>
      </c>
    </row>
    <row r="72" spans="2:47" customFormat="1" x14ac:dyDescent="0.75">
      <c r="B72" s="50">
        <v>9</v>
      </c>
      <c r="C72" s="53">
        <v>35.691172672050989</v>
      </c>
      <c r="D72" s="4" t="s">
        <v>4</v>
      </c>
      <c r="E72" s="5">
        <v>1.3729289076354467</v>
      </c>
      <c r="F72" s="147">
        <f t="shared" ref="F72" si="36">AA72*(1-$C72/100)</f>
        <v>229.20311264049471</v>
      </c>
      <c r="G72" s="23" t="s">
        <v>4</v>
      </c>
      <c r="H72" s="141">
        <f t="shared" ref="H72" si="37">SQRT((AC72/AA72)^2-($E72/$C72)^2)*F72</f>
        <v>16.176856080684686</v>
      </c>
      <c r="I72" s="141">
        <f t="shared" ref="I72" si="38">AD72*(1-$C72/100)</f>
        <v>20.107816635674723</v>
      </c>
      <c r="J72" s="23" t="s">
        <v>4</v>
      </c>
      <c r="K72" s="141">
        <f t="shared" ref="K72" si="39">SQRT((AF72/AD72)^2-($E72/$C72)^2)*I72</f>
        <v>2.749950306760073</v>
      </c>
      <c r="L72" s="141">
        <f t="shared" ref="L72" si="40">AG72*(1-$C72/100)</f>
        <v>5.4340959092116901</v>
      </c>
      <c r="M72" s="23" t="s">
        <v>4</v>
      </c>
      <c r="N72" s="141" t="s">
        <v>18</v>
      </c>
      <c r="O72" s="36">
        <v>5.8113565849242477</v>
      </c>
      <c r="P72" s="29" t="s">
        <v>4</v>
      </c>
      <c r="Q72" s="36">
        <v>1.1920161123677895</v>
      </c>
      <c r="R72" s="11">
        <v>53.717795802582508</v>
      </c>
      <c r="S72" s="46" t="s">
        <v>4</v>
      </c>
      <c r="T72" s="11">
        <v>11.156839115088689</v>
      </c>
      <c r="U72" s="36">
        <v>9.5521289746250346</v>
      </c>
      <c r="V72" s="4" t="s">
        <v>4</v>
      </c>
      <c r="W72" s="36">
        <v>6.1272880184380787</v>
      </c>
      <c r="X72" s="36">
        <v>19.405661889344227</v>
      </c>
      <c r="Y72" s="7" t="s">
        <v>4</v>
      </c>
      <c r="Z72" s="73">
        <v>8.806198541209616</v>
      </c>
      <c r="AA72" s="79">
        <v>356.4100329052053</v>
      </c>
      <c r="AB72" s="23" t="s">
        <v>4</v>
      </c>
      <c r="AC72" s="74">
        <v>28.648482699799157</v>
      </c>
      <c r="AD72" s="57">
        <v>31.26758404897199</v>
      </c>
      <c r="AE72" s="23" t="s">
        <v>4</v>
      </c>
      <c r="AF72" s="74">
        <v>4.4420962590854627</v>
      </c>
      <c r="AG72" s="74">
        <v>8.4499999999999993</v>
      </c>
      <c r="AH72" s="84" t="s">
        <v>4</v>
      </c>
      <c r="AI72" s="74" t="s">
        <v>18</v>
      </c>
      <c r="AJ72" s="57">
        <f>O72/(1-$C72/100)</f>
        <v>9.036639022025204</v>
      </c>
      <c r="AK72" s="23" t="s">
        <v>4</v>
      </c>
      <c r="AL72" s="74">
        <f>SQRT(($E72/$C72) ^2+(Q72/O72)^2)*AJ72</f>
        <v>1.8858938897426003</v>
      </c>
      <c r="AM72" s="57">
        <f>R72/(1-$C72/100)</f>
        <v>83.530983279548053</v>
      </c>
      <c r="AN72" s="23" t="s">
        <v>4</v>
      </c>
      <c r="AO72" s="74">
        <f>SQRT(($E72/$C72) ^2+(T72/R72)^2)*AM72</f>
        <v>17.643892881628929</v>
      </c>
      <c r="AP72" s="57">
        <f>U72/(1-$C72/100)</f>
        <v>14.853526913051985</v>
      </c>
      <c r="AQ72" s="23" t="s">
        <v>4</v>
      </c>
      <c r="AR72" s="74">
        <f>SQRT(($E72/$C72) ^2+(W72/U72)^2)*AP72</f>
        <v>9.5450278298924491</v>
      </c>
      <c r="AS72" s="57">
        <f>X72/(1-$C72/100)</f>
        <v>30.175735891409126</v>
      </c>
      <c r="AT72" s="23" t="s">
        <v>4</v>
      </c>
      <c r="AU72" s="85">
        <f>SQRT(($E72/$C72) ^2+(Z72/X72)^2)*AS72</f>
        <v>13.742717075585325</v>
      </c>
    </row>
    <row r="73" spans="2:47" customFormat="1" x14ac:dyDescent="0.75"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</row>
    <row r="74" spans="2:47" customFormat="1" x14ac:dyDescent="0.75">
      <c r="H74" s="9"/>
      <c r="K74" s="9"/>
      <c r="L74" s="9"/>
      <c r="M74" s="9"/>
      <c r="N74" s="9"/>
      <c r="O74" s="9"/>
      <c r="P74" s="9"/>
      <c r="Q74" s="9"/>
    </row>
    <row r="75" spans="2:47" s="63" customFormat="1" ht="21" x14ac:dyDescent="1">
      <c r="B75" s="116" t="s">
        <v>37</v>
      </c>
    </row>
    <row r="76" spans="2:47" customFormat="1" x14ac:dyDescent="0.75"/>
    <row r="77" spans="2:47" customFormat="1" x14ac:dyDescent="0.75">
      <c r="B77" s="1" t="s">
        <v>0</v>
      </c>
    </row>
    <row r="78" spans="2:47" customFormat="1" x14ac:dyDescent="0.75"/>
    <row r="79" spans="2:47" customFormat="1" x14ac:dyDescent="0.75">
      <c r="B79" s="187" t="s">
        <v>1</v>
      </c>
      <c r="C79" s="184" t="s">
        <v>3</v>
      </c>
      <c r="D79" s="185"/>
      <c r="E79" s="186"/>
      <c r="F79" s="184" t="s">
        <v>10</v>
      </c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4" t="s">
        <v>11</v>
      </c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6"/>
    </row>
    <row r="80" spans="2:47" customFormat="1" ht="16.75" x14ac:dyDescent="0.75">
      <c r="B80" s="188"/>
      <c r="C80" s="177" t="s">
        <v>2</v>
      </c>
      <c r="D80" s="175"/>
      <c r="E80" s="176"/>
      <c r="F80" s="177" t="s">
        <v>30</v>
      </c>
      <c r="G80" s="175"/>
      <c r="H80" s="175"/>
      <c r="I80" s="175" t="s">
        <v>31</v>
      </c>
      <c r="J80" s="175"/>
      <c r="K80" s="175"/>
      <c r="L80" s="175" t="s">
        <v>32</v>
      </c>
      <c r="M80" s="175"/>
      <c r="N80" s="175"/>
      <c r="O80" s="175" t="s">
        <v>33</v>
      </c>
      <c r="P80" s="175"/>
      <c r="Q80" s="175"/>
      <c r="R80" s="177" t="s">
        <v>30</v>
      </c>
      <c r="S80" s="175"/>
      <c r="T80" s="175"/>
      <c r="U80" s="175" t="s">
        <v>31</v>
      </c>
      <c r="V80" s="175"/>
      <c r="W80" s="175"/>
      <c r="X80" s="175" t="s">
        <v>32</v>
      </c>
      <c r="Y80" s="175"/>
      <c r="Z80" s="175"/>
      <c r="AA80" s="175" t="s">
        <v>33</v>
      </c>
      <c r="AB80" s="175"/>
      <c r="AC80" s="176"/>
    </row>
    <row r="81" spans="2:29" customFormat="1" x14ac:dyDescent="0.75">
      <c r="B81" s="111">
        <v>0</v>
      </c>
      <c r="C81" s="103">
        <v>76.603018982963548</v>
      </c>
      <c r="D81" s="2" t="s">
        <v>4</v>
      </c>
      <c r="E81" s="105">
        <v>0.27975777431640397</v>
      </c>
      <c r="F81" s="35">
        <v>2.3119594218881705</v>
      </c>
      <c r="G81" s="34" t="s">
        <v>4</v>
      </c>
      <c r="H81" s="33">
        <v>1.8220978632483023</v>
      </c>
      <c r="I81" s="125">
        <v>0.23821585050320751</v>
      </c>
      <c r="J81" s="126" t="s">
        <v>4</v>
      </c>
      <c r="K81" s="125">
        <v>0.33708622842636043</v>
      </c>
      <c r="L81" s="43">
        <v>2.9178397747632459</v>
      </c>
      <c r="M81" s="44" t="s">
        <v>4</v>
      </c>
      <c r="N81" s="43">
        <v>9.1692946783575043E-16</v>
      </c>
      <c r="O81" s="43">
        <v>2.9433067540757949</v>
      </c>
      <c r="P81" s="44" t="s">
        <v>4</v>
      </c>
      <c r="Q81" s="43">
        <v>0</v>
      </c>
      <c r="R81" s="71">
        <f t="shared" ref="R81:R87" si="41">F81/(1-$C81/100)</f>
        <v>9.881443337517446</v>
      </c>
      <c r="S81" s="41" t="s">
        <v>4</v>
      </c>
      <c r="T81" s="101">
        <f t="shared" ref="T81:T87" si="42">SQRT(($E81/$C81) ^2+(H81/F81)^2)*R81</f>
        <v>7.7878313643470189</v>
      </c>
      <c r="U81" s="43">
        <f t="shared" ref="U81:U87" si="43">I81/(1-$C81/100)</f>
        <v>1.0181478128727428</v>
      </c>
      <c r="V81" s="41" t="s">
        <v>4</v>
      </c>
      <c r="W81" s="101">
        <f t="shared" ref="W81:W87" si="44">SQRT(($E81/$C81) ^2+(K81/I81)^2)*U81</f>
        <v>1.4407301131078212</v>
      </c>
      <c r="X81" s="43">
        <f t="shared" ref="X81:X87" si="45">L81/(1-$C81/100)</f>
        <v>12.471009711204312</v>
      </c>
      <c r="Y81" s="41" t="s">
        <v>4</v>
      </c>
      <c r="Z81" s="101">
        <f t="shared" ref="Z81:Z87" si="46">SQRT(($E81/$C81) ^2+(N81/L81)^2)*X81</f>
        <v>4.5544705242762017E-2</v>
      </c>
      <c r="AA81" s="92">
        <f t="shared" ref="AA81:AA87" si="47">O81/(1-$C81/100)</f>
        <v>12.579856999211279</v>
      </c>
      <c r="AB81" s="93" t="s">
        <v>4</v>
      </c>
      <c r="AC81" s="94">
        <f t="shared" ref="AC81:AC87" si="48">SQRT(($E81/$C81) ^2+(Q81/O81)^2)*AA81</f>
        <v>4.5942220581419592E-2</v>
      </c>
    </row>
    <row r="82" spans="2:29" customFormat="1" x14ac:dyDescent="0.75">
      <c r="B82" s="51">
        <v>4</v>
      </c>
      <c r="C82" s="103">
        <v>73.683552889909038</v>
      </c>
      <c r="D82" s="2" t="s">
        <v>4</v>
      </c>
      <c r="E82" s="105">
        <v>0.57113765986724196</v>
      </c>
      <c r="F82" s="119">
        <v>19.676297507349009</v>
      </c>
      <c r="G82" s="120" t="s">
        <v>4</v>
      </c>
      <c r="H82" s="121">
        <v>71.735877762775758</v>
      </c>
      <c r="I82" s="33">
        <v>0.29941994919815179</v>
      </c>
      <c r="J82" s="34" t="s">
        <v>4</v>
      </c>
      <c r="K82" s="33">
        <v>0.3000341075554816</v>
      </c>
      <c r="L82" s="16">
        <v>3.9340995378721506</v>
      </c>
      <c r="M82" s="34" t="s">
        <v>4</v>
      </c>
      <c r="N82" s="16">
        <v>5.0163816254423454E-2</v>
      </c>
      <c r="O82" s="33">
        <v>2.9781480717431958</v>
      </c>
      <c r="P82" s="2" t="s">
        <v>4</v>
      </c>
      <c r="Q82" s="33">
        <v>4.6209796835592281</v>
      </c>
      <c r="R82" s="35">
        <f t="shared" si="41"/>
        <v>74.768062060338664</v>
      </c>
      <c r="S82" s="2" t="s">
        <v>4</v>
      </c>
      <c r="T82" s="104">
        <f t="shared" si="42"/>
        <v>272.59013951063127</v>
      </c>
      <c r="U82" s="33">
        <f t="shared" si="43"/>
        <v>1.1377673739375715</v>
      </c>
      <c r="V82" s="2" t="s">
        <v>4</v>
      </c>
      <c r="W82" s="104">
        <f t="shared" si="44"/>
        <v>1.1401352262632121</v>
      </c>
      <c r="X82" s="33">
        <f t="shared" si="45"/>
        <v>14.949204660547178</v>
      </c>
      <c r="Y82" s="2" t="s">
        <v>4</v>
      </c>
      <c r="Z82" s="104">
        <f t="shared" si="46"/>
        <v>0.22307409063244607</v>
      </c>
      <c r="AA82" s="55">
        <f t="shared" si="47"/>
        <v>11.316679866718157</v>
      </c>
      <c r="AB82" s="2" t="s">
        <v>4</v>
      </c>
      <c r="AC82" s="105">
        <f t="shared" si="48"/>
        <v>17.559503086108705</v>
      </c>
    </row>
    <row r="83" spans="2:29" customFormat="1" x14ac:dyDescent="0.75">
      <c r="B83" s="51">
        <v>9</v>
      </c>
      <c r="C83" s="103">
        <v>71.279326699961985</v>
      </c>
      <c r="D83" s="2" t="s">
        <v>4</v>
      </c>
      <c r="E83" s="105">
        <v>0.49508671473027083</v>
      </c>
      <c r="F83" s="119">
        <v>7.3842686858346704</v>
      </c>
      <c r="G83" s="120" t="s">
        <v>4</v>
      </c>
      <c r="H83" s="121">
        <v>17.039700447143773</v>
      </c>
      <c r="I83" s="121">
        <v>0.56107273370647448</v>
      </c>
      <c r="J83" s="120" t="s">
        <v>4</v>
      </c>
      <c r="K83" s="121">
        <v>1.0708406666235459</v>
      </c>
      <c r="L83" s="16">
        <v>4.4721788871554855</v>
      </c>
      <c r="M83" s="34" t="s">
        <v>4</v>
      </c>
      <c r="N83" s="16">
        <v>0</v>
      </c>
      <c r="O83" s="104">
        <v>3.5003319206207073</v>
      </c>
      <c r="P83" s="2" t="s">
        <v>4</v>
      </c>
      <c r="Q83" s="104">
        <v>5.302105331294289</v>
      </c>
      <c r="R83" s="35">
        <f t="shared" si="41"/>
        <v>25.710639192518155</v>
      </c>
      <c r="S83" s="2" t="s">
        <v>4</v>
      </c>
      <c r="T83" s="104">
        <f t="shared" si="42"/>
        <v>59.329311184625169</v>
      </c>
      <c r="U83" s="33">
        <f t="shared" si="43"/>
        <v>1.9535500712155376</v>
      </c>
      <c r="V83" s="2" t="s">
        <v>4</v>
      </c>
      <c r="W83" s="104">
        <f t="shared" si="44"/>
        <v>3.7284911345867102</v>
      </c>
      <c r="X83" s="33">
        <f t="shared" si="45"/>
        <v>15.571288459834145</v>
      </c>
      <c r="Y83" s="2" t="s">
        <v>4</v>
      </c>
      <c r="Z83" s="104">
        <f t="shared" si="46"/>
        <v>0.10815391228577327</v>
      </c>
      <c r="AA83" s="55">
        <f t="shared" si="47"/>
        <v>12.187499520131635</v>
      </c>
      <c r="AB83" s="2" t="s">
        <v>4</v>
      </c>
      <c r="AC83" s="105">
        <f t="shared" si="48"/>
        <v>18.461130826229411</v>
      </c>
    </row>
    <row r="84" spans="2:29" customFormat="1" x14ac:dyDescent="0.75">
      <c r="B84" s="51">
        <v>13</v>
      </c>
      <c r="C84" s="103">
        <v>65.773601929002538</v>
      </c>
      <c r="D84" s="2" t="s">
        <v>4</v>
      </c>
      <c r="E84" s="105">
        <v>0.54864196110959706</v>
      </c>
      <c r="F84" s="119">
        <v>5.2848744180923406</v>
      </c>
      <c r="G84" s="120" t="s">
        <v>4</v>
      </c>
      <c r="H84" s="121">
        <v>7.8129894555768278</v>
      </c>
      <c r="I84" s="33">
        <v>0.2387612879178562</v>
      </c>
      <c r="J84" s="34" t="s">
        <v>4</v>
      </c>
      <c r="K84" s="33">
        <v>0.19127493104787416</v>
      </c>
      <c r="L84" s="16">
        <v>3.4754322889916107</v>
      </c>
      <c r="M84" s="34" t="s">
        <v>4</v>
      </c>
      <c r="N84" s="16">
        <v>4.9991192952468948E-2</v>
      </c>
      <c r="O84" s="104">
        <v>4.4840385044386375</v>
      </c>
      <c r="P84" s="2" t="s">
        <v>4</v>
      </c>
      <c r="Q84" s="104">
        <v>0.14692322257965759</v>
      </c>
      <c r="R84" s="35">
        <f t="shared" si="41"/>
        <v>15.440930731681643</v>
      </c>
      <c r="S84" s="2" t="s">
        <v>4</v>
      </c>
      <c r="T84" s="104">
        <f t="shared" si="42"/>
        <v>22.827741917261502</v>
      </c>
      <c r="U84" s="33">
        <f t="shared" si="43"/>
        <v>0.69759396657101391</v>
      </c>
      <c r="V84" s="2" t="s">
        <v>4</v>
      </c>
      <c r="W84" s="104">
        <f t="shared" si="44"/>
        <v>0.55888235401645925</v>
      </c>
      <c r="X84" s="33">
        <f t="shared" si="45"/>
        <v>10.154244924582347</v>
      </c>
      <c r="Y84" s="2" t="s">
        <v>4</v>
      </c>
      <c r="Z84" s="104">
        <f t="shared" si="46"/>
        <v>0.16884242958318699</v>
      </c>
      <c r="AA84" s="95">
        <f t="shared" si="47"/>
        <v>13.101111297593105</v>
      </c>
      <c r="AB84" s="90" t="s">
        <v>4</v>
      </c>
      <c r="AC84" s="96">
        <f t="shared" si="48"/>
        <v>0.44296052081439707</v>
      </c>
    </row>
    <row r="85" spans="2:29" customFormat="1" x14ac:dyDescent="0.75">
      <c r="B85" s="51">
        <v>17</v>
      </c>
      <c r="C85" s="103">
        <v>61.226640218946159</v>
      </c>
      <c r="D85" s="2" t="s">
        <v>4</v>
      </c>
      <c r="E85" s="105">
        <v>1.5268954622282804</v>
      </c>
      <c r="F85" s="119">
        <v>9.9963266391988359</v>
      </c>
      <c r="G85" s="120" t="s">
        <v>4</v>
      </c>
      <c r="H85" s="121">
        <v>25.848804255194519</v>
      </c>
      <c r="I85" s="121">
        <v>0.21307298954947282</v>
      </c>
      <c r="J85" s="120" t="s">
        <v>4</v>
      </c>
      <c r="K85" s="121">
        <v>0.28713901432412697</v>
      </c>
      <c r="L85" s="16">
        <v>2.829945973758683</v>
      </c>
      <c r="M85" s="34" t="s">
        <v>4</v>
      </c>
      <c r="N85" s="16">
        <v>0</v>
      </c>
      <c r="O85" s="104">
        <v>3.6434913109372129</v>
      </c>
      <c r="P85" s="2" t="s">
        <v>4</v>
      </c>
      <c r="Q85" s="104">
        <v>5.6060078025005016</v>
      </c>
      <c r="R85" s="35">
        <f t="shared" si="41"/>
        <v>25.781430073757566</v>
      </c>
      <c r="S85" s="2" t="s">
        <v>4</v>
      </c>
      <c r="T85" s="104">
        <f t="shared" si="42"/>
        <v>66.669503221260769</v>
      </c>
      <c r="U85" s="33">
        <f t="shared" si="43"/>
        <v>0.54953450191744413</v>
      </c>
      <c r="V85" s="2" t="s">
        <v>4</v>
      </c>
      <c r="W85" s="104">
        <f t="shared" si="44"/>
        <v>0.74068427029059847</v>
      </c>
      <c r="X85" s="33">
        <f t="shared" si="45"/>
        <v>7.2986864943839711</v>
      </c>
      <c r="Y85" s="2" t="s">
        <v>4</v>
      </c>
      <c r="Z85" s="104">
        <f t="shared" si="46"/>
        <v>0.18201768460019443</v>
      </c>
      <c r="AA85" s="55">
        <f t="shared" si="47"/>
        <v>9.3968934637373458</v>
      </c>
      <c r="AB85" s="2" t="s">
        <v>4</v>
      </c>
      <c r="AC85" s="105">
        <f t="shared" si="48"/>
        <v>14.460299919059926</v>
      </c>
    </row>
    <row r="86" spans="2:29" customFormat="1" x14ac:dyDescent="0.75">
      <c r="B86" s="51">
        <v>25</v>
      </c>
      <c r="C86" s="103">
        <v>47.241005573313856</v>
      </c>
      <c r="D86" s="2" t="s">
        <v>4</v>
      </c>
      <c r="E86" s="105">
        <v>1.549812194447455</v>
      </c>
      <c r="F86" s="35">
        <v>4.9024528670038778</v>
      </c>
      <c r="G86" s="34" t="s">
        <v>4</v>
      </c>
      <c r="H86" s="33">
        <v>4.6007558710231091</v>
      </c>
      <c r="I86" s="104">
        <v>0.20481785285113582</v>
      </c>
      <c r="J86" s="34" t="s">
        <v>4</v>
      </c>
      <c r="K86" s="104">
        <v>4.8212153457889394E-3</v>
      </c>
      <c r="L86" s="16">
        <v>3.6530150236674213</v>
      </c>
      <c r="M86" s="34" t="s">
        <v>4</v>
      </c>
      <c r="N86" s="16">
        <v>0</v>
      </c>
      <c r="O86" s="104">
        <v>5.6105367849815702</v>
      </c>
      <c r="P86" s="2" t="s">
        <v>4</v>
      </c>
      <c r="Q86" s="104">
        <v>0.14558655359083084</v>
      </c>
      <c r="R86" s="35">
        <f t="shared" si="41"/>
        <v>9.2921650995761915</v>
      </c>
      <c r="S86" s="2" t="s">
        <v>4</v>
      </c>
      <c r="T86" s="104">
        <f t="shared" si="42"/>
        <v>8.7256518733465374</v>
      </c>
      <c r="U86" s="91">
        <f t="shared" si="43"/>
        <v>0.38821409520181538</v>
      </c>
      <c r="V86" s="90" t="s">
        <v>4</v>
      </c>
      <c r="W86" s="91">
        <f t="shared" si="44"/>
        <v>1.5675164990802661E-2</v>
      </c>
      <c r="X86" s="33">
        <f t="shared" si="45"/>
        <v>6.9239663556204576</v>
      </c>
      <c r="Y86" s="2" t="s">
        <v>4</v>
      </c>
      <c r="Z86" s="104">
        <f t="shared" si="46"/>
        <v>0.22715112351347316</v>
      </c>
      <c r="AA86" s="95">
        <f t="shared" si="47"/>
        <v>10.634275436727604</v>
      </c>
      <c r="AB86" s="90" t="s">
        <v>4</v>
      </c>
      <c r="AC86" s="96">
        <f t="shared" si="48"/>
        <v>0.44481351814261255</v>
      </c>
    </row>
    <row r="87" spans="2:29" customFormat="1" x14ac:dyDescent="0.75">
      <c r="B87" s="112">
        <v>40</v>
      </c>
      <c r="C87" s="106">
        <v>22.658735396609725</v>
      </c>
      <c r="D87" s="4" t="s">
        <v>4</v>
      </c>
      <c r="E87" s="108">
        <v>6.4246927252012558</v>
      </c>
      <c r="F87" s="122">
        <v>13.819266640805653</v>
      </c>
      <c r="G87" s="123" t="s">
        <v>4</v>
      </c>
      <c r="H87" s="124">
        <v>44.811419872346569</v>
      </c>
      <c r="I87" s="124">
        <v>0.18436218819543038</v>
      </c>
      <c r="J87" s="123" t="s">
        <v>4</v>
      </c>
      <c r="K87" s="124">
        <v>0.65218103953189688</v>
      </c>
      <c r="L87" s="36">
        <v>1.836500008581776</v>
      </c>
      <c r="M87" s="29" t="s">
        <v>4</v>
      </c>
      <c r="N87" s="36">
        <v>5.0117322835310951E-2</v>
      </c>
      <c r="O87" s="107">
        <v>7.8637880613722571</v>
      </c>
      <c r="P87" s="4" t="s">
        <v>4</v>
      </c>
      <c r="Q87" s="107">
        <v>0.23405236240867722</v>
      </c>
      <c r="R87" s="28">
        <f t="shared" si="41"/>
        <v>17.867908821599332</v>
      </c>
      <c r="S87" s="4" t="s">
        <v>4</v>
      </c>
      <c r="T87" s="107">
        <f t="shared" si="42"/>
        <v>58.160937333466961</v>
      </c>
      <c r="U87" s="30">
        <f t="shared" si="43"/>
        <v>0.23837493366684465</v>
      </c>
      <c r="V87" s="4" t="s">
        <v>4</v>
      </c>
      <c r="W87" s="107">
        <f t="shared" si="44"/>
        <v>0.845955473142739</v>
      </c>
      <c r="X87" s="30">
        <f t="shared" si="45"/>
        <v>2.3745409620587874</v>
      </c>
      <c r="Y87" s="4" t="s">
        <v>4</v>
      </c>
      <c r="Z87" s="107">
        <f t="shared" si="46"/>
        <v>0.67639217674529728</v>
      </c>
      <c r="AA87" s="97">
        <f t="shared" si="47"/>
        <v>10.167648669436865</v>
      </c>
      <c r="AB87" s="87" t="s">
        <v>4</v>
      </c>
      <c r="AC87" s="98">
        <f t="shared" si="48"/>
        <v>2.8987903845919316</v>
      </c>
    </row>
    <row r="88" spans="2:29" customFormat="1" x14ac:dyDescent="0.75"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 spans="2:29" customFormat="1" x14ac:dyDescent="0.75"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54"/>
      <c r="S89" s="54"/>
      <c r="T89" s="54"/>
      <c r="U89" s="54"/>
      <c r="V89" s="54"/>
      <c r="W89" s="54"/>
      <c r="X89" s="54"/>
      <c r="Y89" s="54"/>
      <c r="Z89" s="54"/>
      <c r="AA89" s="10"/>
      <c r="AB89" s="54"/>
      <c r="AC89" s="54"/>
    </row>
    <row r="90" spans="2:29" customFormat="1" x14ac:dyDescent="0.75">
      <c r="B90" s="1" t="s">
        <v>5</v>
      </c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</row>
    <row r="91" spans="2:29" customFormat="1" x14ac:dyDescent="0.75"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</row>
    <row r="92" spans="2:29" customFormat="1" x14ac:dyDescent="0.75">
      <c r="B92" s="189" t="s">
        <v>1</v>
      </c>
      <c r="C92" s="184" t="s">
        <v>3</v>
      </c>
      <c r="D92" s="185"/>
      <c r="E92" s="186"/>
      <c r="F92" s="191" t="s">
        <v>10</v>
      </c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84" t="s">
        <v>11</v>
      </c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6"/>
    </row>
    <row r="93" spans="2:29" customFormat="1" ht="16.75" x14ac:dyDescent="0.75">
      <c r="B93" s="190"/>
      <c r="C93" s="177" t="s">
        <v>2</v>
      </c>
      <c r="D93" s="175"/>
      <c r="E93" s="176"/>
      <c r="F93" s="193" t="s">
        <v>30</v>
      </c>
      <c r="G93" s="194"/>
      <c r="H93" s="194"/>
      <c r="I93" s="194" t="s">
        <v>31</v>
      </c>
      <c r="J93" s="194"/>
      <c r="K93" s="194"/>
      <c r="L93" s="194" t="s">
        <v>32</v>
      </c>
      <c r="M93" s="194"/>
      <c r="N93" s="194"/>
      <c r="O93" s="194" t="s">
        <v>33</v>
      </c>
      <c r="P93" s="194"/>
      <c r="Q93" s="194"/>
      <c r="R93" s="177" t="s">
        <v>30</v>
      </c>
      <c r="S93" s="175"/>
      <c r="T93" s="175"/>
      <c r="U93" s="175" t="s">
        <v>31</v>
      </c>
      <c r="V93" s="175"/>
      <c r="W93" s="175"/>
      <c r="X93" s="175" t="s">
        <v>32</v>
      </c>
      <c r="Y93" s="175"/>
      <c r="Z93" s="175"/>
      <c r="AA93" s="175" t="s">
        <v>33</v>
      </c>
      <c r="AB93" s="175"/>
      <c r="AC93" s="176"/>
    </row>
    <row r="94" spans="2:29" customFormat="1" x14ac:dyDescent="0.75">
      <c r="B94" s="51">
        <v>0</v>
      </c>
      <c r="C94" s="15">
        <v>76.603018982963548</v>
      </c>
      <c r="D94" s="6" t="s">
        <v>4</v>
      </c>
      <c r="E94" s="14">
        <v>0.27975777431640397</v>
      </c>
      <c r="F94" s="35">
        <v>2.3119594218881705</v>
      </c>
      <c r="G94" s="34" t="s">
        <v>4</v>
      </c>
      <c r="H94" s="33">
        <v>1.8220978632483023</v>
      </c>
      <c r="I94" s="125">
        <v>0.23821585050320751</v>
      </c>
      <c r="J94" s="126" t="s">
        <v>4</v>
      </c>
      <c r="K94" s="125">
        <v>0.33708622842636043</v>
      </c>
      <c r="L94" s="43">
        <v>2.9178397747632459</v>
      </c>
      <c r="M94" s="44" t="s">
        <v>4</v>
      </c>
      <c r="N94" s="43">
        <v>9.1692946783575043E-16</v>
      </c>
      <c r="O94" s="43">
        <v>2.9433067540757949</v>
      </c>
      <c r="P94" s="44" t="s">
        <v>4</v>
      </c>
      <c r="Q94" s="43">
        <v>0</v>
      </c>
      <c r="R94" s="71">
        <f t="shared" ref="R94:R99" si="49">F94/(1-$C94/100)</f>
        <v>9.881443337517446</v>
      </c>
      <c r="S94" s="41" t="s">
        <v>4</v>
      </c>
      <c r="T94" s="101">
        <f t="shared" ref="T94:T99" si="50">SQRT(($E94/$C94) ^2+(H94/F94)^2)*R94</f>
        <v>7.7878313643470189</v>
      </c>
      <c r="U94" s="43">
        <f t="shared" ref="U94:U99" si="51">I94/(1-$C94/100)</f>
        <v>1.0181478128727428</v>
      </c>
      <c r="V94" s="41" t="s">
        <v>4</v>
      </c>
      <c r="W94" s="101">
        <f t="shared" ref="W94:W99" si="52">SQRT(($E94/$C94) ^2+(K94/I94)^2)*U94</f>
        <v>1.4407301131078212</v>
      </c>
      <c r="X94" s="43">
        <f t="shared" ref="X94:X99" si="53">L94/(1-$C94/100)</f>
        <v>12.471009711204312</v>
      </c>
      <c r="Y94" s="41" t="s">
        <v>4</v>
      </c>
      <c r="Z94" s="101">
        <f t="shared" ref="Z94:Z99" si="54">SQRT(($E94/$C94) ^2+(N94/L94)^2)*X94</f>
        <v>4.5544705242762017E-2</v>
      </c>
      <c r="AA94" s="56">
        <f t="shared" ref="AA94:AA99" si="55">O94/(1-$C94/100)</f>
        <v>12.579856999211279</v>
      </c>
      <c r="AB94" s="41" t="s">
        <v>4</v>
      </c>
      <c r="AC94" s="102">
        <f t="shared" ref="AC94:AC99" si="56">SQRT(($E94/$C94) ^2+(Q94/O94)^2)*AA94</f>
        <v>4.5942220581419592E-2</v>
      </c>
    </row>
    <row r="95" spans="2:29" customFormat="1" x14ac:dyDescent="0.75">
      <c r="B95" s="51">
        <v>4</v>
      </c>
      <c r="C95" s="103">
        <v>70.376028399405683</v>
      </c>
      <c r="D95" s="2" t="s">
        <v>4</v>
      </c>
      <c r="E95" s="105">
        <v>0.31680757676676347</v>
      </c>
      <c r="F95" s="103">
        <v>7.904576059111343</v>
      </c>
      <c r="G95" s="2" t="s">
        <v>4</v>
      </c>
      <c r="H95" s="104">
        <v>2.9093416041102058</v>
      </c>
      <c r="I95" s="104">
        <v>0.39046343363731711</v>
      </c>
      <c r="J95" s="2" t="s">
        <v>4</v>
      </c>
      <c r="K95" s="104">
        <v>0.36198432882235831</v>
      </c>
      <c r="L95" s="104">
        <v>4.2754854994076128</v>
      </c>
      <c r="M95" s="34" t="s">
        <v>4</v>
      </c>
      <c r="N95" s="104">
        <v>0.2297610699041969</v>
      </c>
      <c r="O95" s="16">
        <v>3.3032329998571535</v>
      </c>
      <c r="P95" s="2" t="s">
        <v>4</v>
      </c>
      <c r="Q95" s="16">
        <v>3.8107518616068599</v>
      </c>
      <c r="R95" s="89">
        <f t="shared" si="49"/>
        <v>26.683039552173899</v>
      </c>
      <c r="S95" s="90" t="s">
        <v>4</v>
      </c>
      <c r="T95" s="91">
        <f t="shared" si="50"/>
        <v>9.8216378370963167</v>
      </c>
      <c r="U95" s="33">
        <f t="shared" si="51"/>
        <v>1.3180657843645911</v>
      </c>
      <c r="V95" s="2" t="s">
        <v>4</v>
      </c>
      <c r="W95" s="104">
        <f t="shared" si="52"/>
        <v>1.2219448535351345</v>
      </c>
      <c r="X95" s="33">
        <f t="shared" si="53"/>
        <v>14.43251957249999</v>
      </c>
      <c r="Y95" s="2" t="s">
        <v>4</v>
      </c>
      <c r="Z95" s="104">
        <f t="shared" si="54"/>
        <v>0.77830817405551511</v>
      </c>
      <c r="AA95" s="55">
        <f t="shared" si="55"/>
        <v>11.150540664813777</v>
      </c>
      <c r="AB95" s="2" t="s">
        <v>4</v>
      </c>
      <c r="AC95" s="105">
        <f t="shared" si="56"/>
        <v>12.863841908129126</v>
      </c>
    </row>
    <row r="96" spans="2:29" customFormat="1" x14ac:dyDescent="0.75">
      <c r="B96" s="51">
        <v>9</v>
      </c>
      <c r="C96" s="103">
        <v>61.265401604600214</v>
      </c>
      <c r="D96" s="2" t="s">
        <v>4</v>
      </c>
      <c r="E96" s="105">
        <v>0.74685813043739002</v>
      </c>
      <c r="F96" s="35">
        <v>5.5881173162369526</v>
      </c>
      <c r="G96" s="34" t="s">
        <v>4</v>
      </c>
      <c r="H96" s="33">
        <v>5.2416141373887735</v>
      </c>
      <c r="I96" s="104">
        <v>0.30409063329911518</v>
      </c>
      <c r="J96" s="2" t="s">
        <v>4</v>
      </c>
      <c r="K96" s="104">
        <v>0.18120942313570174</v>
      </c>
      <c r="L96" s="104">
        <v>6.4565327910523633</v>
      </c>
      <c r="M96" s="34" t="s">
        <v>4</v>
      </c>
      <c r="N96" s="104">
        <v>0</v>
      </c>
      <c r="O96" s="16">
        <v>3.3744270996721295</v>
      </c>
      <c r="P96" s="2" t="s">
        <v>4</v>
      </c>
      <c r="Q96" s="16">
        <v>5.0503535016915508</v>
      </c>
      <c r="R96" s="35">
        <f t="shared" si="49"/>
        <v>14.426681952898756</v>
      </c>
      <c r="S96" s="2" t="s">
        <v>4</v>
      </c>
      <c r="T96" s="104">
        <f t="shared" si="50"/>
        <v>13.533267433860859</v>
      </c>
      <c r="U96" s="91">
        <f t="shared" si="51"/>
        <v>0.78506205278025987</v>
      </c>
      <c r="V96" s="90" t="s">
        <v>4</v>
      </c>
      <c r="W96" s="91">
        <f t="shared" si="52"/>
        <v>0.46792104291499048</v>
      </c>
      <c r="X96" s="33">
        <f t="shared" si="53"/>
        <v>16.668645238410825</v>
      </c>
      <c r="Y96" s="2" t="s">
        <v>4</v>
      </c>
      <c r="Z96" s="104">
        <f t="shared" si="54"/>
        <v>0.20319973253466522</v>
      </c>
      <c r="AA96" s="55">
        <f t="shared" si="55"/>
        <v>8.7116615105344284</v>
      </c>
      <c r="AB96" s="2" t="s">
        <v>4</v>
      </c>
      <c r="AC96" s="105">
        <f t="shared" si="56"/>
        <v>13.038785062119095</v>
      </c>
    </row>
    <row r="97" spans="2:29" customFormat="1" x14ac:dyDescent="0.75">
      <c r="B97" s="51">
        <v>13</v>
      </c>
      <c r="C97" s="103">
        <v>49.241564096883266</v>
      </c>
      <c r="D97" s="2" t="s">
        <v>4</v>
      </c>
      <c r="E97" s="105">
        <v>2.0101644171375646</v>
      </c>
      <c r="F97" s="35">
        <v>4.6937119924523376</v>
      </c>
      <c r="G97" s="34" t="s">
        <v>4</v>
      </c>
      <c r="H97" s="33">
        <v>2.9856805700511924</v>
      </c>
      <c r="I97" s="121">
        <v>0.19306538723439273</v>
      </c>
      <c r="J97" s="120" t="s">
        <v>4</v>
      </c>
      <c r="K97" s="121">
        <v>0.69715722663230595</v>
      </c>
      <c r="L97" s="104">
        <v>3.8559978446824275</v>
      </c>
      <c r="M97" s="34" t="s">
        <v>4</v>
      </c>
      <c r="N97" s="104">
        <v>4.9167939320295916E-2</v>
      </c>
      <c r="O97" s="16">
        <v>5.7034288417929302</v>
      </c>
      <c r="P97" s="2" t="s">
        <v>4</v>
      </c>
      <c r="Q97" s="16">
        <v>0.14507599542497993</v>
      </c>
      <c r="R97" s="89">
        <f t="shared" si="49"/>
        <v>9.2471564754502786</v>
      </c>
      <c r="S97" s="90" t="s">
        <v>4</v>
      </c>
      <c r="T97" s="91">
        <f t="shared" si="50"/>
        <v>5.8942371951426038</v>
      </c>
      <c r="U97" s="33">
        <f t="shared" si="51"/>
        <v>0.3803611829231679</v>
      </c>
      <c r="V97" s="2" t="s">
        <v>4</v>
      </c>
      <c r="W97" s="104">
        <f t="shared" si="52"/>
        <v>1.3735682804098208</v>
      </c>
      <c r="X97" s="33">
        <f t="shared" si="53"/>
        <v>7.5967625402059662</v>
      </c>
      <c r="Y97" s="2" t="s">
        <v>4</v>
      </c>
      <c r="Z97" s="104">
        <f t="shared" si="54"/>
        <v>0.32489518934156053</v>
      </c>
      <c r="AA97" s="95">
        <f t="shared" si="55"/>
        <v>11.236415662372137</v>
      </c>
      <c r="AB97" s="90" t="s">
        <v>4</v>
      </c>
      <c r="AC97" s="96">
        <f t="shared" si="56"/>
        <v>0.54045870226833459</v>
      </c>
    </row>
    <row r="98" spans="2:29" customFormat="1" x14ac:dyDescent="0.75">
      <c r="B98" s="51">
        <v>17</v>
      </c>
      <c r="C98" s="103">
        <v>33.261444688290588</v>
      </c>
      <c r="D98" s="2" t="s">
        <v>4</v>
      </c>
      <c r="E98" s="105">
        <v>2.289984356696829</v>
      </c>
      <c r="F98" s="119">
        <v>3.4235108597879829</v>
      </c>
      <c r="G98" s="120" t="s">
        <v>4</v>
      </c>
      <c r="H98" s="121">
        <v>3.6752949265438684</v>
      </c>
      <c r="I98" s="121">
        <v>0.3824091593670329</v>
      </c>
      <c r="J98" s="120" t="s">
        <v>4</v>
      </c>
      <c r="K98" s="121">
        <v>1.2865702751794144</v>
      </c>
      <c r="L98" s="16">
        <v>2.6891389616840518</v>
      </c>
      <c r="M98" s="34" t="s">
        <v>4</v>
      </c>
      <c r="N98" s="16">
        <v>5.0014312048947594E-2</v>
      </c>
      <c r="O98" s="16">
        <v>4.4601027682780732</v>
      </c>
      <c r="P98" s="2" t="s">
        <v>4</v>
      </c>
      <c r="Q98" s="16">
        <v>9.1232211516246391</v>
      </c>
      <c r="R98" s="35">
        <f t="shared" si="49"/>
        <v>5.129734744478835</v>
      </c>
      <c r="S98" s="2" t="s">
        <v>4</v>
      </c>
      <c r="T98" s="104">
        <f t="shared" si="50"/>
        <v>5.5183171176207111</v>
      </c>
      <c r="U98" s="33">
        <f t="shared" si="51"/>
        <v>0.57299586061003394</v>
      </c>
      <c r="V98" s="2" t="s">
        <v>4</v>
      </c>
      <c r="W98" s="104">
        <f t="shared" si="52"/>
        <v>1.9281802363010021</v>
      </c>
      <c r="X98" s="33">
        <f t="shared" si="53"/>
        <v>4.0293634603328563</v>
      </c>
      <c r="Y98" s="2" t="s">
        <v>4</v>
      </c>
      <c r="Z98" s="104">
        <f t="shared" si="54"/>
        <v>0.28735769337519279</v>
      </c>
      <c r="AA98" s="55">
        <f t="shared" si="55"/>
        <v>6.6829477315574124</v>
      </c>
      <c r="AB98" s="2" t="s">
        <v>4</v>
      </c>
      <c r="AC98" s="105">
        <f t="shared" si="56"/>
        <v>13.67783181880246</v>
      </c>
    </row>
    <row r="99" spans="2:29" customFormat="1" x14ac:dyDescent="0.75">
      <c r="B99" s="112">
        <v>25</v>
      </c>
      <c r="C99" s="106">
        <v>10.5896055973293</v>
      </c>
      <c r="D99" s="4" t="s">
        <v>4</v>
      </c>
      <c r="E99" s="108">
        <v>1.2866462738733868</v>
      </c>
      <c r="F99" s="28">
        <v>3.7003737472048974</v>
      </c>
      <c r="G99" s="29" t="s">
        <v>4</v>
      </c>
      <c r="H99" s="30">
        <v>1.1694460343330779</v>
      </c>
      <c r="I99" s="124">
        <v>0.27212695475316545</v>
      </c>
      <c r="J99" s="123" t="s">
        <v>4</v>
      </c>
      <c r="K99" s="124">
        <v>0.82797646905376143</v>
      </c>
      <c r="L99" s="36">
        <v>1.0796915167095116</v>
      </c>
      <c r="M99" s="29" t="s">
        <v>4</v>
      </c>
      <c r="N99" s="107">
        <v>0</v>
      </c>
      <c r="O99" s="36">
        <v>10.954756282005162</v>
      </c>
      <c r="P99" s="4" t="s">
        <v>4</v>
      </c>
      <c r="Q99" s="36">
        <v>0.74047399460844676</v>
      </c>
      <c r="R99" s="86">
        <f t="shared" si="49"/>
        <v>4.1386393292706094</v>
      </c>
      <c r="S99" s="87" t="s">
        <v>4</v>
      </c>
      <c r="T99" s="88">
        <f t="shared" si="50"/>
        <v>1.4012843117936959</v>
      </c>
      <c r="U99" s="30">
        <f t="shared" si="51"/>
        <v>0.30435717968943105</v>
      </c>
      <c r="V99" s="4" t="s">
        <v>4</v>
      </c>
      <c r="W99" s="107">
        <f t="shared" si="52"/>
        <v>0.92677856835723404</v>
      </c>
      <c r="X99" s="30">
        <f t="shared" si="53"/>
        <v>1.2075682295360293</v>
      </c>
      <c r="Y99" s="4" t="s">
        <v>4</v>
      </c>
      <c r="Z99" s="107">
        <f t="shared" si="54"/>
        <v>0.14672058828822307</v>
      </c>
      <c r="AA99" s="97">
        <f t="shared" si="55"/>
        <v>12.252217826787644</v>
      </c>
      <c r="AB99" s="87" t="s">
        <v>4</v>
      </c>
      <c r="AC99" s="98">
        <f t="shared" si="56"/>
        <v>1.7035160251702681</v>
      </c>
    </row>
    <row r="100" spans="2:29" customFormat="1" x14ac:dyDescent="0.75"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</row>
    <row r="101" spans="2:29" customFormat="1" x14ac:dyDescent="0.75"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 spans="2:29" customFormat="1" x14ac:dyDescent="0.75">
      <c r="B102" s="1" t="s">
        <v>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 spans="2:29" customFormat="1" x14ac:dyDescent="0.75"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 spans="2:29" customFormat="1" x14ac:dyDescent="0.75">
      <c r="B104" s="189" t="s">
        <v>1</v>
      </c>
      <c r="C104" s="184" t="s">
        <v>3</v>
      </c>
      <c r="D104" s="185"/>
      <c r="E104" s="186"/>
      <c r="F104" s="191" t="s">
        <v>10</v>
      </c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84" t="s">
        <v>11</v>
      </c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6"/>
    </row>
    <row r="105" spans="2:29" customFormat="1" ht="16.75" x14ac:dyDescent="0.75">
      <c r="B105" s="190"/>
      <c r="C105" s="177" t="s">
        <v>2</v>
      </c>
      <c r="D105" s="175"/>
      <c r="E105" s="176"/>
      <c r="F105" s="193" t="s">
        <v>30</v>
      </c>
      <c r="G105" s="194"/>
      <c r="H105" s="194"/>
      <c r="I105" s="194" t="s">
        <v>31</v>
      </c>
      <c r="J105" s="194"/>
      <c r="K105" s="194"/>
      <c r="L105" s="194" t="s">
        <v>32</v>
      </c>
      <c r="M105" s="194"/>
      <c r="N105" s="194"/>
      <c r="O105" s="194" t="s">
        <v>33</v>
      </c>
      <c r="P105" s="194"/>
      <c r="Q105" s="194"/>
      <c r="R105" s="177" t="s">
        <v>30</v>
      </c>
      <c r="S105" s="175"/>
      <c r="T105" s="175"/>
      <c r="U105" s="175" t="s">
        <v>31</v>
      </c>
      <c r="V105" s="175"/>
      <c r="W105" s="175"/>
      <c r="X105" s="175" t="s">
        <v>32</v>
      </c>
      <c r="Y105" s="175"/>
      <c r="Z105" s="175"/>
      <c r="AA105" s="175" t="s">
        <v>33</v>
      </c>
      <c r="AB105" s="175"/>
      <c r="AC105" s="176"/>
    </row>
    <row r="106" spans="2:29" customFormat="1" x14ac:dyDescent="0.75">
      <c r="B106" s="51">
        <v>0</v>
      </c>
      <c r="C106" s="103">
        <v>76.603018982963548</v>
      </c>
      <c r="D106" s="2" t="s">
        <v>4</v>
      </c>
      <c r="E106" s="105">
        <v>0.27975777431640397</v>
      </c>
      <c r="F106" s="35">
        <v>2.3119594218881705</v>
      </c>
      <c r="G106" s="34" t="s">
        <v>4</v>
      </c>
      <c r="H106" s="104">
        <v>1.8220978632483023</v>
      </c>
      <c r="I106" s="125">
        <v>0.23821585050320751</v>
      </c>
      <c r="J106" s="126" t="s">
        <v>4</v>
      </c>
      <c r="K106" s="125">
        <v>0.33708622842636043</v>
      </c>
      <c r="L106" s="43">
        <v>2.9178397747632459</v>
      </c>
      <c r="M106" s="44" t="s">
        <v>4</v>
      </c>
      <c r="N106" s="43">
        <v>9.1692946783575043E-16</v>
      </c>
      <c r="O106" s="43">
        <v>2.9433067540757949</v>
      </c>
      <c r="P106" s="44" t="s">
        <v>4</v>
      </c>
      <c r="Q106" s="43">
        <v>0</v>
      </c>
      <c r="R106" s="71">
        <f>F106/(1-$C106/100)</f>
        <v>9.881443337517446</v>
      </c>
      <c r="S106" s="41" t="s">
        <v>4</v>
      </c>
      <c r="T106" s="101">
        <f>SQRT(($E106/$C106) ^2+(H106/F106)^2)*R106</f>
        <v>7.7878313643470189</v>
      </c>
      <c r="U106" s="43">
        <f>I106/(1-$C106/100)</f>
        <v>1.0181478128727428</v>
      </c>
      <c r="V106" s="41" t="s">
        <v>4</v>
      </c>
      <c r="W106" s="101">
        <f>SQRT(($E106/$C106) ^2+(K106/I106)^2)*U106</f>
        <v>1.4407301131078212</v>
      </c>
      <c r="X106" s="43">
        <f>L106/(1-$C106/100)</f>
        <v>12.471009711204312</v>
      </c>
      <c r="Y106" s="41" t="s">
        <v>4</v>
      </c>
      <c r="Z106" s="101">
        <f>SQRT(($E106/$C106) ^2+(N106/L106)^2)*X106</f>
        <v>4.5544705242762017E-2</v>
      </c>
      <c r="AA106" s="56">
        <f>O106/(1-$C106/100)</f>
        <v>12.579856999211279</v>
      </c>
      <c r="AB106" s="41" t="s">
        <v>4</v>
      </c>
      <c r="AC106" s="102">
        <f>SQRT(($E106/$C106) ^2+(Q106/O106)^2)*AA106</f>
        <v>4.5942220581419592E-2</v>
      </c>
    </row>
    <row r="107" spans="2:29" customFormat="1" x14ac:dyDescent="0.75">
      <c r="B107" s="51">
        <v>4</v>
      </c>
      <c r="C107" s="103">
        <v>60.991425039256193</v>
      </c>
      <c r="D107" s="2" t="s">
        <v>4</v>
      </c>
      <c r="E107" s="105">
        <v>0.67697512696359741</v>
      </c>
      <c r="F107" s="103">
        <v>5.6694007718648782</v>
      </c>
      <c r="G107" s="2" t="s">
        <v>4</v>
      </c>
      <c r="H107" s="104">
        <v>1.2582733039980436</v>
      </c>
      <c r="I107" s="121">
        <v>0.21065441074095206</v>
      </c>
      <c r="J107" s="120" t="s">
        <v>4</v>
      </c>
      <c r="K107" s="121">
        <v>0.28622101352552559</v>
      </c>
      <c r="L107" s="16">
        <v>3.3468559837728193</v>
      </c>
      <c r="M107" s="34" t="s">
        <v>4</v>
      </c>
      <c r="N107" s="16">
        <v>0</v>
      </c>
      <c r="O107" s="16">
        <v>3.5511043497858914</v>
      </c>
      <c r="P107" s="34" t="s">
        <v>4</v>
      </c>
      <c r="Q107" s="104">
        <v>4.6777211101248115</v>
      </c>
      <c r="R107" s="89">
        <f>F107/(1-$C107/100)</f>
        <v>14.533729513498681</v>
      </c>
      <c r="S107" s="90" t="s">
        <v>4</v>
      </c>
      <c r="T107" s="91">
        <f>SQRT(($E107/$C107) ^2+(H107/F107)^2)*R107</f>
        <v>3.2296638892306504</v>
      </c>
      <c r="U107" s="33">
        <f>I107/(1-$C107/100)</f>
        <v>0.54002077992580777</v>
      </c>
      <c r="V107" s="2" t="s">
        <v>4</v>
      </c>
      <c r="W107" s="104">
        <f>SQRT(($E107/$C107) ^2+(K107/I107)^2)*U107</f>
        <v>0.73376318915570493</v>
      </c>
      <c r="X107" s="33">
        <f>L107/(1-$C107/100)</f>
        <v>8.5797955632599265</v>
      </c>
      <c r="Y107" s="2" t="s">
        <v>4</v>
      </c>
      <c r="Z107" s="104">
        <f>SQRT(($E107/$C107) ^2+(N107/L107)^2)*X107</f>
        <v>9.5231554058970908E-2</v>
      </c>
      <c r="AA107" s="55">
        <f>O107/(1-$C107/100)</f>
        <v>9.1033941982231799</v>
      </c>
      <c r="AB107" s="2" t="s">
        <v>4</v>
      </c>
      <c r="AC107" s="105">
        <f>SQRT(($E107/$C107) ^2+(Q107/O107)^2)*AA107</f>
        <v>11.991945806636409</v>
      </c>
    </row>
    <row r="108" spans="2:29" customFormat="1" x14ac:dyDescent="0.75">
      <c r="B108" s="112">
        <v>9</v>
      </c>
      <c r="C108" s="106">
        <v>35.691172672050989</v>
      </c>
      <c r="D108" s="4" t="s">
        <v>4</v>
      </c>
      <c r="E108" s="108">
        <v>1.3729289076354467</v>
      </c>
      <c r="F108" s="106">
        <v>3.9467965320688823</v>
      </c>
      <c r="G108" s="4" t="s">
        <v>4</v>
      </c>
      <c r="H108" s="107">
        <v>0.8520387924918551</v>
      </c>
      <c r="I108" s="107">
        <v>0.29025333428834599</v>
      </c>
      <c r="J108" s="4" t="s">
        <v>4</v>
      </c>
      <c r="K108" s="107">
        <v>0</v>
      </c>
      <c r="L108" s="36">
        <v>1.4921533316182145</v>
      </c>
      <c r="M108" s="29" t="s">
        <v>4</v>
      </c>
      <c r="N108" s="36">
        <v>0</v>
      </c>
      <c r="O108" s="36">
        <v>7.2740556441881381</v>
      </c>
      <c r="P108" s="29" t="s">
        <v>4</v>
      </c>
      <c r="Q108" s="36">
        <v>0</v>
      </c>
      <c r="R108" s="86">
        <f>F108/(1-$C108/100)</f>
        <v>6.1372547067944758</v>
      </c>
      <c r="S108" s="87" t="s">
        <v>4</v>
      </c>
      <c r="T108" s="88">
        <f>SQRT(($E108/$C108) ^2+(H108/F108)^2)*R108</f>
        <v>1.3457861031456664</v>
      </c>
      <c r="U108" s="88">
        <f>I108/(1-$C108/100)</f>
        <v>0.4513429125494256</v>
      </c>
      <c r="V108" s="87" t="s">
        <v>4</v>
      </c>
      <c r="W108" s="88">
        <f>SQRT(($E108/$C108) ^2+(K108/I108)^2)*U108</f>
        <v>1.7361764422515823E-2</v>
      </c>
      <c r="X108" s="30">
        <f>L108/(1-$C108/100)</f>
        <v>2.320293175319208</v>
      </c>
      <c r="Y108" s="4" t="s">
        <v>4</v>
      </c>
      <c r="Z108" s="107">
        <f>SQRT(($E108/$C108) ^2+(N108/L108)^2)*X108</f>
        <v>8.9254494489601266E-2</v>
      </c>
      <c r="AA108" s="97">
        <f>O108/(1-$C108/100)</f>
        <v>11.311130907571052</v>
      </c>
      <c r="AB108" s="87" t="s">
        <v>4</v>
      </c>
      <c r="AC108" s="98">
        <f>SQRT(($E108/$C108) ^2+(Q108/O108)^2)*AA108</f>
        <v>0.43510418510887972</v>
      </c>
    </row>
    <row r="109" spans="2:29" customFormat="1" x14ac:dyDescent="0.75"/>
    <row r="110" spans="2:29" customFormat="1" x14ac:dyDescent="0.75"/>
    <row r="111" spans="2:29" customFormat="1" x14ac:dyDescent="0.75"/>
    <row r="112" spans="2:29" s="63" customFormat="1" ht="21" x14ac:dyDescent="1">
      <c r="B112" s="116"/>
    </row>
    <row r="113" spans="2:20" customFormat="1" x14ac:dyDescent="0.75"/>
    <row r="114" spans="2:20" customFormat="1" x14ac:dyDescent="0.75">
      <c r="B114" s="1" t="s">
        <v>0</v>
      </c>
      <c r="C114" s="1"/>
      <c r="D114" s="1"/>
      <c r="E114" s="1"/>
    </row>
    <row r="115" spans="2:20" customFormat="1" x14ac:dyDescent="0.75"/>
    <row r="116" spans="2:20" customFormat="1" ht="16.75" x14ac:dyDescent="0.75">
      <c r="B116" s="187" t="s">
        <v>1</v>
      </c>
      <c r="C116" s="184" t="s">
        <v>3</v>
      </c>
      <c r="D116" s="185"/>
      <c r="E116" s="185"/>
      <c r="F116" s="184" t="s">
        <v>12</v>
      </c>
      <c r="G116" s="185"/>
      <c r="H116" s="185"/>
      <c r="I116" s="185" t="s">
        <v>17</v>
      </c>
      <c r="J116" s="185"/>
      <c r="K116" s="185"/>
      <c r="L116" s="185" t="s">
        <v>16</v>
      </c>
      <c r="M116" s="185"/>
      <c r="N116" s="185"/>
      <c r="O116" s="185" t="s">
        <v>28</v>
      </c>
      <c r="P116" s="185"/>
      <c r="Q116" s="185"/>
      <c r="R116" s="184" t="s">
        <v>19</v>
      </c>
      <c r="S116" s="185"/>
      <c r="T116" s="186"/>
    </row>
    <row r="117" spans="2:20" customFormat="1" x14ac:dyDescent="0.75">
      <c r="B117" s="188"/>
      <c r="C117" s="177" t="s">
        <v>2</v>
      </c>
      <c r="D117" s="175"/>
      <c r="E117" s="175"/>
      <c r="F117" s="177" t="s">
        <v>13</v>
      </c>
      <c r="G117" s="175"/>
      <c r="H117" s="175"/>
      <c r="I117" s="175" t="s">
        <v>14</v>
      </c>
      <c r="J117" s="175"/>
      <c r="K117" s="175"/>
      <c r="L117" s="175" t="s">
        <v>15</v>
      </c>
      <c r="M117" s="175"/>
      <c r="N117" s="175"/>
      <c r="O117" s="175" t="s">
        <v>29</v>
      </c>
      <c r="P117" s="175"/>
      <c r="Q117" s="175"/>
      <c r="R117" s="177" t="s">
        <v>13</v>
      </c>
      <c r="S117" s="175"/>
      <c r="T117" s="176"/>
    </row>
    <row r="118" spans="2:20" customFormat="1" x14ac:dyDescent="0.75">
      <c r="B118" s="109">
        <v>0</v>
      </c>
      <c r="C118" s="103">
        <v>76.603018982963548</v>
      </c>
      <c r="D118" s="2" t="s">
        <v>4</v>
      </c>
      <c r="E118" s="104">
        <v>0.27975777431640397</v>
      </c>
      <c r="F118" s="100">
        <v>4.0468000000000002</v>
      </c>
      <c r="G118" s="8" t="s">
        <v>4</v>
      </c>
      <c r="H118" s="101">
        <v>0.6450423630532599</v>
      </c>
      <c r="I118" s="61">
        <v>0.51408553123474154</v>
      </c>
      <c r="J118" s="62" t="s">
        <v>4</v>
      </c>
      <c r="K118" s="61">
        <v>2.3095772907436884E-3</v>
      </c>
      <c r="L118" s="18">
        <v>4610.1928733380555</v>
      </c>
      <c r="M118" s="24" t="s">
        <v>4</v>
      </c>
      <c r="N118" s="18">
        <v>8.1822698544203245</v>
      </c>
      <c r="O118" s="75">
        <v>1.2743981221671178E-7</v>
      </c>
      <c r="P118" s="69" t="s">
        <v>4</v>
      </c>
      <c r="Q118" s="68">
        <v>2.2922744145524997E-9</v>
      </c>
      <c r="R118" s="100">
        <f>F118/(1-$C118/100)</f>
        <v>17.296248593155383</v>
      </c>
      <c r="S118" s="8" t="s">
        <v>4</v>
      </c>
      <c r="T118" s="102">
        <f>SQRT((H118/F118)^2+($E118/$C118)^2)*R118</f>
        <v>2.7576705238032364</v>
      </c>
    </row>
    <row r="119" spans="2:20" customFormat="1" x14ac:dyDescent="0.75">
      <c r="B119" s="110">
        <v>4</v>
      </c>
      <c r="C119" s="103">
        <v>73.683552889909038</v>
      </c>
      <c r="D119" s="2" t="s">
        <v>4</v>
      </c>
      <c r="E119" s="104">
        <v>0.57113765986724196</v>
      </c>
      <c r="F119" s="103" t="s">
        <v>18</v>
      </c>
      <c r="G119" s="2" t="s">
        <v>4</v>
      </c>
      <c r="H119" s="104" t="s">
        <v>18</v>
      </c>
      <c r="I119" s="31">
        <v>0.37163785099983221</v>
      </c>
      <c r="J119" s="25" t="s">
        <v>4</v>
      </c>
      <c r="K119" s="31">
        <v>3.3270587772035454E-2</v>
      </c>
      <c r="L119" s="19">
        <v>3930.4995276516397</v>
      </c>
      <c r="M119" s="21" t="s">
        <v>4</v>
      </c>
      <c r="N119" s="19">
        <v>196.03143918300961</v>
      </c>
      <c r="O119" s="76">
        <v>1.0885978280674281E-7</v>
      </c>
      <c r="P119" s="64" t="s">
        <v>4</v>
      </c>
      <c r="Q119" s="65">
        <v>3.1954618112287524E-9</v>
      </c>
      <c r="R119" s="103" t="s">
        <v>18</v>
      </c>
      <c r="S119" s="2" t="s">
        <v>4</v>
      </c>
      <c r="T119" s="105" t="s">
        <v>18</v>
      </c>
    </row>
    <row r="120" spans="2:20" customFormat="1" x14ac:dyDescent="0.75">
      <c r="B120" s="110">
        <v>9</v>
      </c>
      <c r="C120" s="103">
        <v>71.279326699961985</v>
      </c>
      <c r="D120" s="2" t="s">
        <v>4</v>
      </c>
      <c r="E120" s="104">
        <v>0.49508671473027083</v>
      </c>
      <c r="F120" s="103" t="s">
        <v>18</v>
      </c>
      <c r="G120" s="2" t="s">
        <v>4</v>
      </c>
      <c r="H120" s="104" t="s">
        <v>18</v>
      </c>
      <c r="I120" s="31">
        <v>0.41184954345226299</v>
      </c>
      <c r="J120" s="25" t="s">
        <v>4</v>
      </c>
      <c r="K120" s="31">
        <v>1.2360983664249151E-2</v>
      </c>
      <c r="L120" s="22">
        <v>4164.6645856219056</v>
      </c>
      <c r="M120" s="21" t="s">
        <v>4</v>
      </c>
      <c r="N120" s="19">
        <v>65.423116897088946</v>
      </c>
      <c r="O120" s="76">
        <v>1.1250200264193201E-7</v>
      </c>
      <c r="P120" s="64" t="s">
        <v>4</v>
      </c>
      <c r="Q120" s="65">
        <v>3.2198302775714428E-9</v>
      </c>
      <c r="R120" s="103" t="s">
        <v>18</v>
      </c>
      <c r="S120" s="2" t="s">
        <v>4</v>
      </c>
      <c r="T120" s="105" t="s">
        <v>18</v>
      </c>
    </row>
    <row r="121" spans="2:20" customFormat="1" x14ac:dyDescent="0.75">
      <c r="B121" s="110">
        <v>13</v>
      </c>
      <c r="C121" s="103">
        <v>65.773601929002538</v>
      </c>
      <c r="D121" s="2" t="s">
        <v>4</v>
      </c>
      <c r="E121" s="104">
        <v>0.54864196110959706</v>
      </c>
      <c r="F121" s="103">
        <v>6.3039000000000005</v>
      </c>
      <c r="G121" s="2" t="s">
        <v>4</v>
      </c>
      <c r="H121" s="104">
        <v>0.3546400000000009</v>
      </c>
      <c r="I121" s="31">
        <v>0.26999552845954877</v>
      </c>
      <c r="J121" s="25" t="s">
        <v>4</v>
      </c>
      <c r="K121" s="31">
        <v>1.7943525763072961E-2</v>
      </c>
      <c r="L121" s="22">
        <v>3178.6385172533701</v>
      </c>
      <c r="M121" s="21" t="s">
        <v>4</v>
      </c>
      <c r="N121" s="19">
        <v>164.14775209578329</v>
      </c>
      <c r="O121" s="76">
        <v>9.7849632139015492E-8</v>
      </c>
      <c r="P121" s="64" t="s">
        <v>4</v>
      </c>
      <c r="Q121" s="65">
        <v>1.1513397458496353E-9</v>
      </c>
      <c r="R121" s="103">
        <f>F121/(1-$C121/100)</f>
        <v>18.418239590749565</v>
      </c>
      <c r="S121" s="2" t="s">
        <v>4</v>
      </c>
      <c r="T121" s="105">
        <f>SQRT((H121/F121)^2+($E121/$C121)^2)*R121</f>
        <v>1.0474871178975944</v>
      </c>
    </row>
    <row r="122" spans="2:20" customFormat="1" x14ac:dyDescent="0.75">
      <c r="B122" s="110">
        <v>17</v>
      </c>
      <c r="C122" s="103">
        <v>61.226640218946159</v>
      </c>
      <c r="D122" s="2" t="s">
        <v>4</v>
      </c>
      <c r="E122" s="104">
        <v>1.5268954622282804</v>
      </c>
      <c r="F122" s="103">
        <v>8.3866999999999994</v>
      </c>
      <c r="G122" s="2" t="s">
        <v>4</v>
      </c>
      <c r="H122" s="104">
        <v>4.2011200000000226</v>
      </c>
      <c r="I122" s="31">
        <v>0.14503307938575741</v>
      </c>
      <c r="J122" s="25" t="s">
        <v>4</v>
      </c>
      <c r="K122" s="31">
        <v>7.2308720197433582E-3</v>
      </c>
      <c r="L122" s="19">
        <v>1770.0862000211077</v>
      </c>
      <c r="M122" s="21" t="s">
        <v>4</v>
      </c>
      <c r="N122" s="19">
        <v>101.6572094394317</v>
      </c>
      <c r="O122" s="76">
        <v>9.4447948641954131E-8</v>
      </c>
      <c r="P122" s="64" t="s">
        <v>4</v>
      </c>
      <c r="Q122" s="65">
        <v>5.6337646352240783E-10</v>
      </c>
      <c r="R122" s="103">
        <f>F122/(1-$C122/100)</f>
        <v>21.630057460478483</v>
      </c>
      <c r="S122" s="2" t="s">
        <v>4</v>
      </c>
      <c r="T122" s="105">
        <f>SQRT((H122/F122)^2+($E122/$C122)^2)*R122</f>
        <v>10.848487338274248</v>
      </c>
    </row>
    <row r="123" spans="2:20" customFormat="1" x14ac:dyDescent="0.75">
      <c r="B123" s="110">
        <v>25</v>
      </c>
      <c r="C123" s="103">
        <v>47.241005573313856</v>
      </c>
      <c r="D123" s="2" t="s">
        <v>4</v>
      </c>
      <c r="E123" s="104">
        <v>1.549812194447455</v>
      </c>
      <c r="F123" s="103">
        <v>9.8138000000000005</v>
      </c>
      <c r="G123" s="2" t="s">
        <v>4</v>
      </c>
      <c r="H123" s="104">
        <v>0.26319000000000059</v>
      </c>
      <c r="I123" s="31">
        <v>6.2420988082885751E-2</v>
      </c>
      <c r="J123" s="25" t="s">
        <v>4</v>
      </c>
      <c r="K123" s="31">
        <v>1.7179973978862656E-3</v>
      </c>
      <c r="L123" s="19">
        <v>472.72970668201231</v>
      </c>
      <c r="M123" s="21" t="s">
        <v>4</v>
      </c>
      <c r="N123" s="19">
        <v>28.443508230978075</v>
      </c>
      <c r="O123" s="76">
        <v>1.5233166785647398E-7</v>
      </c>
      <c r="P123" s="64" t="s">
        <v>4</v>
      </c>
      <c r="Q123" s="65">
        <v>3.9322782761046508E-9</v>
      </c>
      <c r="R123" s="103">
        <f>F123/(1-$C123/100)</f>
        <v>18.601188492394883</v>
      </c>
      <c r="S123" s="2" t="s">
        <v>4</v>
      </c>
      <c r="T123" s="105">
        <f>SQRT((H123/F123)^2+($E123/$C123)^2)*R123</f>
        <v>0.78819251277033719</v>
      </c>
    </row>
    <row r="124" spans="2:20" customFormat="1" x14ac:dyDescent="0.75">
      <c r="B124" s="99">
        <v>40</v>
      </c>
      <c r="C124" s="106">
        <v>22.658735396609725</v>
      </c>
      <c r="D124" s="4" t="s">
        <v>4</v>
      </c>
      <c r="E124" s="107">
        <v>6.4246927252012558</v>
      </c>
      <c r="F124" s="106">
        <v>12.459</v>
      </c>
      <c r="G124" s="4" t="s">
        <v>4</v>
      </c>
      <c r="H124" s="107">
        <v>1.4061599999999992</v>
      </c>
      <c r="I124" s="114">
        <v>5.5902277678251275E-2</v>
      </c>
      <c r="J124" s="26" t="s">
        <v>4</v>
      </c>
      <c r="K124" s="114">
        <v>3.0263450657293679E-4</v>
      </c>
      <c r="L124" s="113">
        <v>365.71379720921664</v>
      </c>
      <c r="M124" s="23" t="s">
        <v>4</v>
      </c>
      <c r="N124" s="113">
        <v>4.9046159506749705</v>
      </c>
      <c r="O124" s="77">
        <v>1.761694166605598E-7</v>
      </c>
      <c r="P124" s="66" t="s">
        <v>4</v>
      </c>
      <c r="Q124" s="115">
        <v>1.0276398566470349E-9</v>
      </c>
      <c r="R124" s="106">
        <f>F124/(1-$C124/100)</f>
        <v>16.109123717966533</v>
      </c>
      <c r="S124" s="4" t="s">
        <v>4</v>
      </c>
      <c r="T124" s="108">
        <f>SQRT((H124/F124)^2+($E124/$C124)^2)*R124</f>
        <v>4.916156697669102</v>
      </c>
    </row>
    <row r="125" spans="2:20" customFormat="1" x14ac:dyDescent="0.75">
      <c r="F125" s="54"/>
      <c r="G125" s="54"/>
      <c r="H125" s="54"/>
      <c r="I125" s="59"/>
      <c r="J125" s="59"/>
      <c r="K125" s="59"/>
      <c r="L125" s="60"/>
      <c r="M125" s="60"/>
      <c r="N125" s="60"/>
      <c r="O125" s="67"/>
      <c r="P125" s="67"/>
      <c r="Q125" s="67"/>
      <c r="R125" s="104"/>
      <c r="S125" s="104"/>
      <c r="T125" s="104"/>
    </row>
    <row r="126" spans="2:20" customFormat="1" x14ac:dyDescent="0.75">
      <c r="F126" s="54"/>
      <c r="G126" s="54"/>
      <c r="H126" s="54"/>
      <c r="I126" s="59"/>
      <c r="J126" s="59"/>
      <c r="K126" s="59"/>
      <c r="L126" s="60"/>
      <c r="M126" s="60"/>
      <c r="N126" s="60"/>
      <c r="O126" s="67"/>
      <c r="P126" s="67"/>
      <c r="Q126" s="67"/>
      <c r="R126" s="104"/>
      <c r="S126" s="104"/>
      <c r="T126" s="104"/>
    </row>
    <row r="127" spans="2:20" customFormat="1" x14ac:dyDescent="0.75">
      <c r="B127" s="1" t="s">
        <v>5</v>
      </c>
      <c r="F127" s="54"/>
      <c r="G127" s="54"/>
      <c r="H127" s="54"/>
      <c r="I127" s="59"/>
      <c r="J127" s="59"/>
      <c r="K127" s="59"/>
      <c r="L127" s="60"/>
      <c r="M127" s="60"/>
      <c r="N127" s="60"/>
      <c r="O127" s="67"/>
      <c r="P127" s="67"/>
      <c r="Q127" s="67"/>
      <c r="R127" s="104"/>
      <c r="S127" s="104"/>
      <c r="T127" s="104"/>
    </row>
    <row r="128" spans="2:20" customFormat="1" x14ac:dyDescent="0.75">
      <c r="F128" s="54"/>
      <c r="G128" s="54"/>
      <c r="H128" s="54"/>
      <c r="I128" s="59"/>
      <c r="J128" s="59"/>
      <c r="K128" s="59"/>
      <c r="L128" s="60"/>
      <c r="M128" s="60"/>
      <c r="N128" s="60"/>
      <c r="O128" s="67"/>
      <c r="P128" s="67"/>
      <c r="Q128" s="67"/>
      <c r="R128" s="104"/>
      <c r="S128" s="104"/>
      <c r="T128" s="104"/>
    </row>
    <row r="129" spans="2:20" customFormat="1" ht="16.75" x14ac:dyDescent="0.75">
      <c r="B129" s="187" t="s">
        <v>1</v>
      </c>
      <c r="C129" s="184" t="s">
        <v>3</v>
      </c>
      <c r="D129" s="185"/>
      <c r="E129" s="185"/>
      <c r="F129" s="184" t="s">
        <v>12</v>
      </c>
      <c r="G129" s="185"/>
      <c r="H129" s="185"/>
      <c r="I129" s="200" t="s">
        <v>17</v>
      </c>
      <c r="J129" s="200"/>
      <c r="K129" s="200"/>
      <c r="L129" s="180" t="s">
        <v>16</v>
      </c>
      <c r="M129" s="180"/>
      <c r="N129" s="180"/>
      <c r="O129" s="195" t="s">
        <v>28</v>
      </c>
      <c r="P129" s="195"/>
      <c r="Q129" s="195"/>
      <c r="R129" s="191" t="s">
        <v>19</v>
      </c>
      <c r="S129" s="192"/>
      <c r="T129" s="196"/>
    </row>
    <row r="130" spans="2:20" customFormat="1" x14ac:dyDescent="0.75">
      <c r="B130" s="177"/>
      <c r="C130" s="177" t="s">
        <v>2</v>
      </c>
      <c r="D130" s="175"/>
      <c r="E130" s="175"/>
      <c r="F130" s="177" t="s">
        <v>13</v>
      </c>
      <c r="G130" s="175"/>
      <c r="H130" s="175"/>
      <c r="I130" s="197" t="s">
        <v>14</v>
      </c>
      <c r="J130" s="197"/>
      <c r="K130" s="197"/>
      <c r="L130" s="178" t="s">
        <v>15</v>
      </c>
      <c r="M130" s="178"/>
      <c r="N130" s="178"/>
      <c r="O130" s="198" t="s">
        <v>29</v>
      </c>
      <c r="P130" s="198"/>
      <c r="Q130" s="198"/>
      <c r="R130" s="193" t="s">
        <v>13</v>
      </c>
      <c r="S130" s="194"/>
      <c r="T130" s="199"/>
    </row>
    <row r="131" spans="2:20" customFormat="1" x14ac:dyDescent="0.75">
      <c r="B131" s="110">
        <v>0</v>
      </c>
      <c r="C131" s="15">
        <v>76.603018982963548</v>
      </c>
      <c r="D131" s="6" t="s">
        <v>4</v>
      </c>
      <c r="E131" s="13">
        <v>0.27975777431640397</v>
      </c>
      <c r="F131" s="100">
        <v>4.0468000000000002</v>
      </c>
      <c r="G131" s="8" t="s">
        <v>4</v>
      </c>
      <c r="H131" s="101">
        <v>0.6450423630532599</v>
      </c>
      <c r="I131" s="61">
        <v>0.51408553123474154</v>
      </c>
      <c r="J131" s="62" t="s">
        <v>4</v>
      </c>
      <c r="K131" s="61">
        <v>2.3095772907436884E-3</v>
      </c>
      <c r="L131" s="18">
        <v>4610.1928733380555</v>
      </c>
      <c r="M131" s="24" t="s">
        <v>4</v>
      </c>
      <c r="N131" s="18">
        <v>10.454920916989233</v>
      </c>
      <c r="O131" s="68">
        <v>1.2743981221671178E-7</v>
      </c>
      <c r="P131" s="69" t="s">
        <v>4</v>
      </c>
      <c r="Q131" s="68">
        <v>2.2922744145524997E-9</v>
      </c>
      <c r="R131" s="100">
        <f>F131/(1-$C131/100)</f>
        <v>17.296248593155383</v>
      </c>
      <c r="S131" s="38" t="s">
        <v>4</v>
      </c>
      <c r="T131" s="102">
        <f>SQRT((H131/F131)^2+($E131/$C131)^2)*R131</f>
        <v>2.7576705238032364</v>
      </c>
    </row>
    <row r="132" spans="2:20" customFormat="1" x14ac:dyDescent="0.75">
      <c r="B132" s="110">
        <v>4</v>
      </c>
      <c r="C132" s="103">
        <v>70.376028399405683</v>
      </c>
      <c r="D132" s="2" t="s">
        <v>4</v>
      </c>
      <c r="E132" s="104">
        <v>0.31680757676676347</v>
      </c>
      <c r="F132" s="103" t="s">
        <v>18</v>
      </c>
      <c r="G132" s="2" t="s">
        <v>4</v>
      </c>
      <c r="H132" s="104" t="s">
        <v>18</v>
      </c>
      <c r="I132" s="31">
        <v>0.26395516395568841</v>
      </c>
      <c r="J132" s="25" t="s">
        <v>4</v>
      </c>
      <c r="K132" s="31">
        <v>2.2250953230353292E-2</v>
      </c>
      <c r="L132" s="19">
        <v>3122.5979253684122</v>
      </c>
      <c r="M132" s="21" t="s">
        <v>4</v>
      </c>
      <c r="N132" s="19">
        <v>209.2817827069411</v>
      </c>
      <c r="O132" s="65">
        <v>9.735633818876841E-8</v>
      </c>
      <c r="P132" s="64" t="s">
        <v>4</v>
      </c>
      <c r="Q132" s="65">
        <v>1.3521771433974624E-9</v>
      </c>
      <c r="R132" s="17" t="s">
        <v>18</v>
      </c>
      <c r="S132" s="39" t="s">
        <v>4</v>
      </c>
      <c r="T132" s="47" t="s">
        <v>18</v>
      </c>
    </row>
    <row r="133" spans="2:20" customFormat="1" x14ac:dyDescent="0.75">
      <c r="B133" s="110">
        <v>9</v>
      </c>
      <c r="C133" s="103">
        <v>61.265401604600214</v>
      </c>
      <c r="D133" s="2" t="s">
        <v>4</v>
      </c>
      <c r="E133" s="104">
        <v>0.74685813043739002</v>
      </c>
      <c r="F133" s="103">
        <v>7.6531500000000001</v>
      </c>
      <c r="G133" s="2" t="s">
        <v>4</v>
      </c>
      <c r="H133" s="104">
        <v>5.1387150000000057</v>
      </c>
      <c r="I133" s="31">
        <v>0.19264706075191479</v>
      </c>
      <c r="J133" s="25" t="s">
        <v>4</v>
      </c>
      <c r="K133" s="31">
        <v>6.8340333521721731E-3</v>
      </c>
      <c r="L133" s="19">
        <v>2383.5798144971959</v>
      </c>
      <c r="M133" s="21" t="s">
        <v>4</v>
      </c>
      <c r="N133" s="19">
        <v>81.645891609679055</v>
      </c>
      <c r="O133" s="65">
        <v>9.3141571385672901E-8</v>
      </c>
      <c r="P133" s="64" t="s">
        <v>4</v>
      </c>
      <c r="Q133" s="65">
        <v>8.981105309107449E-11</v>
      </c>
      <c r="R133" s="103">
        <f>F133/(1-$C133/100)</f>
        <v>19.757917513116404</v>
      </c>
      <c r="S133" s="39" t="s">
        <v>4</v>
      </c>
      <c r="T133" s="105">
        <f>SQRT((H133/F133)^2+($E133/$C133)^2)*R133</f>
        <v>13.26865918727183</v>
      </c>
    </row>
    <row r="134" spans="2:20" customFormat="1" x14ac:dyDescent="0.75">
      <c r="B134" s="110">
        <v>13</v>
      </c>
      <c r="C134" s="103">
        <v>49.241564096883266</v>
      </c>
      <c r="D134" s="2" t="s">
        <v>4</v>
      </c>
      <c r="E134" s="104">
        <v>2.0101644171375646</v>
      </c>
      <c r="F134" s="103">
        <v>9.094100000000001</v>
      </c>
      <c r="G134" s="2" t="s">
        <v>4</v>
      </c>
      <c r="H134" s="104">
        <v>0.34100000000000097</v>
      </c>
      <c r="I134" s="31">
        <v>0.12286164909601219</v>
      </c>
      <c r="J134" s="25" t="s">
        <v>4</v>
      </c>
      <c r="K134" s="31">
        <v>1.2721543645872852E-3</v>
      </c>
      <c r="L134" s="19">
        <v>1247.3300343594458</v>
      </c>
      <c r="M134" s="21" t="s">
        <v>4</v>
      </c>
      <c r="N134" s="19">
        <v>19.036986216744413</v>
      </c>
      <c r="O134" s="76">
        <v>1.2308321630159699E-7</v>
      </c>
      <c r="P134" s="64" t="s">
        <v>4</v>
      </c>
      <c r="Q134" s="65">
        <v>1.094654258911341E-8</v>
      </c>
      <c r="R134" s="103">
        <f>F134/(1-$C134/100)</f>
        <v>17.916430713818734</v>
      </c>
      <c r="S134" s="39" t="s">
        <v>4</v>
      </c>
      <c r="T134" s="105">
        <f>SQRT((H134/F134)^2+($E134/$C134)^2)*R134</f>
        <v>0.99310866233536532</v>
      </c>
    </row>
    <row r="135" spans="2:20" customFormat="1" x14ac:dyDescent="0.75">
      <c r="B135" s="110">
        <v>17</v>
      </c>
      <c r="C135" s="103">
        <v>33.261444688290588</v>
      </c>
      <c r="D135" s="2" t="s">
        <v>4</v>
      </c>
      <c r="E135" s="104">
        <v>2.289984356696829</v>
      </c>
      <c r="F135" s="103">
        <v>14.569199999999999</v>
      </c>
      <c r="G135" s="2" t="s">
        <v>4</v>
      </c>
      <c r="H135" s="104">
        <v>5.792660000000029</v>
      </c>
      <c r="I135" s="31">
        <v>5.9313837438821806E-2</v>
      </c>
      <c r="J135" s="25" t="s">
        <v>4</v>
      </c>
      <c r="K135" s="31">
        <v>7.2743870625020042E-4</v>
      </c>
      <c r="L135" s="19">
        <v>421.4074859674962</v>
      </c>
      <c r="M135" s="21" t="s">
        <v>4</v>
      </c>
      <c r="N135" s="19">
        <v>11.943855474282838</v>
      </c>
      <c r="O135" s="76">
        <v>1.6224714989182081E-7</v>
      </c>
      <c r="P135" s="64" t="s">
        <v>4</v>
      </c>
      <c r="Q135" s="65">
        <v>2.0242453435767139E-9</v>
      </c>
      <c r="R135" s="103">
        <f>F135/(1-$C135/100)</f>
        <v>21.83025978304898</v>
      </c>
      <c r="S135" s="39" t="s">
        <v>4</v>
      </c>
      <c r="T135" s="105">
        <f>SQRT((H135/F135)^2+($E135/$C135)^2)*R135</f>
        <v>8.8087969878040671</v>
      </c>
    </row>
    <row r="136" spans="2:20" customFormat="1" x14ac:dyDescent="0.75">
      <c r="B136" s="99">
        <v>25</v>
      </c>
      <c r="C136" s="106">
        <v>10.5896055973293</v>
      </c>
      <c r="D136" s="4" t="s">
        <v>4</v>
      </c>
      <c r="E136" s="107">
        <v>1.2866462738733868</v>
      </c>
      <c r="F136" s="106">
        <v>14.019449999999999</v>
      </c>
      <c r="G136" s="4" t="s">
        <v>4</v>
      </c>
      <c r="H136" s="107">
        <v>2.0951349999999986</v>
      </c>
      <c r="I136" s="114">
        <v>5.8256418257951713E-2</v>
      </c>
      <c r="J136" s="26" t="s">
        <v>4</v>
      </c>
      <c r="K136" s="114">
        <v>2.502073343755804E-4</v>
      </c>
      <c r="L136" s="113">
        <v>404.05703080235037</v>
      </c>
      <c r="M136" s="23" t="s">
        <v>4</v>
      </c>
      <c r="N136" s="113">
        <v>4.0939626057204537</v>
      </c>
      <c r="O136" s="77">
        <v>1.6616315549682062E-7</v>
      </c>
      <c r="P136" s="66" t="s">
        <v>4</v>
      </c>
      <c r="Q136" s="115">
        <v>7.4535412941830323E-10</v>
      </c>
      <c r="R136" s="106">
        <f>F136/(1-$C136/100)</f>
        <v>15.67988833251499</v>
      </c>
      <c r="S136" s="40" t="s">
        <v>4</v>
      </c>
      <c r="T136" s="108">
        <f>SQRT((H136/F136)^2+($E136/$C136)^2)*R136</f>
        <v>3.0200064373220892</v>
      </c>
    </row>
    <row r="137" spans="2:20" customFormat="1" x14ac:dyDescent="0.75">
      <c r="F137" s="54"/>
      <c r="G137" s="54"/>
      <c r="H137" s="54"/>
      <c r="I137" s="59"/>
      <c r="J137" s="59"/>
      <c r="K137" s="59"/>
      <c r="L137" s="60"/>
      <c r="M137" s="60"/>
      <c r="N137" s="60"/>
      <c r="O137" s="67"/>
      <c r="P137" s="67"/>
      <c r="Q137" s="67"/>
      <c r="R137" s="104"/>
      <c r="S137" s="2"/>
      <c r="T137" s="104"/>
    </row>
    <row r="138" spans="2:20" customFormat="1" x14ac:dyDescent="0.75">
      <c r="F138" s="54"/>
      <c r="G138" s="54"/>
      <c r="H138" s="54"/>
      <c r="I138" s="59"/>
      <c r="J138" s="59"/>
      <c r="K138" s="59"/>
      <c r="L138" s="60"/>
      <c r="M138" s="60"/>
      <c r="N138" s="60"/>
      <c r="O138" s="67"/>
      <c r="P138" s="67"/>
      <c r="Q138" s="67"/>
      <c r="R138" s="104"/>
      <c r="S138" s="104"/>
      <c r="T138" s="104"/>
    </row>
    <row r="139" spans="2:20" customFormat="1" x14ac:dyDescent="0.75">
      <c r="B139" s="1" t="s">
        <v>6</v>
      </c>
      <c r="F139" s="54"/>
      <c r="G139" s="54"/>
      <c r="H139" s="54"/>
      <c r="I139" s="59"/>
      <c r="J139" s="59"/>
      <c r="K139" s="59"/>
      <c r="L139" s="60"/>
      <c r="M139" s="60"/>
      <c r="N139" s="60"/>
      <c r="O139" s="67"/>
      <c r="P139" s="67"/>
      <c r="Q139" s="67"/>
      <c r="R139" s="104"/>
      <c r="S139" s="104"/>
      <c r="T139" s="104"/>
    </row>
    <row r="140" spans="2:20" customFormat="1" x14ac:dyDescent="0.75">
      <c r="F140" s="54"/>
      <c r="G140" s="54"/>
      <c r="H140" s="54"/>
      <c r="I140" s="59"/>
      <c r="J140" s="59"/>
      <c r="K140" s="59"/>
      <c r="L140" s="60"/>
      <c r="M140" s="60"/>
      <c r="N140" s="60"/>
      <c r="O140" s="67"/>
      <c r="P140" s="67"/>
      <c r="Q140" s="67"/>
      <c r="R140" s="104"/>
      <c r="S140" s="104"/>
      <c r="T140" s="104"/>
    </row>
    <row r="141" spans="2:20" customFormat="1" ht="16.75" x14ac:dyDescent="0.75">
      <c r="B141" s="187" t="s">
        <v>1</v>
      </c>
      <c r="C141" s="184" t="s">
        <v>3</v>
      </c>
      <c r="D141" s="185"/>
      <c r="E141" s="185"/>
      <c r="F141" s="184" t="s">
        <v>12</v>
      </c>
      <c r="G141" s="185"/>
      <c r="H141" s="185"/>
      <c r="I141" s="200" t="s">
        <v>17</v>
      </c>
      <c r="J141" s="200"/>
      <c r="K141" s="200"/>
      <c r="L141" s="180" t="s">
        <v>16</v>
      </c>
      <c r="M141" s="180"/>
      <c r="N141" s="180"/>
      <c r="O141" s="195" t="s">
        <v>28</v>
      </c>
      <c r="P141" s="195"/>
      <c r="Q141" s="195"/>
      <c r="R141" s="191" t="s">
        <v>19</v>
      </c>
      <c r="S141" s="192"/>
      <c r="T141" s="196"/>
    </row>
    <row r="142" spans="2:20" customFormat="1" x14ac:dyDescent="0.75">
      <c r="B142" s="177"/>
      <c r="C142" s="177" t="s">
        <v>2</v>
      </c>
      <c r="D142" s="175"/>
      <c r="E142" s="175"/>
      <c r="F142" s="177" t="s">
        <v>13</v>
      </c>
      <c r="G142" s="175"/>
      <c r="H142" s="175"/>
      <c r="I142" s="197" t="s">
        <v>14</v>
      </c>
      <c r="J142" s="197"/>
      <c r="K142" s="197"/>
      <c r="L142" s="178" t="s">
        <v>15</v>
      </c>
      <c r="M142" s="178"/>
      <c r="N142" s="178"/>
      <c r="O142" s="198" t="s">
        <v>29</v>
      </c>
      <c r="P142" s="198"/>
      <c r="Q142" s="198"/>
      <c r="R142" s="193" t="s">
        <v>13</v>
      </c>
      <c r="S142" s="194"/>
      <c r="T142" s="199"/>
    </row>
    <row r="143" spans="2:20" customFormat="1" x14ac:dyDescent="0.75">
      <c r="B143" s="110">
        <v>0</v>
      </c>
      <c r="C143" s="103">
        <v>76.603018982963548</v>
      </c>
      <c r="D143" s="2" t="s">
        <v>4</v>
      </c>
      <c r="E143" s="104">
        <v>0.27975777431640397</v>
      </c>
      <c r="F143" s="100">
        <v>4.0468000000000002</v>
      </c>
      <c r="G143" s="8" t="s">
        <v>4</v>
      </c>
      <c r="H143" s="101">
        <v>0.6450423630532599</v>
      </c>
      <c r="I143" s="61">
        <v>0.51408553123474154</v>
      </c>
      <c r="J143" s="62" t="s">
        <v>4</v>
      </c>
      <c r="K143" s="61">
        <v>2.3095772907436884E-3</v>
      </c>
      <c r="L143" s="18">
        <v>4610.1928733380555</v>
      </c>
      <c r="M143" s="24" t="s">
        <v>4</v>
      </c>
      <c r="N143" s="18">
        <v>10.454920916989233</v>
      </c>
      <c r="O143" s="68">
        <v>1.2743981221671178E-7</v>
      </c>
      <c r="P143" s="69" t="s">
        <v>4</v>
      </c>
      <c r="Q143" s="68">
        <v>2.2922744145524997E-9</v>
      </c>
      <c r="R143" s="100">
        <f>F143/(1-$C143/100)</f>
        <v>17.296248593155383</v>
      </c>
      <c r="S143" s="38" t="s">
        <v>4</v>
      </c>
      <c r="T143" s="102">
        <f>H143/(1-$C143/100)</f>
        <v>2.7569469863807381</v>
      </c>
    </row>
    <row r="144" spans="2:20" customFormat="1" x14ac:dyDescent="0.75">
      <c r="B144" s="110">
        <v>4</v>
      </c>
      <c r="C144" s="103">
        <v>60.991425039256193</v>
      </c>
      <c r="D144" s="2" t="s">
        <v>4</v>
      </c>
      <c r="E144" s="104">
        <v>0.67697512696359741</v>
      </c>
      <c r="F144" s="103">
        <v>7.3910999999999998</v>
      </c>
      <c r="G144" s="2" t="s">
        <v>4</v>
      </c>
      <c r="H144" s="104">
        <v>0.75547000000000009</v>
      </c>
      <c r="I144" s="32">
        <v>0.16289160400629049</v>
      </c>
      <c r="J144" s="25" t="s">
        <v>4</v>
      </c>
      <c r="K144" s="31">
        <v>1.4116974232554938E-3</v>
      </c>
      <c r="L144" s="22">
        <v>2012.8442554735375</v>
      </c>
      <c r="M144" s="21" t="s">
        <v>4</v>
      </c>
      <c r="N144" s="19">
        <v>18.551862694253796</v>
      </c>
      <c r="O144" s="65">
        <v>9.8949972529943861E-8</v>
      </c>
      <c r="P144" s="64" t="s">
        <v>4</v>
      </c>
      <c r="Q144" s="65">
        <v>1.2123699072615885E-8</v>
      </c>
      <c r="R144" s="103">
        <f>F144/(1-$C144/100)</f>
        <v>18.947372487813301</v>
      </c>
      <c r="S144" s="39" t="s">
        <v>4</v>
      </c>
      <c r="T144" s="105">
        <f>H144/(1-$C144/100)</f>
        <v>1.9366767454598528</v>
      </c>
    </row>
    <row r="145" spans="2:20" customFormat="1" x14ac:dyDescent="0.75">
      <c r="B145" s="99">
        <v>9</v>
      </c>
      <c r="C145" s="106">
        <v>35.691172672050989</v>
      </c>
      <c r="D145" s="4" t="s">
        <v>4</v>
      </c>
      <c r="E145" s="107">
        <v>1.3729289076354467</v>
      </c>
      <c r="F145" s="106">
        <v>11.994950000000001</v>
      </c>
      <c r="G145" s="4" t="s">
        <v>4</v>
      </c>
      <c r="H145" s="107">
        <v>0.30147499999999949</v>
      </c>
      <c r="I145" s="114">
        <v>6.8112820386886597E-2</v>
      </c>
      <c r="J145" s="26" t="s">
        <v>4</v>
      </c>
      <c r="K145" s="114">
        <v>1.1636144201001334E-3</v>
      </c>
      <c r="L145" s="113">
        <v>567.52580911290011</v>
      </c>
      <c r="M145" s="23" t="s">
        <v>4</v>
      </c>
      <c r="N145" s="113">
        <v>19.443163989433067</v>
      </c>
      <c r="O145" s="77">
        <v>1.3835595846406061E-7</v>
      </c>
      <c r="P145" s="66" t="s">
        <v>4</v>
      </c>
      <c r="Q145" s="115">
        <v>1.8625951758986551E-9</v>
      </c>
      <c r="R145" s="106">
        <f>F145/(1-$C145/100)</f>
        <v>18.652105003922102</v>
      </c>
      <c r="S145" s="40" t="s">
        <v>4</v>
      </c>
      <c r="T145" s="108">
        <f>H145/(1-$C145/100)</f>
        <v>0.46879256320846741</v>
      </c>
    </row>
    <row r="146" spans="2:20" customFormat="1" x14ac:dyDescent="0.75">
      <c r="I146" s="27"/>
      <c r="J146" s="27"/>
      <c r="K146" s="27"/>
      <c r="L146" s="20"/>
      <c r="M146" s="20"/>
      <c r="N146" s="20"/>
      <c r="O146" s="20"/>
      <c r="P146" s="20"/>
      <c r="Q146" s="20"/>
      <c r="R146" s="37"/>
      <c r="S146" s="37"/>
      <c r="T146" s="37"/>
    </row>
    <row r="147" spans="2:20" customFormat="1" x14ac:dyDescent="0.75">
      <c r="I147" s="27"/>
      <c r="J147" s="27"/>
      <c r="K147" s="27"/>
      <c r="L147" s="20"/>
      <c r="M147" s="20"/>
      <c r="N147" s="20"/>
      <c r="O147" s="20"/>
      <c r="P147" s="20"/>
      <c r="Q147" s="20"/>
      <c r="R147" s="37"/>
      <c r="S147" s="37"/>
      <c r="T147" s="37"/>
    </row>
    <row r="148" spans="2:20" s="63" customFormat="1" ht="21" x14ac:dyDescent="1">
      <c r="B148" s="116" t="s">
        <v>38</v>
      </c>
    </row>
    <row r="149" spans="2:20" x14ac:dyDescent="0.75">
      <c r="I149" s="172"/>
      <c r="J149" s="172"/>
      <c r="K149" s="172"/>
      <c r="L149" s="173"/>
      <c r="M149" s="173"/>
      <c r="N149" s="173"/>
      <c r="O149" s="173"/>
      <c r="P149" s="173"/>
      <c r="Q149" s="173"/>
      <c r="R149" s="174"/>
      <c r="S149" s="174"/>
      <c r="T149" s="174"/>
    </row>
    <row r="150" spans="2:20" x14ac:dyDescent="0.75">
      <c r="I150" s="172"/>
      <c r="J150" s="172"/>
      <c r="K150" s="172"/>
      <c r="L150" s="173"/>
      <c r="M150" s="173"/>
      <c r="N150" s="173"/>
      <c r="O150" s="173"/>
      <c r="P150" s="173"/>
      <c r="Q150" s="173"/>
      <c r="R150" s="174"/>
      <c r="S150" s="174"/>
      <c r="T150" s="174"/>
    </row>
    <row r="151" spans="2:20" x14ac:dyDescent="0.75">
      <c r="I151" s="172"/>
      <c r="J151" s="172"/>
      <c r="K151" s="172"/>
      <c r="L151" s="173"/>
      <c r="M151" s="173"/>
      <c r="N151" s="173"/>
      <c r="O151" s="173"/>
      <c r="P151" s="173"/>
      <c r="Q151" s="173"/>
      <c r="R151" s="174"/>
      <c r="S151" s="174"/>
      <c r="T151" s="174"/>
    </row>
    <row r="152" spans="2:20" x14ac:dyDescent="0.75">
      <c r="I152" s="172"/>
      <c r="J152" s="172"/>
      <c r="K152" s="172"/>
      <c r="L152" s="173"/>
      <c r="M152" s="173"/>
      <c r="N152" s="173"/>
      <c r="O152" s="173"/>
      <c r="P152" s="173"/>
      <c r="Q152" s="173"/>
      <c r="R152" s="174"/>
      <c r="S152" s="174"/>
      <c r="T152" s="174"/>
    </row>
    <row r="153" spans="2:20" x14ac:dyDescent="0.75">
      <c r="I153" s="172"/>
      <c r="J153" s="172"/>
      <c r="K153" s="172"/>
      <c r="L153" s="173"/>
      <c r="M153" s="173"/>
      <c r="N153" s="173"/>
      <c r="O153" s="173"/>
      <c r="P153" s="173"/>
      <c r="Q153" s="173"/>
      <c r="R153" s="174"/>
      <c r="S153" s="174"/>
      <c r="T153" s="174"/>
    </row>
    <row r="154" spans="2:20" x14ac:dyDescent="0.75">
      <c r="I154" s="172"/>
      <c r="J154" s="172"/>
      <c r="K154" s="172"/>
      <c r="L154" s="173"/>
      <c r="M154" s="173"/>
      <c r="N154" s="173"/>
      <c r="O154" s="173"/>
      <c r="P154" s="173"/>
      <c r="Q154" s="173"/>
      <c r="R154" s="174"/>
      <c r="S154" s="174"/>
      <c r="T154" s="174"/>
    </row>
    <row r="155" spans="2:20" x14ac:dyDescent="0.75">
      <c r="I155" s="172"/>
      <c r="J155" s="172"/>
      <c r="K155" s="172"/>
      <c r="L155" s="173"/>
      <c r="M155" s="173"/>
      <c r="N155" s="173"/>
      <c r="O155" s="173"/>
      <c r="P155" s="173"/>
      <c r="Q155" s="173"/>
      <c r="R155" s="174"/>
      <c r="S155" s="174"/>
      <c r="T155" s="174"/>
    </row>
    <row r="156" spans="2:20" x14ac:dyDescent="0.75">
      <c r="I156" s="172"/>
      <c r="J156" s="172"/>
      <c r="K156" s="172"/>
      <c r="L156" s="173"/>
      <c r="M156" s="173"/>
      <c r="N156" s="173"/>
      <c r="O156" s="173"/>
      <c r="P156" s="173"/>
      <c r="Q156" s="173"/>
      <c r="R156" s="174"/>
      <c r="S156" s="174"/>
      <c r="T156" s="174"/>
    </row>
    <row r="157" spans="2:20" x14ac:dyDescent="0.75">
      <c r="I157" s="172"/>
      <c r="J157" s="172"/>
      <c r="K157" s="172"/>
      <c r="L157" s="173"/>
      <c r="M157" s="173"/>
      <c r="N157" s="173"/>
      <c r="O157" s="173"/>
      <c r="P157" s="173"/>
      <c r="Q157" s="173"/>
      <c r="R157" s="174"/>
      <c r="S157" s="174"/>
      <c r="T157" s="174"/>
    </row>
    <row r="158" spans="2:20" x14ac:dyDescent="0.75">
      <c r="I158" s="172"/>
      <c r="J158" s="172"/>
      <c r="K158" s="172"/>
      <c r="L158" s="173"/>
      <c r="M158" s="173"/>
      <c r="N158" s="173"/>
      <c r="O158" s="173"/>
      <c r="P158" s="173"/>
      <c r="Q158" s="173"/>
      <c r="R158" s="174"/>
      <c r="S158" s="174"/>
      <c r="T158" s="174"/>
    </row>
    <row r="159" spans="2:20" x14ac:dyDescent="0.75">
      <c r="I159" s="172"/>
      <c r="J159" s="172"/>
      <c r="K159" s="172"/>
      <c r="L159" s="173"/>
      <c r="M159" s="173"/>
      <c r="N159" s="173"/>
      <c r="O159" s="173"/>
      <c r="P159" s="173"/>
      <c r="Q159" s="173"/>
      <c r="R159" s="174"/>
      <c r="S159" s="174"/>
      <c r="T159" s="174"/>
    </row>
    <row r="160" spans="2:20" x14ac:dyDescent="0.75">
      <c r="I160" s="172"/>
      <c r="J160" s="172"/>
      <c r="K160" s="172"/>
      <c r="L160" s="173"/>
      <c r="M160" s="173"/>
      <c r="N160" s="173"/>
      <c r="O160" s="173"/>
      <c r="P160" s="173"/>
      <c r="Q160" s="173"/>
      <c r="R160" s="174"/>
      <c r="S160" s="174"/>
      <c r="T160" s="174"/>
    </row>
    <row r="161" spans="9:20" x14ac:dyDescent="0.75">
      <c r="I161" s="172"/>
      <c r="J161" s="172"/>
      <c r="K161" s="172"/>
      <c r="L161" s="173"/>
      <c r="M161" s="173"/>
      <c r="N161" s="173"/>
      <c r="O161" s="173"/>
      <c r="P161" s="173"/>
      <c r="Q161" s="173"/>
      <c r="R161" s="174"/>
      <c r="S161" s="174"/>
      <c r="T161" s="174"/>
    </row>
    <row r="162" spans="9:20" x14ac:dyDescent="0.75">
      <c r="I162" s="172"/>
      <c r="J162" s="172"/>
      <c r="K162" s="172"/>
      <c r="L162" s="173"/>
      <c r="M162" s="173"/>
      <c r="N162" s="173"/>
      <c r="O162" s="173"/>
      <c r="P162" s="173"/>
      <c r="Q162" s="173"/>
      <c r="R162" s="174"/>
      <c r="S162" s="174"/>
      <c r="T162" s="174"/>
    </row>
    <row r="163" spans="9:20" x14ac:dyDescent="0.75">
      <c r="I163" s="172"/>
      <c r="J163" s="172"/>
      <c r="K163" s="172"/>
      <c r="L163" s="173"/>
      <c r="M163" s="173"/>
      <c r="N163" s="173"/>
      <c r="O163" s="173"/>
      <c r="P163" s="173"/>
      <c r="Q163" s="173"/>
      <c r="R163" s="174"/>
      <c r="S163" s="174"/>
      <c r="T163" s="174"/>
    </row>
    <row r="164" spans="9:20" x14ac:dyDescent="0.75">
      <c r="I164" s="172"/>
      <c r="J164" s="172"/>
      <c r="K164" s="172"/>
      <c r="L164" s="173"/>
      <c r="M164" s="173"/>
      <c r="N164" s="173"/>
      <c r="O164" s="173"/>
      <c r="P164" s="173"/>
      <c r="Q164" s="173"/>
      <c r="R164" s="174"/>
      <c r="S164" s="174"/>
      <c r="T164" s="174"/>
    </row>
    <row r="165" spans="9:20" x14ac:dyDescent="0.75">
      <c r="I165" s="172"/>
      <c r="J165" s="172"/>
      <c r="K165" s="172"/>
      <c r="L165" s="173"/>
      <c r="M165" s="173"/>
      <c r="N165" s="173"/>
      <c r="O165" s="173"/>
      <c r="P165" s="173"/>
      <c r="Q165" s="173"/>
      <c r="R165" s="174"/>
      <c r="S165" s="174"/>
      <c r="T165" s="174"/>
    </row>
    <row r="166" spans="9:20" x14ac:dyDescent="0.75">
      <c r="I166" s="172"/>
      <c r="J166" s="172"/>
      <c r="K166" s="172"/>
      <c r="L166" s="173"/>
      <c r="M166" s="173"/>
      <c r="N166" s="173"/>
      <c r="O166" s="173"/>
      <c r="P166" s="173"/>
      <c r="Q166" s="173"/>
      <c r="R166" s="174"/>
      <c r="S166" s="174"/>
      <c r="T166" s="174"/>
    </row>
    <row r="167" spans="9:20" x14ac:dyDescent="0.75">
      <c r="I167" s="172"/>
      <c r="J167" s="172"/>
      <c r="K167" s="172"/>
      <c r="L167" s="173"/>
      <c r="M167" s="173"/>
      <c r="N167" s="173"/>
      <c r="O167" s="173"/>
      <c r="P167" s="173"/>
      <c r="Q167" s="173"/>
      <c r="R167" s="174"/>
      <c r="S167" s="174"/>
      <c r="T167" s="174"/>
    </row>
    <row r="313" spans="12:12" x14ac:dyDescent="0.75">
      <c r="L313" s="118" t="s">
        <v>39</v>
      </c>
    </row>
  </sheetData>
  <mergeCells count="162">
    <mergeCell ref="B32:B33"/>
    <mergeCell ref="C32:E32"/>
    <mergeCell ref="C33:E33"/>
    <mergeCell ref="F33:H33"/>
    <mergeCell ref="I33:K33"/>
    <mergeCell ref="L33:N33"/>
    <mergeCell ref="O33:Q33"/>
    <mergeCell ref="F32:K32"/>
    <mergeCell ref="L32:Q32"/>
    <mergeCell ref="B20:B21"/>
    <mergeCell ref="C20:E20"/>
    <mergeCell ref="C21:E21"/>
    <mergeCell ref="F21:H21"/>
    <mergeCell ref="I21:K21"/>
    <mergeCell ref="L21:N21"/>
    <mergeCell ref="O21:Q21"/>
    <mergeCell ref="F20:K20"/>
    <mergeCell ref="L20:Q20"/>
    <mergeCell ref="B7:B8"/>
    <mergeCell ref="C7:E7"/>
    <mergeCell ref="C8:E8"/>
    <mergeCell ref="F8:H8"/>
    <mergeCell ref="I8:K8"/>
    <mergeCell ref="L8:N8"/>
    <mergeCell ref="O8:Q8"/>
    <mergeCell ref="L7:Q7"/>
    <mergeCell ref="F7:K7"/>
    <mergeCell ref="U69:W69"/>
    <mergeCell ref="X69:Z69"/>
    <mergeCell ref="U44:W44"/>
    <mergeCell ref="O44:Q44"/>
    <mergeCell ref="R44:T44"/>
    <mergeCell ref="X44:Z44"/>
    <mergeCell ref="F44:H44"/>
    <mergeCell ref="I44:K44"/>
    <mergeCell ref="L44:N44"/>
    <mergeCell ref="O57:Q57"/>
    <mergeCell ref="R57:T57"/>
    <mergeCell ref="O141:Q141"/>
    <mergeCell ref="R141:T141"/>
    <mergeCell ref="C142:E142"/>
    <mergeCell ref="F142:H142"/>
    <mergeCell ref="I142:K142"/>
    <mergeCell ref="L142:N142"/>
    <mergeCell ref="O142:Q142"/>
    <mergeCell ref="R142:T142"/>
    <mergeCell ref="B141:B142"/>
    <mergeCell ref="C141:E141"/>
    <mergeCell ref="F141:H141"/>
    <mergeCell ref="I141:K141"/>
    <mergeCell ref="L141:N141"/>
    <mergeCell ref="O129:Q129"/>
    <mergeCell ref="R129:T129"/>
    <mergeCell ref="C130:E130"/>
    <mergeCell ref="F130:H130"/>
    <mergeCell ref="I130:K130"/>
    <mergeCell ref="L130:N130"/>
    <mergeCell ref="O130:Q130"/>
    <mergeCell ref="R130:T130"/>
    <mergeCell ref="B129:B130"/>
    <mergeCell ref="C129:E129"/>
    <mergeCell ref="F129:H129"/>
    <mergeCell ref="I129:K129"/>
    <mergeCell ref="L129:N129"/>
    <mergeCell ref="O116:Q116"/>
    <mergeCell ref="R116:T116"/>
    <mergeCell ref="C117:E117"/>
    <mergeCell ref="F117:H117"/>
    <mergeCell ref="I117:K117"/>
    <mergeCell ref="L117:N117"/>
    <mergeCell ref="O117:Q117"/>
    <mergeCell ref="R117:T117"/>
    <mergeCell ref="B116:B117"/>
    <mergeCell ref="C116:E116"/>
    <mergeCell ref="F116:H116"/>
    <mergeCell ref="I116:K116"/>
    <mergeCell ref="L116:N116"/>
    <mergeCell ref="B104:B105"/>
    <mergeCell ref="C104:E104"/>
    <mergeCell ref="F104:Q104"/>
    <mergeCell ref="R104:AC104"/>
    <mergeCell ref="C105:E105"/>
    <mergeCell ref="F105:H105"/>
    <mergeCell ref="I105:K105"/>
    <mergeCell ref="L105:N105"/>
    <mergeCell ref="O105:Q105"/>
    <mergeCell ref="R105:T105"/>
    <mergeCell ref="U105:W105"/>
    <mergeCell ref="X105:Z105"/>
    <mergeCell ref="AA105:AC105"/>
    <mergeCell ref="AA80:AC80"/>
    <mergeCell ref="B92:B93"/>
    <mergeCell ref="C92:E92"/>
    <mergeCell ref="F92:Q92"/>
    <mergeCell ref="R92:AC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B79:B80"/>
    <mergeCell ref="C79:E79"/>
    <mergeCell ref="F79:Q79"/>
    <mergeCell ref="R79:AC79"/>
    <mergeCell ref="C80:E80"/>
    <mergeCell ref="F80:H80"/>
    <mergeCell ref="I80:K80"/>
    <mergeCell ref="L80:N80"/>
    <mergeCell ref="O80:Q80"/>
    <mergeCell ref="R80:T80"/>
    <mergeCell ref="AA69:AC69"/>
    <mergeCell ref="AJ69:AL69"/>
    <mergeCell ref="AD69:AF69"/>
    <mergeCell ref="O69:Q69"/>
    <mergeCell ref="R69:T69"/>
    <mergeCell ref="F56:Z56"/>
    <mergeCell ref="B43:B44"/>
    <mergeCell ref="B68:B69"/>
    <mergeCell ref="C43:E43"/>
    <mergeCell ref="C44:E44"/>
    <mergeCell ref="C56:E56"/>
    <mergeCell ref="C57:E57"/>
    <mergeCell ref="C68:E68"/>
    <mergeCell ref="C69:E69"/>
    <mergeCell ref="B56:B57"/>
    <mergeCell ref="AA43:AU43"/>
    <mergeCell ref="F43:Z43"/>
    <mergeCell ref="F57:H57"/>
    <mergeCell ref="I57:K57"/>
    <mergeCell ref="L57:N57"/>
    <mergeCell ref="F69:H69"/>
    <mergeCell ref="I69:K69"/>
    <mergeCell ref="L69:N69"/>
    <mergeCell ref="F68:Z68"/>
    <mergeCell ref="U80:W80"/>
    <mergeCell ref="X80:Z80"/>
    <mergeCell ref="AS44:AU44"/>
    <mergeCell ref="AM44:AO44"/>
    <mergeCell ref="AJ44:AL44"/>
    <mergeCell ref="AA44:AC44"/>
    <mergeCell ref="AD44:AF44"/>
    <mergeCell ref="AM69:AO69"/>
    <mergeCell ref="AG69:AI69"/>
    <mergeCell ref="AA56:AU56"/>
    <mergeCell ref="AA68:AU68"/>
    <mergeCell ref="AG44:AI44"/>
    <mergeCell ref="AG57:AI57"/>
    <mergeCell ref="AP44:AR44"/>
    <mergeCell ref="AP57:AR57"/>
    <mergeCell ref="AD57:AF57"/>
    <mergeCell ref="AA57:AC57"/>
    <mergeCell ref="AJ57:AL57"/>
    <mergeCell ref="AS57:AU57"/>
    <mergeCell ref="AM57:AO57"/>
    <mergeCell ref="U57:W57"/>
    <mergeCell ref="X57:Z57"/>
    <mergeCell ref="AP69:AR69"/>
    <mergeCell ref="AS69:AU6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27"/>
  <sheetViews>
    <sheetView topLeftCell="A184" zoomScale="55" zoomScaleNormal="55" workbookViewId="0">
      <selection activeCell="U194" sqref="U194"/>
    </sheetView>
  </sheetViews>
  <sheetFormatPr defaultRowHeight="14.75" x14ac:dyDescent="0.75"/>
  <cols>
    <col min="1" max="1" width="4.1328125" style="118" customWidth="1"/>
    <col min="2" max="2" width="12.40625" style="118" customWidth="1"/>
    <col min="3" max="3" width="14" style="118" customWidth="1"/>
    <col min="4" max="4" width="13.40625" style="118" customWidth="1"/>
    <col min="5" max="5" width="11" style="118" customWidth="1"/>
    <col min="6" max="6" width="8.86328125" style="118" customWidth="1"/>
    <col min="7" max="7" width="3.40625" style="118" customWidth="1"/>
    <col min="8" max="8" width="10.7265625" style="118" bestFit="1" customWidth="1"/>
    <col min="9" max="9" width="10.7265625" style="118" customWidth="1"/>
    <col min="10" max="10" width="5.86328125" style="118" customWidth="1"/>
    <col min="11" max="12" width="10.7265625" style="118" customWidth="1"/>
    <col min="13" max="13" width="4.7265625" style="118" customWidth="1"/>
    <col min="14" max="14" width="10.7265625" style="118" customWidth="1"/>
    <col min="15" max="15" width="8.7265625" style="118"/>
    <col min="16" max="16" width="3.86328125" style="118" customWidth="1"/>
    <col min="17" max="17" width="8.7265625" style="118"/>
    <col min="18" max="18" width="9.40625" style="118" customWidth="1"/>
    <col min="19" max="19" width="4.1328125" style="118" customWidth="1"/>
    <col min="20" max="21" width="8.7265625" style="118"/>
    <col min="22" max="22" width="6" style="118" customWidth="1"/>
    <col min="23" max="24" width="8.7265625" style="118"/>
    <col min="25" max="25" width="4.7265625" style="118" customWidth="1"/>
    <col min="26" max="27" width="8.7265625" style="118"/>
    <col min="28" max="28" width="5.1328125" style="118" customWidth="1"/>
    <col min="29" max="30" width="8.7265625" style="118"/>
    <col min="31" max="31" width="5.54296875" style="118" customWidth="1"/>
    <col min="32" max="33" width="8.7265625" style="118"/>
    <col min="34" max="34" width="5" style="118" customWidth="1"/>
    <col min="35" max="35" width="8.7265625" style="118"/>
    <col min="36" max="36" width="9.7265625" style="118" bestFit="1" customWidth="1"/>
    <col min="37" max="42" width="8.7265625" style="118"/>
    <col min="43" max="43" width="5.86328125" style="118" customWidth="1"/>
    <col min="44" max="45" width="8.7265625" style="118"/>
    <col min="46" max="46" width="5" style="118" customWidth="1"/>
    <col min="47" max="49" width="8.7265625" style="118"/>
    <col min="50" max="50" width="13.7265625" style="118" customWidth="1"/>
    <col min="51" max="55" width="8.7265625" style="118"/>
    <col min="56" max="56" width="9" style="118" bestFit="1" customWidth="1"/>
    <col min="57" max="57" width="9.40625" style="118" bestFit="1" customWidth="1"/>
    <col min="58" max="58" width="9" style="118" bestFit="1" customWidth="1"/>
    <col min="59" max="16384" width="8.7265625" style="118"/>
  </cols>
  <sheetData>
    <row r="1" spans="2:17" customFormat="1" x14ac:dyDescent="0.75"/>
    <row r="2" spans="2:17" s="63" customFormat="1" ht="21" x14ac:dyDescent="1">
      <c r="B2" s="116" t="s">
        <v>44</v>
      </c>
    </row>
    <row r="3" spans="2:17" customFormat="1" x14ac:dyDescent="0.75"/>
    <row r="4" spans="2:17" customFormat="1" x14ac:dyDescent="0.75"/>
    <row r="5" spans="2:17" customFormat="1" x14ac:dyDescent="0.75">
      <c r="B5" s="1" t="s">
        <v>40</v>
      </c>
      <c r="C5" s="1"/>
      <c r="D5" s="1"/>
      <c r="E5" s="1"/>
    </row>
    <row r="6" spans="2:17" customFormat="1" x14ac:dyDescent="0.75"/>
    <row r="7" spans="2:17" customFormat="1" x14ac:dyDescent="0.75">
      <c r="B7" s="189" t="s">
        <v>1</v>
      </c>
      <c r="C7" s="184" t="s">
        <v>3</v>
      </c>
      <c r="D7" s="185"/>
      <c r="E7" s="185"/>
      <c r="F7" s="184" t="s">
        <v>10</v>
      </c>
      <c r="G7" s="185"/>
      <c r="H7" s="185"/>
      <c r="I7" s="185"/>
      <c r="J7" s="185"/>
      <c r="K7" s="186"/>
      <c r="L7" s="184" t="s">
        <v>11</v>
      </c>
      <c r="M7" s="185"/>
      <c r="N7" s="185"/>
      <c r="O7" s="185"/>
      <c r="P7" s="185"/>
      <c r="Q7" s="186"/>
    </row>
    <row r="8" spans="2:17" customFormat="1" x14ac:dyDescent="0.75">
      <c r="B8" s="190"/>
      <c r="C8" s="177" t="s">
        <v>2</v>
      </c>
      <c r="D8" s="175"/>
      <c r="E8" s="175"/>
      <c r="F8" s="188" t="s">
        <v>45</v>
      </c>
      <c r="G8" s="201"/>
      <c r="H8" s="201"/>
      <c r="I8" s="201" t="s">
        <v>46</v>
      </c>
      <c r="J8" s="201"/>
      <c r="K8" s="201"/>
      <c r="L8" s="177" t="s">
        <v>45</v>
      </c>
      <c r="M8" s="175"/>
      <c r="N8" s="175"/>
      <c r="O8" s="175" t="s">
        <v>46</v>
      </c>
      <c r="P8" s="175"/>
      <c r="Q8" s="176"/>
    </row>
    <row r="9" spans="2:17" customFormat="1" x14ac:dyDescent="0.75">
      <c r="B9" s="158">
        <v>0</v>
      </c>
      <c r="C9" s="103">
        <v>76.603018982963548</v>
      </c>
      <c r="D9" s="6" t="s">
        <v>4</v>
      </c>
      <c r="E9" s="13">
        <v>0.27975777431640397</v>
      </c>
      <c r="F9" s="100">
        <f>L9*(1-$C9/100)</f>
        <v>16.62788246669799</v>
      </c>
      <c r="G9" s="81" t="s">
        <v>4</v>
      </c>
      <c r="H9" s="101">
        <f>SQRT((N9/L9) ^2)*F9</f>
        <v>4.8912198456813022E-2</v>
      </c>
      <c r="I9" s="101">
        <f>O9*(1-$C9/100)</f>
        <v>6.7690985503384651</v>
      </c>
      <c r="J9" s="81" t="s">
        <v>4</v>
      </c>
      <c r="K9" s="102">
        <f>SQRT((Q9/O9) ^2)*I9</f>
        <v>4.8912198456817317E-2</v>
      </c>
      <c r="L9" s="100">
        <v>71.068495779820637</v>
      </c>
      <c r="M9" s="156" t="s">
        <v>4</v>
      </c>
      <c r="N9" s="169">
        <v>0.20905346044943882</v>
      </c>
      <c r="O9" s="101">
        <v>28.931504220179356</v>
      </c>
      <c r="P9" s="156" t="s">
        <v>4</v>
      </c>
      <c r="Q9" s="102">
        <v>0.20905346044945719</v>
      </c>
    </row>
    <row r="10" spans="2:17" customFormat="1" x14ac:dyDescent="0.75">
      <c r="B10" s="158">
        <v>4</v>
      </c>
      <c r="C10" s="103">
        <v>70.376028399405683</v>
      </c>
      <c r="D10" s="2" t="s">
        <v>4</v>
      </c>
      <c r="E10" s="104">
        <v>0.31680757676676347</v>
      </c>
      <c r="F10" s="103">
        <f t="shared" ref="F10:F14" si="0">L10*(1-$C10/100)</f>
        <v>20.738854818370545</v>
      </c>
      <c r="G10" s="21" t="s">
        <v>4</v>
      </c>
      <c r="H10" s="104">
        <f t="shared" ref="H10:H14" si="1">SQRT((N10/L10) ^2)*F10</f>
        <v>0.15049971883630162</v>
      </c>
      <c r="I10" s="104">
        <f t="shared" ref="I10:I14" si="2">O10*(1-$C10/100)</f>
        <v>8.8851167822237649</v>
      </c>
      <c r="J10" s="21" t="s">
        <v>4</v>
      </c>
      <c r="K10" s="105">
        <f t="shared" ref="K10:K14" si="3">SQRT((Q10/O10) ^2)*I10</f>
        <v>0.1504997188363017</v>
      </c>
      <c r="L10" s="103">
        <v>70.007003442963352</v>
      </c>
      <c r="M10" s="2" t="s">
        <v>4</v>
      </c>
      <c r="N10" s="104">
        <v>0.50803356438973335</v>
      </c>
      <c r="O10" s="104">
        <v>29.992996557036644</v>
      </c>
      <c r="P10" s="2" t="s">
        <v>4</v>
      </c>
      <c r="Q10" s="105">
        <v>0.50803356438973368</v>
      </c>
    </row>
    <row r="11" spans="2:17" customFormat="1" ht="13.75" customHeight="1" x14ac:dyDescent="0.75">
      <c r="B11" s="158">
        <v>9</v>
      </c>
      <c r="C11" s="103">
        <v>61.265401604600214</v>
      </c>
      <c r="D11" s="2" t="s">
        <v>4</v>
      </c>
      <c r="E11" s="104">
        <v>0.74685813043739002</v>
      </c>
      <c r="F11" s="103">
        <f t="shared" si="0"/>
        <v>27.066668444537957</v>
      </c>
      <c r="G11" s="21" t="s">
        <v>4</v>
      </c>
      <c r="H11" s="104">
        <f t="shared" si="1"/>
        <v>0.24387010859412581</v>
      </c>
      <c r="I11" s="104">
        <f t="shared" si="2"/>
        <v>11.667929950861829</v>
      </c>
      <c r="J11" s="21" t="s">
        <v>4</v>
      </c>
      <c r="K11" s="105">
        <f>SQRT((Q11/O11) ^2)*I11</f>
        <v>0.24387010859412572</v>
      </c>
      <c r="L11" s="103">
        <v>69.877240414999264</v>
      </c>
      <c r="M11" s="2" t="s">
        <v>4</v>
      </c>
      <c r="N11" s="104">
        <v>0.62959245402448372</v>
      </c>
      <c r="O11" s="104">
        <v>30.122759585000733</v>
      </c>
      <c r="P11" s="2" t="s">
        <v>4</v>
      </c>
      <c r="Q11" s="105">
        <v>0.62959245402448349</v>
      </c>
    </row>
    <row r="12" spans="2:17" customFormat="1" x14ac:dyDescent="0.75">
      <c r="B12" s="158">
        <v>13</v>
      </c>
      <c r="C12" s="103">
        <v>49.241564096883266</v>
      </c>
      <c r="D12" s="2" t="s">
        <v>4</v>
      </c>
      <c r="E12" s="104">
        <v>2.0101644171375646</v>
      </c>
      <c r="F12" s="103">
        <f>L12*(1-$C12/100)</f>
        <v>35.161747508100987</v>
      </c>
      <c r="G12" s="21" t="s">
        <v>4</v>
      </c>
      <c r="H12" s="104">
        <f t="shared" si="1"/>
        <v>0.81089910084988137</v>
      </c>
      <c r="I12" s="104">
        <f t="shared" si="2"/>
        <v>15.596688395015741</v>
      </c>
      <c r="J12" s="21" t="s">
        <v>4</v>
      </c>
      <c r="K12" s="105">
        <f t="shared" si="3"/>
        <v>0.81089910084988148</v>
      </c>
      <c r="L12" s="103">
        <v>69.272716707060596</v>
      </c>
      <c r="M12" s="2" t="s">
        <v>4</v>
      </c>
      <c r="N12" s="104">
        <v>1.5975651858100095</v>
      </c>
      <c r="O12" s="104">
        <v>30.727283292939401</v>
      </c>
      <c r="P12" s="2" t="s">
        <v>4</v>
      </c>
      <c r="Q12" s="105">
        <v>1.5975651858100097</v>
      </c>
    </row>
    <row r="13" spans="2:17" customFormat="1" x14ac:dyDescent="0.75">
      <c r="B13" s="158">
        <v>17</v>
      </c>
      <c r="C13" s="103">
        <v>33.261444688290588</v>
      </c>
      <c r="D13" s="2" t="s">
        <v>4</v>
      </c>
      <c r="E13" s="104">
        <v>2.289984356696829</v>
      </c>
      <c r="F13" s="103">
        <f t="shared" si="0"/>
        <v>47.0889957301168</v>
      </c>
      <c r="G13" s="21" t="s">
        <v>4</v>
      </c>
      <c r="H13" s="104">
        <f t="shared" si="1"/>
        <v>0.32577848833117912</v>
      </c>
      <c r="I13" s="104">
        <f t="shared" si="2"/>
        <v>19.649559581592605</v>
      </c>
      <c r="J13" s="21" t="s">
        <v>4</v>
      </c>
      <c r="K13" s="105">
        <f t="shared" si="3"/>
        <v>0.32577848833117795</v>
      </c>
      <c r="L13" s="103">
        <v>70.557409446732422</v>
      </c>
      <c r="M13" s="2" t="s">
        <v>4</v>
      </c>
      <c r="N13" s="104">
        <v>0.48814135518756219</v>
      </c>
      <c r="O13" s="104">
        <v>29.442590553267568</v>
      </c>
      <c r="P13" s="2" t="s">
        <v>4</v>
      </c>
      <c r="Q13" s="105">
        <v>0.48814135518756052</v>
      </c>
    </row>
    <row r="14" spans="2:17" customFormat="1" x14ac:dyDescent="0.75">
      <c r="B14" s="157">
        <v>25</v>
      </c>
      <c r="C14" s="160">
        <v>10.5896055973293</v>
      </c>
      <c r="D14" s="4" t="s">
        <v>4</v>
      </c>
      <c r="E14" s="161">
        <v>1.2866462738733868</v>
      </c>
      <c r="F14" s="160">
        <f t="shared" si="0"/>
        <v>63.743392134000125</v>
      </c>
      <c r="G14" s="23" t="s">
        <v>4</v>
      </c>
      <c r="H14" s="161">
        <f t="shared" si="1"/>
        <v>0.48075900703908597</v>
      </c>
      <c r="I14" s="161">
        <f t="shared" si="2"/>
        <v>25.667002268670576</v>
      </c>
      <c r="J14" s="23" t="s">
        <v>4</v>
      </c>
      <c r="K14" s="162">
        <f t="shared" si="3"/>
        <v>0.48075900703908531</v>
      </c>
      <c r="L14" s="160">
        <v>71.293044348875057</v>
      </c>
      <c r="M14" s="4" t="s">
        <v>4</v>
      </c>
      <c r="N14" s="161">
        <v>0.53769923536398767</v>
      </c>
      <c r="O14" s="161">
        <v>28.706955651124943</v>
      </c>
      <c r="P14" s="4" t="s">
        <v>4</v>
      </c>
      <c r="Q14" s="162">
        <v>0.53769923536398689</v>
      </c>
    </row>
    <row r="15" spans="2:17" customFormat="1" x14ac:dyDescent="0.75">
      <c r="B15" s="163"/>
      <c r="C15" s="104"/>
      <c r="D15" s="2"/>
      <c r="E15" s="104"/>
      <c r="F15" s="104"/>
      <c r="G15" s="21"/>
      <c r="H15" s="13"/>
      <c r="I15" s="104"/>
      <c r="J15" s="21"/>
      <c r="K15" s="13"/>
      <c r="L15" s="104"/>
      <c r="M15" s="2"/>
      <c r="N15" s="104"/>
      <c r="O15" s="104"/>
      <c r="P15" s="2"/>
      <c r="Q15" s="104"/>
    </row>
    <row r="16" spans="2:17" customFormat="1" x14ac:dyDescent="0.75">
      <c r="F16" s="54"/>
      <c r="G16" s="54"/>
      <c r="H16" s="54"/>
      <c r="I16" s="59"/>
      <c r="J16" s="59"/>
      <c r="K16" s="59"/>
      <c r="L16" s="60"/>
      <c r="M16" s="60"/>
      <c r="N16" s="60"/>
      <c r="O16" s="67"/>
      <c r="P16" s="67"/>
      <c r="Q16" s="67"/>
    </row>
    <row r="17" spans="2:17" customFormat="1" x14ac:dyDescent="0.75">
      <c r="B17" s="1" t="s">
        <v>41</v>
      </c>
      <c r="F17" s="54"/>
      <c r="G17" s="54"/>
      <c r="H17" s="54"/>
      <c r="I17" s="59"/>
      <c r="J17" s="59"/>
      <c r="K17" s="59"/>
      <c r="L17" s="60"/>
      <c r="M17" s="60"/>
      <c r="N17" s="60"/>
      <c r="O17" s="67"/>
      <c r="P17" s="67"/>
      <c r="Q17" s="67"/>
    </row>
    <row r="18" spans="2:17" customFormat="1" x14ac:dyDescent="0.75">
      <c r="F18" s="54"/>
      <c r="G18" s="54"/>
      <c r="H18" s="54"/>
      <c r="I18" s="59"/>
      <c r="J18" s="59"/>
      <c r="K18" s="59"/>
      <c r="L18" s="60"/>
      <c r="M18" s="60"/>
      <c r="N18" s="60"/>
      <c r="O18" s="67"/>
      <c r="P18" s="67"/>
      <c r="Q18" s="67"/>
    </row>
    <row r="19" spans="2:17" customFormat="1" x14ac:dyDescent="0.75">
      <c r="B19" s="187" t="s">
        <v>1</v>
      </c>
      <c r="C19" s="184" t="s">
        <v>3</v>
      </c>
      <c r="D19" s="185"/>
      <c r="E19" s="185"/>
      <c r="F19" s="184" t="s">
        <v>10</v>
      </c>
      <c r="G19" s="185"/>
      <c r="H19" s="185"/>
      <c r="I19" s="185"/>
      <c r="J19" s="185"/>
      <c r="K19" s="186"/>
      <c r="L19" s="184" t="s">
        <v>11</v>
      </c>
      <c r="M19" s="185"/>
      <c r="N19" s="185"/>
      <c r="O19" s="185"/>
      <c r="P19" s="185"/>
      <c r="Q19" s="186"/>
    </row>
    <row r="20" spans="2:17" customFormat="1" x14ac:dyDescent="0.75">
      <c r="B20" s="177"/>
      <c r="C20" s="177" t="s">
        <v>2</v>
      </c>
      <c r="D20" s="175"/>
      <c r="E20" s="175"/>
      <c r="F20" s="188" t="s">
        <v>45</v>
      </c>
      <c r="G20" s="201"/>
      <c r="H20" s="201"/>
      <c r="I20" s="201" t="s">
        <v>46</v>
      </c>
      <c r="J20" s="201"/>
      <c r="K20" s="201"/>
      <c r="L20" s="177" t="s">
        <v>45</v>
      </c>
      <c r="M20" s="175"/>
      <c r="N20" s="175"/>
      <c r="O20" s="175" t="s">
        <v>46</v>
      </c>
      <c r="P20" s="175"/>
      <c r="Q20" s="176"/>
    </row>
    <row r="21" spans="2:17" customFormat="1" x14ac:dyDescent="0.75">
      <c r="B21" s="158">
        <v>0</v>
      </c>
      <c r="C21" s="15">
        <v>76.603018982963548</v>
      </c>
      <c r="D21" s="6" t="s">
        <v>4</v>
      </c>
      <c r="E21" s="13">
        <v>0.27975777431640397</v>
      </c>
      <c r="F21" s="100">
        <f>L21*(1-$C21/100)</f>
        <v>16.62788246669799</v>
      </c>
      <c r="G21" s="81" t="s">
        <v>4</v>
      </c>
      <c r="H21" s="169">
        <f>SQRT((N21/L21) ^2)*F21</f>
        <v>4.8912198456813022E-2</v>
      </c>
      <c r="I21" s="101">
        <f>O21*(1-$C21/100)</f>
        <v>6.7690985503384651</v>
      </c>
      <c r="J21" s="81" t="s">
        <v>4</v>
      </c>
      <c r="K21" s="170">
        <f>SQRT((Q21/O21) ^2)*I21</f>
        <v>4.8912198456817317E-2</v>
      </c>
      <c r="L21" s="101">
        <v>71.068495779820637</v>
      </c>
      <c r="M21" s="8" t="s">
        <v>4</v>
      </c>
      <c r="N21" s="101">
        <v>0.20905346044943882</v>
      </c>
      <c r="O21" s="101">
        <v>28.931504220179356</v>
      </c>
      <c r="P21" s="8" t="s">
        <v>4</v>
      </c>
      <c r="Q21" s="102">
        <v>0.20905346044945719</v>
      </c>
    </row>
    <row r="22" spans="2:17" customFormat="1" x14ac:dyDescent="0.75">
      <c r="B22" s="148">
        <v>4.05</v>
      </c>
      <c r="C22" s="103">
        <v>71.379704998398466</v>
      </c>
      <c r="D22" s="2" t="s">
        <v>4</v>
      </c>
      <c r="E22" s="105">
        <v>0.20363479393645628</v>
      </c>
      <c r="F22" s="103">
        <f t="shared" ref="F22:F25" si="4">L22*(1-$C22/100)</f>
        <v>20.111434430297685</v>
      </c>
      <c r="G22" s="21" t="s">
        <v>4</v>
      </c>
      <c r="H22" s="13">
        <f t="shared" ref="H22:H25" si="5">SQRT((N22/L22) ^2)*F22</f>
        <v>7.3713018052421447E-2</v>
      </c>
      <c r="I22" s="104">
        <f t="shared" ref="I22:I25" si="6">O22*(1-$C22/100)</f>
        <v>8.5088605713038525</v>
      </c>
      <c r="J22" s="21" t="s">
        <v>4</v>
      </c>
      <c r="K22" s="14">
        <f t="shared" ref="K22:K25" si="7">SQRT((Q22/O22) ^2)*I22</f>
        <v>7.3713018052422113E-2</v>
      </c>
      <c r="L22" s="104">
        <v>70.269836244428248</v>
      </c>
      <c r="M22" s="2" t="s">
        <v>4</v>
      </c>
      <c r="N22" s="104">
        <v>0.25755506031051256</v>
      </c>
      <c r="O22" s="104">
        <v>29.730163755571748</v>
      </c>
      <c r="P22" s="2" t="s">
        <v>4</v>
      </c>
      <c r="Q22" s="105">
        <v>0.25755506031051489</v>
      </c>
    </row>
    <row r="23" spans="2:17" customFormat="1" x14ac:dyDescent="0.75">
      <c r="B23" s="148">
        <v>8.4</v>
      </c>
      <c r="C23" s="103">
        <v>63.40354448396311</v>
      </c>
      <c r="D23" s="2" t="s">
        <v>4</v>
      </c>
      <c r="E23" s="105">
        <v>0.19289836427720314</v>
      </c>
      <c r="F23" s="103">
        <f t="shared" si="4"/>
        <v>26.004154610959791</v>
      </c>
      <c r="G23" s="21" t="s">
        <v>4</v>
      </c>
      <c r="H23" s="13">
        <f t="shared" si="5"/>
        <v>0.10909244396252039</v>
      </c>
      <c r="I23" s="104">
        <f t="shared" si="6"/>
        <v>10.592300905077094</v>
      </c>
      <c r="J23" s="21" t="s">
        <v>4</v>
      </c>
      <c r="K23" s="14">
        <f t="shared" si="7"/>
        <v>0.10909244396252088</v>
      </c>
      <c r="L23" s="104">
        <v>71.056484143838858</v>
      </c>
      <c r="M23" s="2" t="s">
        <v>4</v>
      </c>
      <c r="N23" s="104">
        <v>0.29809565550607797</v>
      </c>
      <c r="O23" s="16">
        <v>28.943515856161142</v>
      </c>
      <c r="P23" s="2" t="s">
        <v>4</v>
      </c>
      <c r="Q23" s="105">
        <v>0.29809565550607936</v>
      </c>
    </row>
    <row r="24" spans="2:17" customFormat="1" x14ac:dyDescent="0.75">
      <c r="B24" s="148">
        <v>12.67</v>
      </c>
      <c r="C24" s="103">
        <v>55.270197209738008</v>
      </c>
      <c r="D24" s="2" t="s">
        <v>4</v>
      </c>
      <c r="E24" s="105">
        <v>0.61315442105857532</v>
      </c>
      <c r="F24" s="103">
        <f t="shared" si="4"/>
        <v>31.556577161522551</v>
      </c>
      <c r="G24" s="21" t="s">
        <v>4</v>
      </c>
      <c r="H24" s="13">
        <f t="shared" si="5"/>
        <v>9.2172545998340558E-2</v>
      </c>
      <c r="I24" s="104">
        <f t="shared" si="6"/>
        <v>13.17322562873945</v>
      </c>
      <c r="J24" s="21" t="s">
        <v>4</v>
      </c>
      <c r="K24" s="14">
        <f t="shared" si="7"/>
        <v>9.2172545998340349E-2</v>
      </c>
      <c r="L24" s="104">
        <v>70.549332196905297</v>
      </c>
      <c r="M24" s="2" t="s">
        <v>4</v>
      </c>
      <c r="N24" s="104">
        <v>0.20606517410894373</v>
      </c>
      <c r="O24" s="16">
        <v>29.450667803094714</v>
      </c>
      <c r="P24" s="2" t="s">
        <v>4</v>
      </c>
      <c r="Q24" s="105">
        <v>0.20606517410894329</v>
      </c>
    </row>
    <row r="25" spans="2:17" customFormat="1" x14ac:dyDescent="0.75">
      <c r="B25" s="149">
        <v>17.03</v>
      </c>
      <c r="C25" s="160">
        <v>47.017991317413248</v>
      </c>
      <c r="D25" s="4" t="s">
        <v>4</v>
      </c>
      <c r="E25" s="162">
        <v>0.87555964703643929</v>
      </c>
      <c r="F25" s="160">
        <f t="shared" si="4"/>
        <v>37.385153277794039</v>
      </c>
      <c r="G25" s="23" t="s">
        <v>4</v>
      </c>
      <c r="H25" s="167">
        <f t="shared" si="5"/>
        <v>0.16940276718769082</v>
      </c>
      <c r="I25" s="161">
        <f t="shared" si="6"/>
        <v>15.596855404792716</v>
      </c>
      <c r="J25" s="23" t="s">
        <v>4</v>
      </c>
      <c r="K25" s="171">
        <f t="shared" si="7"/>
        <v>0.1694027671876899</v>
      </c>
      <c r="L25" s="161">
        <v>70.561977938147081</v>
      </c>
      <c r="M25" s="4" t="s">
        <v>4</v>
      </c>
      <c r="N25" s="161">
        <v>0.31973639995904363</v>
      </c>
      <c r="O25" s="161">
        <v>29.438022061852916</v>
      </c>
      <c r="P25" s="4" t="s">
        <v>4</v>
      </c>
      <c r="Q25" s="162">
        <v>0.31973639995904191</v>
      </c>
    </row>
    <row r="26" spans="2:17" customFormat="1" x14ac:dyDescent="0.75">
      <c r="B26" s="19"/>
      <c r="C26" s="104"/>
      <c r="D26" s="2"/>
      <c r="E26" s="104"/>
      <c r="F26" s="104"/>
      <c r="G26" s="21"/>
      <c r="H26" s="13"/>
      <c r="I26" s="104"/>
      <c r="J26" s="21"/>
      <c r="K26" s="13"/>
      <c r="L26" s="104"/>
      <c r="M26" s="2"/>
      <c r="N26" s="104"/>
      <c r="O26" s="104"/>
      <c r="P26" s="2"/>
      <c r="Q26" s="104"/>
    </row>
    <row r="27" spans="2:17" customFormat="1" x14ac:dyDescent="0.75">
      <c r="F27" s="54"/>
      <c r="G27" s="54"/>
      <c r="H27" s="54"/>
      <c r="I27" s="59"/>
      <c r="J27" s="59"/>
      <c r="K27" s="59"/>
      <c r="L27" s="60"/>
      <c r="M27" s="60"/>
      <c r="N27" s="60"/>
      <c r="O27" s="67"/>
      <c r="P27" s="67"/>
      <c r="Q27" s="67"/>
    </row>
    <row r="28" spans="2:17" customFormat="1" x14ac:dyDescent="0.75">
      <c r="B28" s="1" t="s">
        <v>42</v>
      </c>
      <c r="F28" s="54"/>
      <c r="G28" s="54"/>
      <c r="H28" s="54"/>
      <c r="I28" s="59"/>
      <c r="J28" s="59"/>
      <c r="K28" s="59"/>
      <c r="L28" s="60"/>
      <c r="M28" s="60"/>
      <c r="N28" s="60"/>
      <c r="O28" s="67"/>
      <c r="P28" s="67"/>
      <c r="Q28" s="67"/>
    </row>
    <row r="29" spans="2:17" customFormat="1" x14ac:dyDescent="0.75">
      <c r="F29" s="54"/>
      <c r="G29" s="54"/>
      <c r="H29" s="54"/>
      <c r="I29" s="59"/>
      <c r="J29" s="59"/>
      <c r="K29" s="59"/>
      <c r="L29" s="60"/>
      <c r="M29" s="60"/>
      <c r="N29" s="60"/>
      <c r="O29" s="67"/>
      <c r="P29" s="67"/>
      <c r="Q29" s="67"/>
    </row>
    <row r="30" spans="2:17" customFormat="1" x14ac:dyDescent="0.75">
      <c r="B30" s="187" t="s">
        <v>1</v>
      </c>
      <c r="C30" s="184" t="s">
        <v>3</v>
      </c>
      <c r="D30" s="185"/>
      <c r="E30" s="185"/>
      <c r="F30" s="184" t="s">
        <v>10</v>
      </c>
      <c r="G30" s="185"/>
      <c r="H30" s="185"/>
      <c r="I30" s="185"/>
      <c r="J30" s="185"/>
      <c r="K30" s="186"/>
      <c r="L30" s="184" t="s">
        <v>11</v>
      </c>
      <c r="M30" s="185"/>
      <c r="N30" s="185"/>
      <c r="O30" s="185"/>
      <c r="P30" s="185"/>
      <c r="Q30" s="186"/>
    </row>
    <row r="31" spans="2:17" customFormat="1" x14ac:dyDescent="0.75">
      <c r="B31" s="177"/>
      <c r="C31" s="177" t="s">
        <v>2</v>
      </c>
      <c r="D31" s="175"/>
      <c r="E31" s="175"/>
      <c r="F31" s="188" t="s">
        <v>45</v>
      </c>
      <c r="G31" s="201"/>
      <c r="H31" s="201"/>
      <c r="I31" s="201" t="s">
        <v>46</v>
      </c>
      <c r="J31" s="201"/>
      <c r="K31" s="201"/>
      <c r="L31" s="177" t="s">
        <v>45</v>
      </c>
      <c r="M31" s="175"/>
      <c r="N31" s="175"/>
      <c r="O31" s="175" t="s">
        <v>46</v>
      </c>
      <c r="P31" s="175"/>
      <c r="Q31" s="176"/>
    </row>
    <row r="32" spans="2:17" customFormat="1" x14ac:dyDescent="0.75">
      <c r="B32" s="158">
        <v>0</v>
      </c>
      <c r="C32" s="15">
        <v>76.603018982963548</v>
      </c>
      <c r="D32" s="6" t="s">
        <v>4</v>
      </c>
      <c r="E32" s="13">
        <v>0.27975777431640397</v>
      </c>
      <c r="F32" s="100">
        <f>L32*(1-$C32/100)</f>
        <v>16.62788246669799</v>
      </c>
      <c r="G32" s="81" t="s">
        <v>4</v>
      </c>
      <c r="H32" s="169">
        <f>SQRT((N32/L32) ^2)*F32</f>
        <v>4.8912198456813022E-2</v>
      </c>
      <c r="I32" s="101">
        <f>O32*(1-$C32/100)</f>
        <v>6.7690985503384651</v>
      </c>
      <c r="J32" s="81" t="s">
        <v>4</v>
      </c>
      <c r="K32" s="170">
        <f>SQRT((Q32/O32) ^2)*I32</f>
        <v>4.8912198456817317E-2</v>
      </c>
      <c r="L32" s="100">
        <v>71.068495779820637</v>
      </c>
      <c r="M32" s="8" t="s">
        <v>4</v>
      </c>
      <c r="N32" s="101">
        <v>0.20905346044943882</v>
      </c>
      <c r="O32" s="101">
        <v>28.931504220179356</v>
      </c>
      <c r="P32" s="8" t="s">
        <v>4</v>
      </c>
      <c r="Q32" s="102">
        <v>0.20905346044945719</v>
      </c>
    </row>
    <row r="33" spans="2:17" customFormat="1" x14ac:dyDescent="0.75">
      <c r="B33" s="148">
        <v>3.83</v>
      </c>
      <c r="C33" s="103">
        <v>73.222958206453526</v>
      </c>
      <c r="D33" s="2" t="s">
        <v>4</v>
      </c>
      <c r="E33" s="105">
        <v>0.24002492900453282</v>
      </c>
      <c r="F33" s="103">
        <f t="shared" ref="F33:F36" si="8">L33*(1-$C33/100)</f>
        <v>18.818277939586341</v>
      </c>
      <c r="G33" s="21" t="s">
        <v>4</v>
      </c>
      <c r="H33" s="13">
        <f t="shared" ref="H33:H36" si="9">SQRT((N33/L33) ^2)*F33</f>
        <v>8.4493040742347814E-2</v>
      </c>
      <c r="I33" s="104">
        <f>O33*(1-$C33/100)</f>
        <v>7.9587638539601322</v>
      </c>
      <c r="J33" s="21" t="s">
        <v>4</v>
      </c>
      <c r="K33" s="14">
        <f>SQRT((Q33/O33) ^2)*I33</f>
        <v>8.4493040742347425E-2</v>
      </c>
      <c r="L33" s="103">
        <v>70.277658318932481</v>
      </c>
      <c r="M33" s="2" t="s">
        <v>4</v>
      </c>
      <c r="N33" s="104">
        <v>0.31554284970609209</v>
      </c>
      <c r="O33" s="104">
        <v>29.722341681067515</v>
      </c>
      <c r="P33" s="2" t="s">
        <v>4</v>
      </c>
      <c r="Q33" s="105">
        <v>0.31554284970609064</v>
      </c>
    </row>
    <row r="34" spans="2:17" customFormat="1" x14ac:dyDescent="0.75">
      <c r="B34" s="148">
        <v>8.6199999999999992</v>
      </c>
      <c r="C34" s="103">
        <v>67.042254068309049</v>
      </c>
      <c r="D34" s="2" t="s">
        <v>4</v>
      </c>
      <c r="E34" s="105">
        <v>0.89327633432549169</v>
      </c>
      <c r="F34" s="103">
        <f t="shared" si="8"/>
        <v>23.415028577897449</v>
      </c>
      <c r="G34" s="21" t="s">
        <v>4</v>
      </c>
      <c r="H34" s="13">
        <f t="shared" si="9"/>
        <v>8.9781540768908069E-2</v>
      </c>
      <c r="I34" s="104">
        <f t="shared" ref="I34:I36" si="10">O34*(1-$C34/100)</f>
        <v>9.5427173537935008</v>
      </c>
      <c r="J34" s="21" t="s">
        <v>4</v>
      </c>
      <c r="K34" s="14">
        <f t="shared" ref="K34:K36" si="11">SQRT((Q34/O34) ^2)*I34</f>
        <v>8.9781540768907792E-2</v>
      </c>
      <c r="L34" s="103">
        <v>71.045600710764688</v>
      </c>
      <c r="M34" s="2" t="s">
        <v>4</v>
      </c>
      <c r="N34" s="104">
        <v>0.27241408121475152</v>
      </c>
      <c r="O34" s="16">
        <v>28.954399289235297</v>
      </c>
      <c r="P34" s="2" t="s">
        <v>4</v>
      </c>
      <c r="Q34" s="105">
        <v>0.27241408121475069</v>
      </c>
    </row>
    <row r="35" spans="2:17" customFormat="1" x14ac:dyDescent="0.75">
      <c r="B35" s="148">
        <v>12.37</v>
      </c>
      <c r="C35" s="103">
        <v>60.383080161901361</v>
      </c>
      <c r="D35" s="2" t="s">
        <v>4</v>
      </c>
      <c r="E35" s="105">
        <v>0.60929642674619489</v>
      </c>
      <c r="F35" s="103">
        <f t="shared" si="8"/>
        <v>27.882611654058717</v>
      </c>
      <c r="G35" s="21" t="s">
        <v>4</v>
      </c>
      <c r="H35" s="13">
        <f t="shared" si="9"/>
        <v>8.9796713774734083E-2</v>
      </c>
      <c r="I35" s="104">
        <f t="shared" si="10"/>
        <v>11.734308184039927</v>
      </c>
      <c r="J35" s="21" t="s">
        <v>4</v>
      </c>
      <c r="K35" s="14">
        <f t="shared" si="11"/>
        <v>8.979671377473325E-2</v>
      </c>
      <c r="L35" s="103">
        <v>70.380564082230038</v>
      </c>
      <c r="M35" s="2" t="s">
        <v>4</v>
      </c>
      <c r="N35" s="104">
        <v>0.2266625324273159</v>
      </c>
      <c r="O35" s="16">
        <v>29.619435917769973</v>
      </c>
      <c r="P35" s="2" t="s">
        <v>4</v>
      </c>
      <c r="Q35" s="105">
        <v>0.2266625324273138</v>
      </c>
    </row>
    <row r="36" spans="2:17" customFormat="1" x14ac:dyDescent="0.75">
      <c r="B36" s="159">
        <v>17</v>
      </c>
      <c r="C36" s="160">
        <v>55.39914993333759</v>
      </c>
      <c r="D36" s="4" t="s">
        <v>4</v>
      </c>
      <c r="E36" s="162">
        <v>0.33890169232815442</v>
      </c>
      <c r="F36" s="160">
        <f t="shared" si="8"/>
        <v>31.519134761512465</v>
      </c>
      <c r="G36" s="23" t="s">
        <v>4</v>
      </c>
      <c r="H36" s="167">
        <f t="shared" si="9"/>
        <v>0.12655485907219274</v>
      </c>
      <c r="I36" s="161">
        <f t="shared" si="10"/>
        <v>13.081715305149951</v>
      </c>
      <c r="J36" s="23" t="s">
        <v>4</v>
      </c>
      <c r="K36" s="171">
        <f t="shared" si="11"/>
        <v>0.12655485907219319</v>
      </c>
      <c r="L36" s="160">
        <v>70.669358800118303</v>
      </c>
      <c r="M36" s="4" t="s">
        <v>4</v>
      </c>
      <c r="N36" s="161">
        <v>0.28374988118620659</v>
      </c>
      <c r="O36" s="161">
        <v>29.3306411998817</v>
      </c>
      <c r="P36" s="4" t="s">
        <v>4</v>
      </c>
      <c r="Q36" s="162">
        <v>0.28374988118620759</v>
      </c>
    </row>
    <row r="37" spans="2:17" customFormat="1" x14ac:dyDescent="0.75">
      <c r="I37" s="27"/>
      <c r="J37" s="27"/>
      <c r="K37" s="27"/>
      <c r="L37" s="20"/>
      <c r="M37" s="20"/>
      <c r="N37" s="20"/>
      <c r="O37" s="20"/>
      <c r="P37" s="20"/>
      <c r="Q37" s="20"/>
    </row>
    <row r="38" spans="2:17" customFormat="1" x14ac:dyDescent="0.75">
      <c r="I38" s="27"/>
      <c r="J38" s="27"/>
      <c r="K38" s="27"/>
      <c r="L38" s="20"/>
      <c r="M38" s="20"/>
      <c r="N38" s="20"/>
      <c r="O38" s="20"/>
      <c r="P38" s="20"/>
      <c r="Q38" s="20"/>
    </row>
    <row r="39" spans="2:17" customFormat="1" x14ac:dyDescent="0.75">
      <c r="B39" s="1" t="s">
        <v>43</v>
      </c>
      <c r="F39" s="54"/>
      <c r="G39" s="54"/>
      <c r="H39" s="54"/>
      <c r="I39" s="59"/>
      <c r="J39" s="59"/>
      <c r="K39" s="59"/>
      <c r="L39" s="60"/>
      <c r="M39" s="60"/>
      <c r="N39" s="60"/>
      <c r="O39" s="67"/>
      <c r="P39" s="67"/>
      <c r="Q39" s="67"/>
    </row>
    <row r="40" spans="2:17" customFormat="1" x14ac:dyDescent="0.75">
      <c r="F40" s="54"/>
      <c r="G40" s="54"/>
      <c r="H40" s="54"/>
      <c r="I40" s="59"/>
      <c r="J40" s="59"/>
      <c r="K40" s="59"/>
      <c r="L40" s="60"/>
      <c r="M40" s="60"/>
      <c r="N40" s="60"/>
      <c r="O40" s="67"/>
      <c r="P40" s="67"/>
      <c r="Q40" s="67"/>
    </row>
    <row r="41" spans="2:17" customFormat="1" x14ac:dyDescent="0.75">
      <c r="B41" s="187" t="s">
        <v>1</v>
      </c>
      <c r="C41" s="184" t="s">
        <v>3</v>
      </c>
      <c r="D41" s="185"/>
      <c r="E41" s="185"/>
      <c r="F41" s="184" t="s">
        <v>10</v>
      </c>
      <c r="G41" s="185"/>
      <c r="H41" s="185"/>
      <c r="I41" s="185"/>
      <c r="J41" s="185"/>
      <c r="K41" s="186"/>
      <c r="L41" s="184" t="s">
        <v>11</v>
      </c>
      <c r="M41" s="185"/>
      <c r="N41" s="185"/>
      <c r="O41" s="185"/>
      <c r="P41" s="185"/>
      <c r="Q41" s="186"/>
    </row>
    <row r="42" spans="2:17" customFormat="1" x14ac:dyDescent="0.75">
      <c r="B42" s="177"/>
      <c r="C42" s="177" t="s">
        <v>2</v>
      </c>
      <c r="D42" s="175"/>
      <c r="E42" s="175"/>
      <c r="F42" s="188" t="s">
        <v>45</v>
      </c>
      <c r="G42" s="201"/>
      <c r="H42" s="201"/>
      <c r="I42" s="201" t="s">
        <v>46</v>
      </c>
      <c r="J42" s="201"/>
      <c r="K42" s="201"/>
      <c r="L42" s="177" t="s">
        <v>45</v>
      </c>
      <c r="M42" s="175"/>
      <c r="N42" s="175"/>
      <c r="O42" s="175" t="s">
        <v>46</v>
      </c>
      <c r="P42" s="175"/>
      <c r="Q42" s="176"/>
    </row>
    <row r="43" spans="2:17" customFormat="1" x14ac:dyDescent="0.75">
      <c r="B43" s="158">
        <v>0</v>
      </c>
      <c r="C43" s="15">
        <v>76.603018982963548</v>
      </c>
      <c r="D43" s="6" t="s">
        <v>4</v>
      </c>
      <c r="E43" s="13">
        <v>0.27975777431640397</v>
      </c>
      <c r="F43" s="100">
        <f>L43*(1-$C43/100)</f>
        <v>16.62788246669799</v>
      </c>
      <c r="G43" s="81" t="s">
        <v>4</v>
      </c>
      <c r="H43" s="169">
        <f>SQRT((N43/L43) ^2)*F43</f>
        <v>4.8912198456813022E-2</v>
      </c>
      <c r="I43" s="101">
        <f>O43*(1-$C43/100)</f>
        <v>6.7690985503384651</v>
      </c>
      <c r="J43" s="81" t="s">
        <v>4</v>
      </c>
      <c r="K43" s="170">
        <f>SQRT((Q43/O43) ^2)*I43</f>
        <v>4.8912198456817317E-2</v>
      </c>
      <c r="L43" s="100">
        <v>71.068495779820637</v>
      </c>
      <c r="M43" s="8" t="s">
        <v>4</v>
      </c>
      <c r="N43" s="101">
        <v>0.20905346044943882</v>
      </c>
      <c r="O43" s="101">
        <v>28.931504220179356</v>
      </c>
      <c r="P43" s="8" t="s">
        <v>4</v>
      </c>
      <c r="Q43" s="102">
        <v>0.20905346044945719</v>
      </c>
    </row>
    <row r="44" spans="2:17" customFormat="1" x14ac:dyDescent="0.75">
      <c r="B44" s="148">
        <v>4.08</v>
      </c>
      <c r="C44" s="103">
        <v>74.193998257851504</v>
      </c>
      <c r="D44" s="2" t="s">
        <v>4</v>
      </c>
      <c r="E44" s="105">
        <v>0.25058708922892969</v>
      </c>
      <c r="F44" s="103">
        <f t="shared" ref="F44:F48" si="12">L44*(1-$C44/100)</f>
        <v>18.10885760647928</v>
      </c>
      <c r="G44" s="21" t="s">
        <v>4</v>
      </c>
      <c r="H44" s="13">
        <f t="shared" ref="H44:H49" si="13">SQRT((N44/L44) ^2)*F44</f>
        <v>7.4433684610498596E-2</v>
      </c>
      <c r="I44" s="104">
        <f>O44*(1-$C44/100)</f>
        <v>7.6971441356692178</v>
      </c>
      <c r="J44" s="21" t="s">
        <v>4</v>
      </c>
      <c r="K44" s="14">
        <f>SQRT((Q44/O44) ^2)*I44</f>
        <v>7.4433684610498291E-2</v>
      </c>
      <c r="L44" s="103">
        <v>70.173046516161364</v>
      </c>
      <c r="M44" s="2" t="s">
        <v>4</v>
      </c>
      <c r="N44" s="104">
        <v>0.28843555601613147</v>
      </c>
      <c r="O44" s="104">
        <v>29.826953483838626</v>
      </c>
      <c r="P44" s="2" t="s">
        <v>4</v>
      </c>
      <c r="Q44" s="105">
        <v>0.2884355560161303</v>
      </c>
    </row>
    <row r="45" spans="2:17" customFormat="1" x14ac:dyDescent="0.75">
      <c r="B45" s="148">
        <v>8.8699999999999992</v>
      </c>
      <c r="C45" s="103">
        <v>70.581045848354634</v>
      </c>
      <c r="D45" s="2" t="s">
        <v>4</v>
      </c>
      <c r="E45" s="105">
        <v>0.88267048568794693</v>
      </c>
      <c r="F45" s="103">
        <f t="shared" si="12"/>
        <v>20.64849221263221</v>
      </c>
      <c r="G45" s="21" t="s">
        <v>4</v>
      </c>
      <c r="H45" s="13">
        <f t="shared" si="13"/>
        <v>0.1176022639691351</v>
      </c>
      <c r="I45" s="104">
        <f t="shared" ref="I45:I46" si="14">O45*(1-$C45/100)</f>
        <v>8.7704619390131633</v>
      </c>
      <c r="J45" s="21" t="s">
        <v>4</v>
      </c>
      <c r="K45" s="14">
        <f t="shared" ref="K45:K49" si="15">SQRT((Q45/O45) ^2)*I45</f>
        <v>0.11760226396913505</v>
      </c>
      <c r="L45" s="103">
        <v>70.18771675633262</v>
      </c>
      <c r="M45" s="2" t="s">
        <v>4</v>
      </c>
      <c r="N45" s="104">
        <v>0.3997499821473352</v>
      </c>
      <c r="O45" s="16">
        <v>29.812283243667384</v>
      </c>
      <c r="P45" s="2" t="s">
        <v>4</v>
      </c>
      <c r="Q45" s="105">
        <v>0.39974998214733498</v>
      </c>
    </row>
    <row r="46" spans="2:17" customFormat="1" x14ac:dyDescent="0.75">
      <c r="B46" s="148">
        <v>12.5</v>
      </c>
      <c r="C46" s="103">
        <v>66.916735446622781</v>
      </c>
      <c r="D46" s="2" t="s">
        <v>4</v>
      </c>
      <c r="E46" s="105">
        <v>1.2979526434757551</v>
      </c>
      <c r="F46" s="103">
        <f t="shared" si="12"/>
        <v>23.282661356314751</v>
      </c>
      <c r="G46" s="21" t="s">
        <v>4</v>
      </c>
      <c r="H46" s="13">
        <f t="shared" si="13"/>
        <v>0.1285089710943226</v>
      </c>
      <c r="I46" s="104">
        <f t="shared" si="14"/>
        <v>9.8006031970624736</v>
      </c>
      <c r="J46" s="21" t="s">
        <v>4</v>
      </c>
      <c r="K46" s="14">
        <f t="shared" si="15"/>
        <v>0.12850897109432227</v>
      </c>
      <c r="L46" s="103">
        <v>70.375948899329515</v>
      </c>
      <c r="M46" s="2" t="s">
        <v>4</v>
      </c>
      <c r="N46" s="104">
        <v>0.38844102246011292</v>
      </c>
      <c r="O46" s="16">
        <v>29.624051100670485</v>
      </c>
      <c r="P46" s="2" t="s">
        <v>4</v>
      </c>
      <c r="Q46" s="105">
        <v>0.38844102246011197</v>
      </c>
    </row>
    <row r="47" spans="2:17" customFormat="1" x14ac:dyDescent="0.75">
      <c r="B47" s="148">
        <v>17.03</v>
      </c>
      <c r="C47" s="103">
        <v>65.062104849299288</v>
      </c>
      <c r="D47" s="2" t="s">
        <v>4</v>
      </c>
      <c r="E47" s="105">
        <v>0.26865587869691471</v>
      </c>
      <c r="F47" s="103">
        <f>L47*(1-$C47/100)</f>
        <v>24.602758321736015</v>
      </c>
      <c r="G47" s="21" t="s">
        <v>4</v>
      </c>
      <c r="H47" s="13">
        <f t="shared" si="13"/>
        <v>7.1652074072248287E-2</v>
      </c>
      <c r="I47" s="104">
        <f>O47*(1-$C47/100)</f>
        <v>10.335136828964695</v>
      </c>
      <c r="J47" s="21" t="s">
        <v>4</v>
      </c>
      <c r="K47" s="14">
        <f t="shared" si="15"/>
        <v>7.1652074072248079E-2</v>
      </c>
      <c r="L47" s="103">
        <v>70.418547584548989</v>
      </c>
      <c r="M47" s="2" t="s">
        <v>4</v>
      </c>
      <c r="N47" s="104">
        <v>0.20508411787025249</v>
      </c>
      <c r="O47" s="104">
        <v>29.581452415451</v>
      </c>
      <c r="P47" s="2" t="s">
        <v>4</v>
      </c>
      <c r="Q47" s="105">
        <v>0.20508411787025194</v>
      </c>
    </row>
    <row r="48" spans="2:17" customFormat="1" x14ac:dyDescent="0.75">
      <c r="B48" s="148">
        <v>25.5</v>
      </c>
      <c r="C48" s="103">
        <v>54.089858705272356</v>
      </c>
      <c r="D48" s="2" t="s">
        <v>4</v>
      </c>
      <c r="E48" s="105">
        <v>1.1531087103395932</v>
      </c>
      <c r="F48" s="103">
        <f t="shared" si="12"/>
        <v>32.96652600631446</v>
      </c>
      <c r="G48" s="21" t="s">
        <v>4</v>
      </c>
      <c r="H48" s="13">
        <f t="shared" si="13"/>
        <v>0.171637524565071</v>
      </c>
      <c r="I48" s="104">
        <f>O48*(1-$C48/100)</f>
        <v>12.943615288413188</v>
      </c>
      <c r="J48" s="21" t="s">
        <v>4</v>
      </c>
      <c r="K48" s="14">
        <f t="shared" si="15"/>
        <v>0.17163752456506962</v>
      </c>
      <c r="L48" s="103">
        <v>71.806631555935468</v>
      </c>
      <c r="M48" s="2" t="s">
        <v>4</v>
      </c>
      <c r="N48" s="104">
        <v>0.37385536120051538</v>
      </c>
      <c r="O48" s="104">
        <v>28.193368444064539</v>
      </c>
      <c r="P48" s="2" t="s">
        <v>4</v>
      </c>
      <c r="Q48" s="105">
        <v>0.37385536120051233</v>
      </c>
    </row>
    <row r="49" spans="2:47" customFormat="1" x14ac:dyDescent="0.75">
      <c r="B49" s="159">
        <v>30</v>
      </c>
      <c r="C49" s="160">
        <v>50.013799010055514</v>
      </c>
      <c r="D49" s="4" t="s">
        <v>4</v>
      </c>
      <c r="E49" s="162">
        <v>3.1095884609390438</v>
      </c>
      <c r="F49" s="160">
        <f>L49*(1-$C49/100)</f>
        <v>35.858925241448851</v>
      </c>
      <c r="G49" s="23" t="s">
        <v>4</v>
      </c>
      <c r="H49" s="167">
        <f t="shared" si="13"/>
        <v>0.14181472240568777</v>
      </c>
      <c r="I49" s="161">
        <f>O49*(1-$C49/100)</f>
        <v>14.127275748495622</v>
      </c>
      <c r="J49" s="23" t="s">
        <v>4</v>
      </c>
      <c r="K49" s="171">
        <f t="shared" si="15"/>
        <v>0.14181472240568521</v>
      </c>
      <c r="L49" s="160">
        <v>71.737648653600303</v>
      </c>
      <c r="M49" s="4" t="s">
        <v>4</v>
      </c>
      <c r="N49" s="161">
        <v>0.28370774253121589</v>
      </c>
      <c r="O49" s="161">
        <v>28.262351346399672</v>
      </c>
      <c r="P49" s="66" t="s">
        <v>4</v>
      </c>
      <c r="Q49" s="162">
        <v>0.28370774253121073</v>
      </c>
    </row>
    <row r="50" spans="2:47" customFormat="1" x14ac:dyDescent="0.75"/>
    <row r="51" spans="2:47" customFormat="1" x14ac:dyDescent="0.75"/>
    <row r="52" spans="2:47" s="63" customFormat="1" ht="21" x14ac:dyDescent="1">
      <c r="B52" s="116" t="s">
        <v>36</v>
      </c>
    </row>
    <row r="53" spans="2:47" customFormat="1" x14ac:dyDescent="0.75"/>
    <row r="54" spans="2:47" customFormat="1" x14ac:dyDescent="0.75">
      <c r="B54" s="1" t="s">
        <v>40</v>
      </c>
    </row>
    <row r="55" spans="2:47" customFormat="1" x14ac:dyDescent="0.75"/>
    <row r="56" spans="2:47" customFormat="1" x14ac:dyDescent="0.75">
      <c r="B56" s="189" t="s">
        <v>1</v>
      </c>
      <c r="C56" s="184" t="s">
        <v>3</v>
      </c>
      <c r="D56" s="185"/>
      <c r="E56" s="186"/>
      <c r="F56" s="184" t="s">
        <v>10</v>
      </c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4" t="s">
        <v>10</v>
      </c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6"/>
    </row>
    <row r="57" spans="2:47" customFormat="1" x14ac:dyDescent="0.75">
      <c r="B57" s="190"/>
      <c r="C57" s="177" t="s">
        <v>2</v>
      </c>
      <c r="D57" s="175"/>
      <c r="E57" s="176"/>
      <c r="F57" s="188" t="s">
        <v>24</v>
      </c>
      <c r="G57" s="201"/>
      <c r="H57" s="201"/>
      <c r="I57" s="201" t="s">
        <v>7</v>
      </c>
      <c r="J57" s="201"/>
      <c r="K57" s="201"/>
      <c r="L57" s="201" t="s">
        <v>25</v>
      </c>
      <c r="M57" s="201"/>
      <c r="N57" s="201"/>
      <c r="O57" s="201" t="s">
        <v>9</v>
      </c>
      <c r="P57" s="201"/>
      <c r="Q57" s="201"/>
      <c r="R57" s="201" t="s">
        <v>8</v>
      </c>
      <c r="S57" s="201"/>
      <c r="T57" s="201"/>
      <c r="U57" s="201" t="s">
        <v>26</v>
      </c>
      <c r="V57" s="201"/>
      <c r="W57" s="201"/>
      <c r="X57" s="201" t="s">
        <v>27</v>
      </c>
      <c r="Y57" s="201"/>
      <c r="Z57" s="201"/>
      <c r="AA57" s="182" t="s">
        <v>24</v>
      </c>
      <c r="AB57" s="178"/>
      <c r="AC57" s="178"/>
      <c r="AD57" s="175" t="s">
        <v>7</v>
      </c>
      <c r="AE57" s="175"/>
      <c r="AF57" s="175"/>
      <c r="AG57" s="175" t="s">
        <v>25</v>
      </c>
      <c r="AH57" s="175"/>
      <c r="AI57" s="175"/>
      <c r="AJ57" s="175" t="s">
        <v>9</v>
      </c>
      <c r="AK57" s="175"/>
      <c r="AL57" s="175"/>
      <c r="AM57" s="175" t="s">
        <v>8</v>
      </c>
      <c r="AN57" s="175"/>
      <c r="AO57" s="175"/>
      <c r="AP57" s="175" t="s">
        <v>26</v>
      </c>
      <c r="AQ57" s="175"/>
      <c r="AR57" s="175"/>
      <c r="AS57" s="175" t="s">
        <v>27</v>
      </c>
      <c r="AT57" s="175"/>
      <c r="AU57" s="176"/>
    </row>
    <row r="58" spans="2:47" customFormat="1" x14ac:dyDescent="0.75">
      <c r="B58" s="51">
        <v>0</v>
      </c>
      <c r="C58" s="103">
        <v>76.603018982963548</v>
      </c>
      <c r="D58" s="6" t="s">
        <v>4</v>
      </c>
      <c r="E58" s="105">
        <v>0.27975777431640397</v>
      </c>
      <c r="F58" s="117" t="s">
        <v>18</v>
      </c>
      <c r="G58" s="81" t="s">
        <v>4</v>
      </c>
      <c r="H58" s="56" t="s">
        <v>18</v>
      </c>
      <c r="I58" s="56" t="s">
        <v>18</v>
      </c>
      <c r="J58" s="81" t="s">
        <v>4</v>
      </c>
      <c r="K58" s="56" t="s">
        <v>18</v>
      </c>
      <c r="L58" s="56" t="s">
        <v>18</v>
      </c>
      <c r="M58" s="81" t="s">
        <v>4</v>
      </c>
      <c r="N58" s="56" t="s">
        <v>18</v>
      </c>
      <c r="O58" s="43">
        <v>1.8015579297613058</v>
      </c>
      <c r="P58" s="41" t="s">
        <v>4</v>
      </c>
      <c r="Q58" s="43">
        <v>1.7019457791967788E-2</v>
      </c>
      <c r="R58" s="43">
        <v>24.989769043693347</v>
      </c>
      <c r="S58" s="41" t="s">
        <v>4</v>
      </c>
      <c r="T58" s="43">
        <v>2.8055171529922331</v>
      </c>
      <c r="U58" s="43">
        <v>2.8923751166278069</v>
      </c>
      <c r="V58" s="44" t="s">
        <v>4</v>
      </c>
      <c r="W58" s="43">
        <v>0.16760847979461524</v>
      </c>
      <c r="X58" s="43">
        <v>6.085253917970995</v>
      </c>
      <c r="Y58" s="44" t="s">
        <v>4</v>
      </c>
      <c r="Z58" s="72">
        <v>1.8799315245498993</v>
      </c>
      <c r="AA58" s="78" t="s">
        <v>18</v>
      </c>
      <c r="AB58" s="80" t="s">
        <v>4</v>
      </c>
      <c r="AC58" s="55" t="s">
        <v>18</v>
      </c>
      <c r="AD58" s="55" t="s">
        <v>18</v>
      </c>
      <c r="AE58" s="80" t="s">
        <v>4</v>
      </c>
      <c r="AF58" s="55" t="s">
        <v>18</v>
      </c>
      <c r="AG58" s="55" t="s">
        <v>18</v>
      </c>
      <c r="AH58" s="80" t="s">
        <v>4</v>
      </c>
      <c r="AI58" s="55" t="s">
        <v>18</v>
      </c>
      <c r="AJ58" s="55">
        <f t="shared" ref="AJ58:AJ63" si="16">O58/(1-$C58/100)</f>
        <v>7.6999589325199933</v>
      </c>
      <c r="AK58" s="80" t="s">
        <v>4</v>
      </c>
      <c r="AL58" s="19">
        <f t="shared" ref="AL58:AL63" si="17">SQRT(($E58/$C58) ^2+(Q58/O58)^2)*AJ58</f>
        <v>7.7988352775993475E-2</v>
      </c>
      <c r="AM58" s="55">
        <f t="shared" ref="AM58:AM63" si="18">R58/(1-$C58/100)</f>
        <v>106.80766473886997</v>
      </c>
      <c r="AN58" s="80" t="s">
        <v>4</v>
      </c>
      <c r="AO58" s="19">
        <f t="shared" ref="AO58:AO63" si="19">SQRT(($E58/$C58) ^2+(T58/R58)^2)*AM58</f>
        <v>11.997279346822236</v>
      </c>
      <c r="AP58" s="55">
        <f t="shared" ref="AP58:AP63" si="20">U58/(1-$C58/100)</f>
        <v>12.362172344037596</v>
      </c>
      <c r="AQ58" s="80" t="s">
        <v>4</v>
      </c>
      <c r="AR58" s="19">
        <f t="shared" ref="AR58:AR63" si="21">SQRT(($E58/$C58) ^2+(W58/U58)^2)*AP58</f>
        <v>0.71778921122204875</v>
      </c>
      <c r="AS58" s="55">
        <f>X58/(1-$C58/100)</f>
        <v>26.008714173593731</v>
      </c>
      <c r="AT58" s="80" t="s">
        <v>4</v>
      </c>
      <c r="AU58" s="83">
        <f>SQRT(($E58/$C58) ^2+(Z58/X58)^2)*AS58</f>
        <v>8.0354934554126132</v>
      </c>
    </row>
    <row r="59" spans="2:47" customFormat="1" x14ac:dyDescent="0.75">
      <c r="B59" s="51">
        <v>4</v>
      </c>
      <c r="C59" s="103">
        <v>70.376028399405683</v>
      </c>
      <c r="D59" s="2" t="s">
        <v>4</v>
      </c>
      <c r="E59" s="105">
        <v>0.31680757676676347</v>
      </c>
      <c r="F59" s="58">
        <f>AA59*(1-$C59/100)</f>
        <v>107.41810291287084</v>
      </c>
      <c r="G59" s="21" t="s">
        <v>4</v>
      </c>
      <c r="H59" s="19">
        <f>SQRT((AC59/AA59)^2-($E59/$C59)^2)*F59</f>
        <v>9.4978055297144603</v>
      </c>
      <c r="I59" s="19">
        <f>AD59*(1-$C59/100)</f>
        <v>10.161350973352732</v>
      </c>
      <c r="J59" s="21" t="s">
        <v>4</v>
      </c>
      <c r="K59" s="19">
        <f>SQRT((AF59/AD59)^2-($E59/$C59)^2)*I59</f>
        <v>0.56305842114167426</v>
      </c>
      <c r="L59" s="19">
        <f>AG59*(1-$C59/100)</f>
        <v>2.1773619126436818</v>
      </c>
      <c r="M59" s="21" t="s">
        <v>4</v>
      </c>
      <c r="N59" s="19">
        <f>SQRT((AI59/AG59)^2-($E59/$C59)^2)*L59</f>
        <v>1.5337148436243258</v>
      </c>
      <c r="O59" s="104">
        <v>3.0389643649117599</v>
      </c>
      <c r="P59" s="45" t="s">
        <v>4</v>
      </c>
      <c r="Q59" s="104">
        <v>0.80671893025939045</v>
      </c>
      <c r="R59" s="16">
        <v>28.346979581629924</v>
      </c>
      <c r="S59" s="6" t="s">
        <v>4</v>
      </c>
      <c r="T59" s="16">
        <v>11.117253068859377</v>
      </c>
      <c r="U59" s="16">
        <v>3.8944542045036972</v>
      </c>
      <c r="V59" s="6" t="s">
        <v>4</v>
      </c>
      <c r="W59" s="16">
        <v>2.1038975619243372</v>
      </c>
      <c r="X59" s="16">
        <v>6.9986484359495496</v>
      </c>
      <c r="Y59" s="6" t="s">
        <v>4</v>
      </c>
      <c r="Z59" s="47">
        <v>4.0121640424114124</v>
      </c>
      <c r="AA59" s="78">
        <v>362.60533989546434</v>
      </c>
      <c r="AB59" s="21" t="s">
        <v>4</v>
      </c>
      <c r="AC59" s="19">
        <v>32.10274190497887</v>
      </c>
      <c r="AD59" s="55">
        <v>34.301109622819368</v>
      </c>
      <c r="AE59" s="21" t="s">
        <v>4</v>
      </c>
      <c r="AF59" s="19">
        <v>1.9069469777664472</v>
      </c>
      <c r="AG59" s="19">
        <v>7.35</v>
      </c>
      <c r="AH59" s="80" t="s">
        <v>4</v>
      </c>
      <c r="AI59" s="19">
        <v>5.1773819677217379</v>
      </c>
      <c r="AJ59" s="55">
        <f t="shared" si="16"/>
        <v>10.258463672206574</v>
      </c>
      <c r="AK59" s="21" t="s">
        <v>4</v>
      </c>
      <c r="AL59" s="19">
        <f t="shared" si="17"/>
        <v>2.7235879380055059</v>
      </c>
      <c r="AM59" s="55">
        <f t="shared" si="18"/>
        <v>95.689328776770878</v>
      </c>
      <c r="AN59" s="21" t="s">
        <v>4</v>
      </c>
      <c r="AO59" s="19">
        <f t="shared" si="19"/>
        <v>37.530367500501605</v>
      </c>
      <c r="AP59" s="55">
        <f t="shared" si="20"/>
        <v>13.146293336392366</v>
      </c>
      <c r="AQ59" s="21" t="s">
        <v>4</v>
      </c>
      <c r="AR59" s="19">
        <f t="shared" si="21"/>
        <v>7.1022570244685106</v>
      </c>
      <c r="AS59" s="55">
        <f>X59/(1-$C59/100)</f>
        <v>23.624949855842907</v>
      </c>
      <c r="AT59" s="21" t="s">
        <v>4</v>
      </c>
      <c r="AU59" s="83">
        <f>SQRT(($E59/$C59) ^2+(Z59/X59)^2)*AS59</f>
        <v>13.544057468745448</v>
      </c>
    </row>
    <row r="60" spans="2:47" customFormat="1" x14ac:dyDescent="0.75">
      <c r="B60" s="51">
        <v>9</v>
      </c>
      <c r="C60" s="103">
        <v>61.265401604600214</v>
      </c>
      <c r="D60" s="2" t="s">
        <v>4</v>
      </c>
      <c r="E60" s="105">
        <v>0.74685813043739002</v>
      </c>
      <c r="F60" s="58">
        <f t="shared" ref="F60:F63" si="22">AA60*(1-$C60/100)</f>
        <v>137.23920398054699</v>
      </c>
      <c r="G60" s="21" t="s">
        <v>4</v>
      </c>
      <c r="H60" s="19">
        <f t="shared" ref="H60:H63" si="23">SQRT((AC60/AA60)^2-($E60/$C60)^2)*F60</f>
        <v>18.165640573659175</v>
      </c>
      <c r="I60" s="19">
        <f t="shared" ref="I60:I63" si="24">AD60*(1-$C60/100)</f>
        <v>13.472208626865795</v>
      </c>
      <c r="J60" s="21" t="s">
        <v>4</v>
      </c>
      <c r="K60" s="19">
        <f>SQRT((AF60/AD60)^2-($E60/$C60)^2)*I60</f>
        <v>0.76847723808526325</v>
      </c>
      <c r="L60" s="19">
        <f t="shared" ref="L60:L62" si="25">AG60*(1-$C60/100)</f>
        <v>3.2595164549728928</v>
      </c>
      <c r="M60" s="21" t="s">
        <v>4</v>
      </c>
      <c r="N60" s="19">
        <f t="shared" ref="N60:N62" si="26">SQRT((AI60/AG60)^2-($E60/$C60)^2)*L60</f>
        <v>1.9687130657787437</v>
      </c>
      <c r="O60" s="104">
        <v>3.1158289903342276</v>
      </c>
      <c r="P60" s="45" t="s">
        <v>4</v>
      </c>
      <c r="Q60" s="104">
        <v>0.97823865783414232</v>
      </c>
      <c r="R60" s="16">
        <v>30.783111170748743</v>
      </c>
      <c r="S60" s="6" t="s">
        <v>4</v>
      </c>
      <c r="T60" s="16">
        <v>13.920216939979769</v>
      </c>
      <c r="U60" s="16">
        <v>4.7394761282801845</v>
      </c>
      <c r="V60" s="6" t="s">
        <v>4</v>
      </c>
      <c r="W60" s="16">
        <v>3.4868512970682835</v>
      </c>
      <c r="X60" s="104" t="s">
        <v>18</v>
      </c>
      <c r="Y60" s="2" t="s">
        <v>4</v>
      </c>
      <c r="Z60" s="105" t="s">
        <v>18</v>
      </c>
      <c r="AA60" s="78">
        <v>354.30651062809483</v>
      </c>
      <c r="AB60" s="21" t="s">
        <v>4</v>
      </c>
      <c r="AC60" s="19">
        <v>47.096186738586816</v>
      </c>
      <c r="AD60" s="55">
        <v>34.780814013721091</v>
      </c>
      <c r="AE60" s="21" t="s">
        <v>4</v>
      </c>
      <c r="AF60" s="19">
        <v>2.028756551204506</v>
      </c>
      <c r="AG60" s="19">
        <v>8.4150000000000009</v>
      </c>
      <c r="AH60" s="80" t="s">
        <v>4</v>
      </c>
      <c r="AI60" s="19">
        <v>5.0836051026923315</v>
      </c>
      <c r="AJ60" s="55">
        <f t="shared" si="16"/>
        <v>8.0440462000614694</v>
      </c>
      <c r="AK60" s="21" t="s">
        <v>4</v>
      </c>
      <c r="AL60" s="19">
        <f t="shared" si="17"/>
        <v>2.5273937152035386</v>
      </c>
      <c r="AM60" s="55">
        <f t="shared" si="18"/>
        <v>79.47187384393952</v>
      </c>
      <c r="AN60" s="21" t="s">
        <v>4</v>
      </c>
      <c r="AO60" s="19">
        <f t="shared" si="19"/>
        <v>35.950480404670486</v>
      </c>
      <c r="AP60" s="55">
        <f t="shared" si="20"/>
        <v>12.235769375739947</v>
      </c>
      <c r="AQ60" s="21" t="s">
        <v>4</v>
      </c>
      <c r="AR60" s="19">
        <f t="shared" si="21"/>
        <v>9.0031395343474152</v>
      </c>
      <c r="AS60" s="104" t="s">
        <v>18</v>
      </c>
      <c r="AT60" s="21" t="s">
        <v>4</v>
      </c>
      <c r="AU60" s="105" t="s">
        <v>18</v>
      </c>
    </row>
    <row r="61" spans="2:47" customFormat="1" ht="13.75" customHeight="1" x14ac:dyDescent="0.75">
      <c r="B61" s="51">
        <v>13</v>
      </c>
      <c r="C61" s="103">
        <v>49.241564096883266</v>
      </c>
      <c r="D61" s="2" t="s">
        <v>4</v>
      </c>
      <c r="E61" s="105">
        <v>2.0101644171375646</v>
      </c>
      <c r="F61" s="58">
        <f t="shared" si="22"/>
        <v>167.76247246334569</v>
      </c>
      <c r="G61" s="21" t="s">
        <v>4</v>
      </c>
      <c r="H61" s="19">
        <f t="shared" si="23"/>
        <v>28.493228074446296</v>
      </c>
      <c r="I61" s="19">
        <f t="shared" si="24"/>
        <v>15.527967070160301</v>
      </c>
      <c r="J61" s="21" t="s">
        <v>4</v>
      </c>
      <c r="K61" s="19">
        <f t="shared" ref="K61:K63" si="27">SQRT((AF61/AD61)^2-($E61/$C61)^2)*I61</f>
        <v>1.9393958005266427</v>
      </c>
      <c r="L61" s="19">
        <f t="shared" si="25"/>
        <v>3.7764276311918841</v>
      </c>
      <c r="M61" s="21" t="s">
        <v>4</v>
      </c>
      <c r="N61" s="19">
        <f t="shared" si="26"/>
        <v>3.0819076957385056</v>
      </c>
      <c r="O61" s="104">
        <v>4.5369160012758467</v>
      </c>
      <c r="P61" s="45" t="s">
        <v>4</v>
      </c>
      <c r="Q61" s="104">
        <v>1.2685391150760414</v>
      </c>
      <c r="R61" s="16">
        <v>41.937122169898522</v>
      </c>
      <c r="S61" s="6" t="s">
        <v>4</v>
      </c>
      <c r="T61" s="16">
        <v>15.67537947844807</v>
      </c>
      <c r="U61" s="16">
        <v>7.1893858140510716</v>
      </c>
      <c r="V61" s="6" t="s">
        <v>4</v>
      </c>
      <c r="W61" s="16">
        <v>4.6440018221368389</v>
      </c>
      <c r="X61" s="104" t="s">
        <v>18</v>
      </c>
      <c r="Y61" s="2" t="s">
        <v>4</v>
      </c>
      <c r="Z61" s="105" t="s">
        <v>18</v>
      </c>
      <c r="AA61" s="78">
        <v>330.51150902986069</v>
      </c>
      <c r="AB61" s="21" t="s">
        <v>4</v>
      </c>
      <c r="AC61" s="19">
        <v>57.733666634864235</v>
      </c>
      <c r="AD61" s="55">
        <v>30.591894320381993</v>
      </c>
      <c r="AE61" s="21" t="s">
        <v>4</v>
      </c>
      <c r="AF61" s="19">
        <v>4.0197477810799604</v>
      </c>
      <c r="AG61" s="19">
        <v>7.4399999999999995</v>
      </c>
      <c r="AH61" s="80" t="s">
        <v>4</v>
      </c>
      <c r="AI61" s="19">
        <v>6.0793068411109061</v>
      </c>
      <c r="AJ61" s="55">
        <f t="shared" si="16"/>
        <v>8.9382502052181358</v>
      </c>
      <c r="AK61" s="21" t="s">
        <v>4</v>
      </c>
      <c r="AL61" s="19">
        <f t="shared" si="17"/>
        <v>2.5256651887543984</v>
      </c>
      <c r="AM61" s="55">
        <f t="shared" si="18"/>
        <v>82.62098983889976</v>
      </c>
      <c r="AN61" s="21" t="s">
        <v>4</v>
      </c>
      <c r="AO61" s="19">
        <f t="shared" si="19"/>
        <v>31.065947023985771</v>
      </c>
      <c r="AP61" s="55">
        <f t="shared" si="20"/>
        <v>14.163923072360905</v>
      </c>
      <c r="AQ61" s="21" t="s">
        <v>4</v>
      </c>
      <c r="AR61" s="19">
        <f t="shared" si="21"/>
        <v>9.16747405881517</v>
      </c>
      <c r="AS61" s="104" t="s">
        <v>18</v>
      </c>
      <c r="AT61" s="21" t="s">
        <v>4</v>
      </c>
      <c r="AU61" s="105" t="s">
        <v>18</v>
      </c>
    </row>
    <row r="62" spans="2:47" customFormat="1" x14ac:dyDescent="0.75">
      <c r="B62" s="51">
        <v>17</v>
      </c>
      <c r="C62" s="103">
        <v>33.261444688290588</v>
      </c>
      <c r="D62" s="2" t="s">
        <v>4</v>
      </c>
      <c r="E62" s="105">
        <v>2.289984356696829</v>
      </c>
      <c r="F62" s="58">
        <f t="shared" si="22"/>
        <v>258.22747593992534</v>
      </c>
      <c r="G62" s="21" t="s">
        <v>4</v>
      </c>
      <c r="H62" s="19">
        <f t="shared" si="23"/>
        <v>14.541442784046554</v>
      </c>
      <c r="I62" s="19">
        <f t="shared" si="24"/>
        <v>20.814393327069762</v>
      </c>
      <c r="J62" s="21" t="s">
        <v>4</v>
      </c>
      <c r="K62" s="19">
        <f t="shared" si="27"/>
        <v>0.94355909185445053</v>
      </c>
      <c r="L62" s="19">
        <f t="shared" si="25"/>
        <v>5.0754671314555004</v>
      </c>
      <c r="M62" s="21" t="s">
        <v>4</v>
      </c>
      <c r="N62" s="19">
        <f t="shared" si="26"/>
        <v>1.4958658241371812</v>
      </c>
      <c r="O62" s="16">
        <v>5.657177261705864</v>
      </c>
      <c r="P62" s="45" t="s">
        <v>4</v>
      </c>
      <c r="Q62" s="16">
        <v>0.5108136024471791</v>
      </c>
      <c r="R62" s="16">
        <v>59.052310715013675</v>
      </c>
      <c r="S62" s="6" t="s">
        <v>4</v>
      </c>
      <c r="T62" s="16">
        <v>7.4588562002185892</v>
      </c>
      <c r="U62" s="16">
        <v>9.3131099855377872</v>
      </c>
      <c r="V62" s="6" t="s">
        <v>4</v>
      </c>
      <c r="W62" s="16">
        <v>1.6807700533438035</v>
      </c>
      <c r="X62" s="16">
        <v>19.778871617434341</v>
      </c>
      <c r="Y62" s="6" t="s">
        <v>4</v>
      </c>
      <c r="Z62" s="47">
        <v>11.485972235564548</v>
      </c>
      <c r="AA62" s="78">
        <v>386.92398229755929</v>
      </c>
      <c r="AB62" s="21" t="s">
        <v>4</v>
      </c>
      <c r="AC62" s="19">
        <v>34.414816473333154</v>
      </c>
      <c r="AD62" s="55">
        <v>31.187959088796511</v>
      </c>
      <c r="AE62" s="21" t="s">
        <v>4</v>
      </c>
      <c r="AF62" s="19">
        <v>2.5708875135896108</v>
      </c>
      <c r="AG62" s="19">
        <v>7.6049999999999995</v>
      </c>
      <c r="AH62" s="80" t="s">
        <v>4</v>
      </c>
      <c r="AI62" s="19">
        <v>2.3017249835548781</v>
      </c>
      <c r="AJ62" s="55">
        <f t="shared" si="16"/>
        <v>8.4766252959528785</v>
      </c>
      <c r="AK62" s="21" t="s">
        <v>4</v>
      </c>
      <c r="AL62" s="19">
        <f t="shared" si="17"/>
        <v>0.96250566464417597</v>
      </c>
      <c r="AM62" s="55">
        <f t="shared" si="18"/>
        <v>88.483052171572595</v>
      </c>
      <c r="AN62" s="21" t="s">
        <v>4</v>
      </c>
      <c r="AO62" s="19">
        <f t="shared" si="19"/>
        <v>12.728676506120228</v>
      </c>
      <c r="AP62" s="55">
        <f t="shared" si="20"/>
        <v>13.954617300359487</v>
      </c>
      <c r="AQ62" s="21" t="s">
        <v>4</v>
      </c>
      <c r="AR62" s="19">
        <f t="shared" si="21"/>
        <v>2.6954726759745791</v>
      </c>
      <c r="AS62" s="55">
        <f>X62/(1-$C62/100)</f>
        <v>29.636349670823783</v>
      </c>
      <c r="AT62" s="21" t="s">
        <v>4</v>
      </c>
      <c r="AU62" s="83">
        <f>SQRT(($E62/$C62) ^2+(Z62/X62)^2)*AS62</f>
        <v>17.330929322340726</v>
      </c>
    </row>
    <row r="63" spans="2:47" customFormat="1" x14ac:dyDescent="0.75">
      <c r="B63" s="134">
        <v>25</v>
      </c>
      <c r="C63" s="135">
        <v>10.5896055973293</v>
      </c>
      <c r="D63" s="4" t="s">
        <v>4</v>
      </c>
      <c r="E63" s="139">
        <v>1.2866462738733868</v>
      </c>
      <c r="F63" s="147">
        <f t="shared" si="22"/>
        <v>332.27466416317816</v>
      </c>
      <c r="G63" s="23" t="s">
        <v>4</v>
      </c>
      <c r="H63" s="141">
        <f t="shared" si="23"/>
        <v>27.879001722014316</v>
      </c>
      <c r="I63" s="141">
        <f t="shared" si="24"/>
        <v>24.529571573550978</v>
      </c>
      <c r="J63" s="23" t="s">
        <v>4</v>
      </c>
      <c r="K63" s="141">
        <f t="shared" si="27"/>
        <v>1.4990026969026138</v>
      </c>
      <c r="L63" s="141" t="s">
        <v>18</v>
      </c>
      <c r="M63" s="23" t="s">
        <v>4</v>
      </c>
      <c r="N63" s="57" t="s">
        <v>18</v>
      </c>
      <c r="O63" s="36">
        <v>6.9872797000885258</v>
      </c>
      <c r="P63" s="46" t="s">
        <v>4</v>
      </c>
      <c r="Q63" s="136">
        <v>1.0784156943422587</v>
      </c>
      <c r="R63" s="36">
        <v>63.95485450701414</v>
      </c>
      <c r="S63" s="7" t="s">
        <v>4</v>
      </c>
      <c r="T63" s="36">
        <v>21.878462754694866</v>
      </c>
      <c r="U63" s="36">
        <v>11.423346343233439</v>
      </c>
      <c r="V63" s="7" t="s">
        <v>4</v>
      </c>
      <c r="W63" s="36">
        <v>1.9798661107467765</v>
      </c>
      <c r="X63" s="36">
        <v>22.300370741126688</v>
      </c>
      <c r="Y63" s="7" t="s">
        <v>4</v>
      </c>
      <c r="Z63" s="73">
        <v>13.022023241264211</v>
      </c>
      <c r="AA63" s="79">
        <v>371.62867514792339</v>
      </c>
      <c r="AB63" s="23" t="s">
        <v>4</v>
      </c>
      <c r="AC63" s="131">
        <v>54.873154752757351</v>
      </c>
      <c r="AD63" s="57">
        <v>27.43480971919108</v>
      </c>
      <c r="AE63" s="23" t="s">
        <v>4</v>
      </c>
      <c r="AF63" s="131">
        <v>3.73122448928883</v>
      </c>
      <c r="AG63" s="131" t="s">
        <v>18</v>
      </c>
      <c r="AH63" s="84" t="s">
        <v>4</v>
      </c>
      <c r="AI63" s="131" t="s">
        <v>18</v>
      </c>
      <c r="AJ63" s="57">
        <f t="shared" si="16"/>
        <v>7.8148404855708975</v>
      </c>
      <c r="AK63" s="23" t="s">
        <v>4</v>
      </c>
      <c r="AL63" s="131">
        <f t="shared" si="17"/>
        <v>1.5350393791392918</v>
      </c>
      <c r="AM63" s="57">
        <f t="shared" si="18"/>
        <v>71.529551943351905</v>
      </c>
      <c r="AN63" s="23" t="s">
        <v>4</v>
      </c>
      <c r="AO63" s="131">
        <f t="shared" si="19"/>
        <v>25.967256619765404</v>
      </c>
      <c r="AP63" s="57">
        <f t="shared" si="20"/>
        <v>12.776306848381626</v>
      </c>
      <c r="AQ63" s="23" t="s">
        <v>4</v>
      </c>
      <c r="AR63" s="131">
        <f t="shared" si="21"/>
        <v>2.7042774645154566</v>
      </c>
      <c r="AS63" s="57">
        <f>X63/(1-$C63/100)</f>
        <v>24.941586367122181</v>
      </c>
      <c r="AT63" s="23" t="s">
        <v>4</v>
      </c>
      <c r="AU63" s="132">
        <f>SQRT(($E63/$C63) ^2+(Z63/X63)^2)*AS63</f>
        <v>14.876260501179848</v>
      </c>
    </row>
    <row r="64" spans="2:47" customFormat="1" x14ac:dyDescent="0.75"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</row>
    <row r="65" spans="2:47" customFormat="1" x14ac:dyDescent="0.75"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</row>
    <row r="66" spans="2:47" customFormat="1" x14ac:dyDescent="0.75">
      <c r="B66" s="1" t="s">
        <v>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2:47" customFormat="1" x14ac:dyDescent="0.75"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2:47" customFormat="1" x14ac:dyDescent="0.75">
      <c r="B68" s="189" t="s">
        <v>1</v>
      </c>
      <c r="C68" s="184" t="s">
        <v>3</v>
      </c>
      <c r="D68" s="185"/>
      <c r="E68" s="185"/>
      <c r="F68" s="184" t="s">
        <v>10</v>
      </c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6"/>
      <c r="AA68" s="184" t="s">
        <v>10</v>
      </c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6"/>
    </row>
    <row r="69" spans="2:47" customFormat="1" x14ac:dyDescent="0.75">
      <c r="B69" s="190"/>
      <c r="C69" s="177" t="s">
        <v>2</v>
      </c>
      <c r="D69" s="175"/>
      <c r="E69" s="175"/>
      <c r="F69" s="188" t="s">
        <v>24</v>
      </c>
      <c r="G69" s="201"/>
      <c r="H69" s="201"/>
      <c r="I69" s="201" t="s">
        <v>7</v>
      </c>
      <c r="J69" s="201"/>
      <c r="K69" s="201"/>
      <c r="L69" s="201" t="s">
        <v>25</v>
      </c>
      <c r="M69" s="201"/>
      <c r="N69" s="201"/>
      <c r="O69" s="201" t="s">
        <v>9</v>
      </c>
      <c r="P69" s="201"/>
      <c r="Q69" s="201"/>
      <c r="R69" s="201" t="s">
        <v>8</v>
      </c>
      <c r="S69" s="201"/>
      <c r="T69" s="201"/>
      <c r="U69" s="201" t="s">
        <v>26</v>
      </c>
      <c r="V69" s="201"/>
      <c r="W69" s="201"/>
      <c r="X69" s="201" t="s">
        <v>27</v>
      </c>
      <c r="Y69" s="201"/>
      <c r="Z69" s="202"/>
      <c r="AA69" s="177" t="s">
        <v>24</v>
      </c>
      <c r="AB69" s="175"/>
      <c r="AC69" s="175"/>
      <c r="AD69" s="175" t="s">
        <v>7</v>
      </c>
      <c r="AE69" s="175"/>
      <c r="AF69" s="175"/>
      <c r="AG69" s="175" t="s">
        <v>25</v>
      </c>
      <c r="AH69" s="175"/>
      <c r="AI69" s="175"/>
      <c r="AJ69" s="175" t="s">
        <v>9</v>
      </c>
      <c r="AK69" s="175"/>
      <c r="AL69" s="175"/>
      <c r="AM69" s="175" t="s">
        <v>8</v>
      </c>
      <c r="AN69" s="175"/>
      <c r="AO69" s="175"/>
      <c r="AP69" s="175" t="s">
        <v>26</v>
      </c>
      <c r="AQ69" s="175"/>
      <c r="AR69" s="175"/>
      <c r="AS69" s="175" t="s">
        <v>27</v>
      </c>
      <c r="AT69" s="175"/>
      <c r="AU69" s="176"/>
    </row>
    <row r="70" spans="2:47" customFormat="1" x14ac:dyDescent="0.75">
      <c r="B70" s="148">
        <v>0</v>
      </c>
      <c r="C70" s="100">
        <v>76.603018982963548</v>
      </c>
      <c r="D70" s="156" t="s">
        <v>4</v>
      </c>
      <c r="E70" s="102">
        <v>0.27975777431640397</v>
      </c>
      <c r="F70" s="56" t="s">
        <v>18</v>
      </c>
      <c r="G70" s="81" t="s">
        <v>4</v>
      </c>
      <c r="H70" s="56" t="s">
        <v>18</v>
      </c>
      <c r="I70" s="56" t="s">
        <v>18</v>
      </c>
      <c r="J70" s="81" t="s">
        <v>4</v>
      </c>
      <c r="K70" s="56" t="s">
        <v>18</v>
      </c>
      <c r="L70" s="56" t="s">
        <v>18</v>
      </c>
      <c r="M70" s="81" t="s">
        <v>4</v>
      </c>
      <c r="N70" s="56" t="s">
        <v>18</v>
      </c>
      <c r="O70" s="43">
        <v>1.8015579297613058</v>
      </c>
      <c r="P70" s="41" t="s">
        <v>4</v>
      </c>
      <c r="Q70" s="43">
        <v>1.7019457791967788E-2</v>
      </c>
      <c r="R70" s="43">
        <v>24.989769043693347</v>
      </c>
      <c r="S70" s="41" t="s">
        <v>4</v>
      </c>
      <c r="T70" s="43">
        <v>2.8055171529922331</v>
      </c>
      <c r="U70" s="43">
        <v>2.8923751166278069</v>
      </c>
      <c r="V70" s="44" t="s">
        <v>4</v>
      </c>
      <c r="W70" s="43">
        <v>0.16760847979461524</v>
      </c>
      <c r="X70" s="43">
        <v>6.085253917970995</v>
      </c>
      <c r="Y70" s="44" t="s">
        <v>4</v>
      </c>
      <c r="Z70" s="72">
        <v>1.8799315245498993</v>
      </c>
      <c r="AA70" s="56" t="s">
        <v>18</v>
      </c>
      <c r="AB70" s="81" t="s">
        <v>4</v>
      </c>
      <c r="AC70" s="56" t="s">
        <v>18</v>
      </c>
      <c r="AD70" s="56" t="s">
        <v>18</v>
      </c>
      <c r="AE70" s="81" t="s">
        <v>4</v>
      </c>
      <c r="AF70" s="56" t="s">
        <v>18</v>
      </c>
      <c r="AG70" s="56" t="s">
        <v>18</v>
      </c>
      <c r="AH70" s="81" t="s">
        <v>4</v>
      </c>
      <c r="AI70" s="56" t="s">
        <v>18</v>
      </c>
      <c r="AJ70" s="56">
        <f t="shared" ref="AJ70:AJ76" si="28">O70/(1-$C70/100)</f>
        <v>7.6999589325199933</v>
      </c>
      <c r="AK70" s="81" t="s">
        <v>4</v>
      </c>
      <c r="AL70" s="18">
        <f t="shared" ref="AL70:AL76" si="29">SQRT(($E70/$C70) ^2+(Q70/O70)^2)*AJ70</f>
        <v>7.7988352775993475E-2</v>
      </c>
      <c r="AM70" s="56">
        <f t="shared" ref="AM70:AM76" si="30">R70/(1-$C70/100)</f>
        <v>106.80766473886997</v>
      </c>
      <c r="AN70" s="81" t="s">
        <v>4</v>
      </c>
      <c r="AO70" s="18">
        <f t="shared" ref="AO70:AO76" si="31">SQRT(($E70/$C70) ^2+(T70/R70)^2)*AM70</f>
        <v>11.997279346822236</v>
      </c>
      <c r="AP70" s="56">
        <f t="shared" ref="AP70:AP76" si="32">U70/(1-$C70/100)</f>
        <v>12.362172344037596</v>
      </c>
      <c r="AQ70" s="81" t="s">
        <v>4</v>
      </c>
      <c r="AR70" s="18">
        <f t="shared" ref="AR70:AR76" si="33">SQRT(($E70/$C70) ^2+(W70/U70)^2)*AP70</f>
        <v>0.71778921122204875</v>
      </c>
      <c r="AS70" s="56">
        <f t="shared" ref="AS70:AS76" si="34">X70/(1-$C70/100)</f>
        <v>26.008714173593731</v>
      </c>
      <c r="AT70" s="81" t="s">
        <v>4</v>
      </c>
      <c r="AU70" s="82">
        <f t="shared" ref="AU70:AU76" si="35">SQRT(($E70/$C70) ^2+(Z70/X70)^2)*AS70</f>
        <v>8.0354934554126132</v>
      </c>
    </row>
    <row r="71" spans="2:47" customFormat="1" x14ac:dyDescent="0.75">
      <c r="B71" s="148">
        <v>4.08</v>
      </c>
      <c r="C71" s="103">
        <v>74.193998257851504</v>
      </c>
      <c r="D71" s="2" t="s">
        <v>4</v>
      </c>
      <c r="E71" s="105">
        <v>0.25058708922892969</v>
      </c>
      <c r="F71" s="19">
        <f>AA71*(1-$C71/100)</f>
        <v>86.557301263622136</v>
      </c>
      <c r="G71" s="21" t="s">
        <v>4</v>
      </c>
      <c r="H71" s="19">
        <f>SQRT((AC71/AA71)^2-($E71/$C71)^2)*F71</f>
        <v>18.512177497395914</v>
      </c>
      <c r="I71" s="55">
        <f>AD71*(1-$C71/100)</f>
        <v>7.7972694307469004</v>
      </c>
      <c r="J71" s="80" t="s">
        <v>4</v>
      </c>
      <c r="K71" s="19">
        <f>SQRT((AF71/AD71)^2-($E71/$C71)^2)*I71</f>
        <v>2.3987687076628874</v>
      </c>
      <c r="L71" s="19">
        <f>AG71*(1-$C71/100)</f>
        <v>1.9380307308353522</v>
      </c>
      <c r="M71" s="21" t="s">
        <v>4</v>
      </c>
      <c r="N71" s="19">
        <f>SQRT((AI71/AG71)^2-($E71/$C71)^2)*L71</f>
        <v>1.3034450254709227</v>
      </c>
      <c r="O71" s="121">
        <v>2.3882053161596595</v>
      </c>
      <c r="P71" s="120" t="s">
        <v>4</v>
      </c>
      <c r="Q71" s="121">
        <v>3.9331331974326087</v>
      </c>
      <c r="R71" s="121">
        <v>20.471591008255231</v>
      </c>
      <c r="S71" s="120" t="s">
        <v>4</v>
      </c>
      <c r="T71" s="121">
        <v>28.884639070969659</v>
      </c>
      <c r="U71" s="121">
        <v>3.3973462834005268</v>
      </c>
      <c r="V71" s="120" t="s">
        <v>4</v>
      </c>
      <c r="W71" s="121">
        <v>3.6055006566188235</v>
      </c>
      <c r="X71" s="121">
        <v>8.911016283575055</v>
      </c>
      <c r="Y71" s="120" t="s">
        <v>4</v>
      </c>
      <c r="Z71" s="154">
        <v>20.958289722138638</v>
      </c>
      <c r="AA71" s="55">
        <v>335.41538952254501</v>
      </c>
      <c r="AB71" s="21" t="s">
        <v>4</v>
      </c>
      <c r="AC71" s="19">
        <v>71.744882753713995</v>
      </c>
      <c r="AD71" s="33">
        <v>30.2149457659369</v>
      </c>
      <c r="AE71" s="80" t="s">
        <v>4</v>
      </c>
      <c r="AF71" s="33">
        <v>9.2959509448459894</v>
      </c>
      <c r="AG71" s="19">
        <v>7.51</v>
      </c>
      <c r="AH71" s="21" t="s">
        <v>4</v>
      </c>
      <c r="AI71" s="19">
        <v>5.0510012117400596</v>
      </c>
      <c r="AJ71" s="152">
        <f t="shared" si="28"/>
        <v>9.2544569283626945</v>
      </c>
      <c r="AK71" s="153" t="s">
        <v>4</v>
      </c>
      <c r="AL71" s="152">
        <f t="shared" si="29"/>
        <v>15.241188881782465</v>
      </c>
      <c r="AM71" s="152">
        <f t="shared" si="30"/>
        <v>79.328798055606313</v>
      </c>
      <c r="AN71" s="153" t="s">
        <v>4</v>
      </c>
      <c r="AO71" s="152">
        <f t="shared" si="31"/>
        <v>111.93024829227804</v>
      </c>
      <c r="AP71" s="152">
        <f t="shared" si="32"/>
        <v>13.164946345995551</v>
      </c>
      <c r="AQ71" s="153" t="s">
        <v>4</v>
      </c>
      <c r="AR71" s="152">
        <f t="shared" si="33"/>
        <v>13.971629356023067</v>
      </c>
      <c r="AS71" s="152">
        <f t="shared" si="34"/>
        <v>34.530790056565969</v>
      </c>
      <c r="AT71" s="153" t="s">
        <v>4</v>
      </c>
      <c r="AU71" s="155">
        <f t="shared" si="35"/>
        <v>81.214872188369199</v>
      </c>
    </row>
    <row r="72" spans="2:47" customFormat="1" x14ac:dyDescent="0.75">
      <c r="B72" s="148">
        <v>8.8699999999999992</v>
      </c>
      <c r="C72" s="103">
        <v>70.581045848354634</v>
      </c>
      <c r="D72" s="2" t="s">
        <v>4</v>
      </c>
      <c r="E72" s="105">
        <v>0.88267048568794693</v>
      </c>
      <c r="F72" s="104" t="s">
        <v>18</v>
      </c>
      <c r="G72" s="21" t="s">
        <v>4</v>
      </c>
      <c r="H72" s="104" t="s">
        <v>18</v>
      </c>
      <c r="I72" s="104" t="s">
        <v>18</v>
      </c>
      <c r="J72" s="21" t="s">
        <v>4</v>
      </c>
      <c r="K72" s="104" t="s">
        <v>18</v>
      </c>
      <c r="L72" s="104" t="s">
        <v>18</v>
      </c>
      <c r="M72" s="21" t="s">
        <v>4</v>
      </c>
      <c r="N72" s="104" t="s">
        <v>18</v>
      </c>
      <c r="O72" s="121">
        <v>2.9424855890373132</v>
      </c>
      <c r="P72" s="120" t="s">
        <v>4</v>
      </c>
      <c r="Q72" s="121">
        <v>4.6644852475395586</v>
      </c>
      <c r="R72" s="121">
        <v>22.658716906561732</v>
      </c>
      <c r="S72" s="120" t="s">
        <v>4</v>
      </c>
      <c r="T72" s="121">
        <v>21.843325173853671</v>
      </c>
      <c r="U72" s="121">
        <v>4.1504780642711676</v>
      </c>
      <c r="V72" s="120" t="s">
        <v>4</v>
      </c>
      <c r="W72" s="121">
        <v>5.3930914313591547</v>
      </c>
      <c r="X72" s="121">
        <v>10.312372717545131</v>
      </c>
      <c r="Y72" s="120" t="s">
        <v>4</v>
      </c>
      <c r="Z72" s="154">
        <v>20.328891640839707</v>
      </c>
      <c r="AA72" s="103" t="s">
        <v>18</v>
      </c>
      <c r="AB72" s="21" t="s">
        <v>4</v>
      </c>
      <c r="AC72" s="104" t="s">
        <v>18</v>
      </c>
      <c r="AD72" s="104" t="s">
        <v>18</v>
      </c>
      <c r="AE72" s="21" t="s">
        <v>4</v>
      </c>
      <c r="AF72" s="104" t="s">
        <v>18</v>
      </c>
      <c r="AG72" s="104" t="s">
        <v>18</v>
      </c>
      <c r="AH72" s="21" t="s">
        <v>4</v>
      </c>
      <c r="AI72" s="104" t="s">
        <v>18</v>
      </c>
      <c r="AJ72" s="152">
        <f t="shared" si="28"/>
        <v>10.002006100793842</v>
      </c>
      <c r="AK72" s="153" t="s">
        <v>4</v>
      </c>
      <c r="AL72" s="152">
        <f t="shared" si="29"/>
        <v>15.855867516191386</v>
      </c>
      <c r="AM72" s="152">
        <f t="shared" si="30"/>
        <v>77.020810426377622</v>
      </c>
      <c r="AN72" s="153" t="s">
        <v>4</v>
      </c>
      <c r="AO72" s="152">
        <f t="shared" si="31"/>
        <v>74.255403414220254</v>
      </c>
      <c r="AP72" s="152">
        <f t="shared" si="32"/>
        <v>14.108176799476864</v>
      </c>
      <c r="AQ72" s="153" t="s">
        <v>4</v>
      </c>
      <c r="AR72" s="152">
        <f t="shared" si="33"/>
        <v>18.332878772915539</v>
      </c>
      <c r="AS72" s="152">
        <f t="shared" si="34"/>
        <v>35.053498721906031</v>
      </c>
      <c r="AT72" s="153" t="s">
        <v>4</v>
      </c>
      <c r="AU72" s="155">
        <f t="shared" si="35"/>
        <v>69.102730841549629</v>
      </c>
    </row>
    <row r="73" spans="2:47" customFormat="1" x14ac:dyDescent="0.75">
      <c r="B73" s="148">
        <v>12.5</v>
      </c>
      <c r="C73" s="103">
        <v>66.916735446622781</v>
      </c>
      <c r="D73" s="2" t="s">
        <v>4</v>
      </c>
      <c r="E73" s="105">
        <v>1.2979526434757551</v>
      </c>
      <c r="F73" s="104" t="s">
        <v>18</v>
      </c>
      <c r="G73" s="21" t="s">
        <v>4</v>
      </c>
      <c r="H73" s="104" t="s">
        <v>18</v>
      </c>
      <c r="I73" s="104" t="s">
        <v>18</v>
      </c>
      <c r="J73" s="21" t="s">
        <v>4</v>
      </c>
      <c r="K73" s="104" t="s">
        <v>18</v>
      </c>
      <c r="L73" s="104" t="s">
        <v>18</v>
      </c>
      <c r="M73" s="21" t="s">
        <v>4</v>
      </c>
      <c r="N73" s="104" t="s">
        <v>18</v>
      </c>
      <c r="O73" s="121">
        <v>3.089762268576099</v>
      </c>
      <c r="P73" s="120" t="s">
        <v>4</v>
      </c>
      <c r="Q73" s="121">
        <v>4.7438954559642195</v>
      </c>
      <c r="R73" s="121">
        <v>25.196599267971997</v>
      </c>
      <c r="S73" s="120" t="s">
        <v>4</v>
      </c>
      <c r="T73" s="121">
        <v>18.526073947105786</v>
      </c>
      <c r="U73" s="121">
        <v>4.3851231299527385</v>
      </c>
      <c r="V73" s="120" t="s">
        <v>4</v>
      </c>
      <c r="W73" s="121">
        <v>5.1803342866355271</v>
      </c>
      <c r="X73" s="121">
        <v>10.302299136491241</v>
      </c>
      <c r="Y73" s="120" t="s">
        <v>4</v>
      </c>
      <c r="Z73" s="154">
        <v>18.77332010641685</v>
      </c>
      <c r="AA73" s="103" t="s">
        <v>18</v>
      </c>
      <c r="AB73" s="21" t="s">
        <v>4</v>
      </c>
      <c r="AC73" s="104" t="s">
        <v>18</v>
      </c>
      <c r="AD73" s="104" t="s">
        <v>18</v>
      </c>
      <c r="AE73" s="21" t="s">
        <v>4</v>
      </c>
      <c r="AF73" s="104" t="s">
        <v>18</v>
      </c>
      <c r="AG73" s="104" t="s">
        <v>18</v>
      </c>
      <c r="AH73" s="21" t="s">
        <v>4</v>
      </c>
      <c r="AI73" s="104" t="s">
        <v>18</v>
      </c>
      <c r="AJ73" s="152">
        <f t="shared" si="28"/>
        <v>9.3393512106128842</v>
      </c>
      <c r="AK73" s="153" t="s">
        <v>4</v>
      </c>
      <c r="AL73" s="152">
        <f t="shared" si="29"/>
        <v>14.340404623322904</v>
      </c>
      <c r="AM73" s="152">
        <f t="shared" si="30"/>
        <v>76.161163682378699</v>
      </c>
      <c r="AN73" s="153" t="s">
        <v>4</v>
      </c>
      <c r="AO73" s="152">
        <f t="shared" si="31"/>
        <v>56.017806879796844</v>
      </c>
      <c r="AP73" s="152">
        <f t="shared" si="32"/>
        <v>13.254807798298412</v>
      </c>
      <c r="AQ73" s="153" t="s">
        <v>4</v>
      </c>
      <c r="AR73" s="152">
        <f t="shared" si="33"/>
        <v>15.660584227483787</v>
      </c>
      <c r="AS73" s="152">
        <f t="shared" si="34"/>
        <v>31.140515531256895</v>
      </c>
      <c r="AT73" s="153" t="s">
        <v>4</v>
      </c>
      <c r="AU73" s="155">
        <f t="shared" si="35"/>
        <v>56.748884516659466</v>
      </c>
    </row>
    <row r="74" spans="2:47" customFormat="1" x14ac:dyDescent="0.75">
      <c r="B74" s="148">
        <v>17.03</v>
      </c>
      <c r="C74" s="103">
        <v>65.062104849299288</v>
      </c>
      <c r="D74" s="2" t="s">
        <v>4</v>
      </c>
      <c r="E74" s="105">
        <v>0.26865587869691471</v>
      </c>
      <c r="F74" s="104" t="s">
        <v>18</v>
      </c>
      <c r="G74" s="21" t="s">
        <v>4</v>
      </c>
      <c r="H74" s="104" t="s">
        <v>18</v>
      </c>
      <c r="I74" s="104" t="s">
        <v>18</v>
      </c>
      <c r="J74" s="21" t="s">
        <v>4</v>
      </c>
      <c r="K74" s="104" t="s">
        <v>18</v>
      </c>
      <c r="L74" s="104" t="s">
        <v>18</v>
      </c>
      <c r="M74" s="21" t="s">
        <v>4</v>
      </c>
      <c r="N74" s="104" t="s">
        <v>18</v>
      </c>
      <c r="O74" s="121">
        <v>2.9269480366659053</v>
      </c>
      <c r="P74" s="120" t="s">
        <v>4</v>
      </c>
      <c r="Q74" s="121">
        <v>4.7109838819438368</v>
      </c>
      <c r="R74" s="121">
        <v>26.466417971120165</v>
      </c>
      <c r="S74" s="120" t="s">
        <v>4</v>
      </c>
      <c r="T74" s="121">
        <v>31.41262893118234</v>
      </c>
      <c r="U74" s="121">
        <v>4.3697266659649108</v>
      </c>
      <c r="V74" s="120" t="s">
        <v>4</v>
      </c>
      <c r="W74" s="121">
        <v>6.9652313019574468</v>
      </c>
      <c r="X74" s="121">
        <v>10.81107396938118</v>
      </c>
      <c r="Y74" s="120" t="s">
        <v>4</v>
      </c>
      <c r="Z74" s="154">
        <v>16.35975025109029</v>
      </c>
      <c r="AA74" s="103" t="s">
        <v>18</v>
      </c>
      <c r="AB74" s="21" t="s">
        <v>4</v>
      </c>
      <c r="AC74" s="104" t="s">
        <v>18</v>
      </c>
      <c r="AD74" s="104" t="s">
        <v>18</v>
      </c>
      <c r="AE74" s="21" t="s">
        <v>4</v>
      </c>
      <c r="AF74" s="104" t="s">
        <v>18</v>
      </c>
      <c r="AG74" s="104" t="s">
        <v>18</v>
      </c>
      <c r="AH74" s="21" t="s">
        <v>4</v>
      </c>
      <c r="AI74" s="104" t="s">
        <v>18</v>
      </c>
      <c r="AJ74" s="152">
        <f t="shared" si="28"/>
        <v>8.3775740468647051</v>
      </c>
      <c r="AK74" s="153" t="s">
        <v>4</v>
      </c>
      <c r="AL74" s="152">
        <f t="shared" si="29"/>
        <v>13.483924446290436</v>
      </c>
      <c r="AM74" s="152">
        <f t="shared" si="30"/>
        <v>75.752754586274364</v>
      </c>
      <c r="AN74" s="153" t="s">
        <v>4</v>
      </c>
      <c r="AO74" s="152">
        <f t="shared" si="31"/>
        <v>89.910450814710799</v>
      </c>
      <c r="AP74" s="152">
        <f t="shared" si="32"/>
        <v>12.507126279693102</v>
      </c>
      <c r="AQ74" s="153" t="s">
        <v>4</v>
      </c>
      <c r="AR74" s="152">
        <f t="shared" si="33"/>
        <v>19.936102741713878</v>
      </c>
      <c r="AS74" s="152">
        <f t="shared" si="34"/>
        <v>30.943690004073851</v>
      </c>
      <c r="AT74" s="153" t="s">
        <v>4</v>
      </c>
      <c r="AU74" s="155">
        <f t="shared" si="35"/>
        <v>46.825405730511854</v>
      </c>
    </row>
    <row r="75" spans="2:47" customFormat="1" x14ac:dyDescent="0.75">
      <c r="B75" s="148">
        <v>25.5</v>
      </c>
      <c r="C75" s="103">
        <v>54.089858705272356</v>
      </c>
      <c r="D75" s="2" t="s">
        <v>4</v>
      </c>
      <c r="E75" s="105">
        <v>1.1531087103395932</v>
      </c>
      <c r="F75" s="19">
        <f>AA75*(1-$C75/100)</f>
        <v>149.22466033480876</v>
      </c>
      <c r="G75" s="21" t="s">
        <v>4</v>
      </c>
      <c r="H75" s="19">
        <f>SQRT((AC75/AA75)^2-($E75/$C75)^2)*F75</f>
        <v>43.980128418634443</v>
      </c>
      <c r="I75" s="19">
        <f>AD75*(1-$C75/100)</f>
        <v>14.373294395226978</v>
      </c>
      <c r="J75" s="21" t="s">
        <v>4</v>
      </c>
      <c r="K75" s="19">
        <f>SQRT((AF75/AD75)^2-($E75/$C75)^2)*I75</f>
        <v>1.2416932034973522</v>
      </c>
      <c r="L75" s="19">
        <f>AG75*(1-$C75/100)</f>
        <v>3.0415468607757066</v>
      </c>
      <c r="M75" s="21" t="s">
        <v>4</v>
      </c>
      <c r="N75" s="19">
        <f>SQRT((AI75/AG75)^2-($E75/$C75)^2)*L75</f>
        <v>1.1721621152674824</v>
      </c>
      <c r="O75" s="16">
        <v>3.8544198139025729</v>
      </c>
      <c r="P75" s="34" t="s">
        <v>4</v>
      </c>
      <c r="Q75" s="16">
        <v>2.2470493041212793</v>
      </c>
      <c r="R75" s="16">
        <v>39.287534209085933</v>
      </c>
      <c r="S75" s="34" t="s">
        <v>4</v>
      </c>
      <c r="T75" s="104">
        <v>20.458092739744185</v>
      </c>
      <c r="U75" s="104">
        <v>6.0824781061850031</v>
      </c>
      <c r="V75" s="2" t="s">
        <v>4</v>
      </c>
      <c r="W75" s="104">
        <v>3.4754575678241677</v>
      </c>
      <c r="X75" s="104">
        <v>10.061692665571975</v>
      </c>
      <c r="Y75" s="6" t="s">
        <v>4</v>
      </c>
      <c r="Z75" s="105">
        <v>6.1372031947484045</v>
      </c>
      <c r="AA75" s="55">
        <v>325.03637786003901</v>
      </c>
      <c r="AB75" s="21" t="s">
        <v>4</v>
      </c>
      <c r="AC75" s="55">
        <v>96.046388770651205</v>
      </c>
      <c r="AD75" s="19">
        <v>31.307449704751001</v>
      </c>
      <c r="AE75" s="21" t="s">
        <v>4</v>
      </c>
      <c r="AF75" s="19">
        <v>2.7857503749989299</v>
      </c>
      <c r="AG75" s="19">
        <v>6.625</v>
      </c>
      <c r="AH75" s="21" t="s">
        <v>4</v>
      </c>
      <c r="AI75" s="19">
        <v>2.5570693634433899</v>
      </c>
      <c r="AJ75" s="55">
        <f t="shared" si="28"/>
        <v>8.3955738431700642</v>
      </c>
      <c r="AK75" s="21" t="s">
        <v>4</v>
      </c>
      <c r="AL75" s="19">
        <f t="shared" si="29"/>
        <v>4.8977222334441315</v>
      </c>
      <c r="AM75" s="55">
        <f t="shared" si="30"/>
        <v>85.574849262330062</v>
      </c>
      <c r="AN75" s="21" t="s">
        <v>4</v>
      </c>
      <c r="AO75" s="19">
        <f t="shared" si="31"/>
        <v>44.598490488483456</v>
      </c>
      <c r="AP75" s="55">
        <f t="shared" si="32"/>
        <v>13.248659086317208</v>
      </c>
      <c r="AQ75" s="21" t="s">
        <v>4</v>
      </c>
      <c r="AR75" s="19">
        <f t="shared" si="33"/>
        <v>7.5753974706366574</v>
      </c>
      <c r="AS75" s="55">
        <f t="shared" si="34"/>
        <v>21.916056848919929</v>
      </c>
      <c r="AT75" s="21" t="s">
        <v>4</v>
      </c>
      <c r="AU75" s="83">
        <f t="shared" si="35"/>
        <v>13.376021759472286</v>
      </c>
    </row>
    <row r="76" spans="2:47" customFormat="1" x14ac:dyDescent="0.75">
      <c r="B76" s="134">
        <v>30</v>
      </c>
      <c r="C76" s="135">
        <v>50.013799010055514</v>
      </c>
      <c r="D76" s="4" t="s">
        <v>4</v>
      </c>
      <c r="E76" s="139">
        <v>3.1095884609390438</v>
      </c>
      <c r="F76" s="136" t="s">
        <v>18</v>
      </c>
      <c r="G76" s="23" t="s">
        <v>4</v>
      </c>
      <c r="H76" s="136" t="s">
        <v>18</v>
      </c>
      <c r="I76" s="136" t="s">
        <v>18</v>
      </c>
      <c r="J76" s="23" t="s">
        <v>4</v>
      </c>
      <c r="K76" s="136" t="s">
        <v>18</v>
      </c>
      <c r="L76" s="136" t="s">
        <v>18</v>
      </c>
      <c r="M76" s="23" t="s">
        <v>4</v>
      </c>
      <c r="N76" s="136" t="s">
        <v>18</v>
      </c>
      <c r="O76" s="36">
        <v>3.5164193780789379</v>
      </c>
      <c r="P76" s="29" t="s">
        <v>4</v>
      </c>
      <c r="Q76" s="36">
        <v>1.83685456351887</v>
      </c>
      <c r="R76" s="36">
        <v>37.324318009229515</v>
      </c>
      <c r="S76" s="29" t="s">
        <v>4</v>
      </c>
      <c r="T76" s="36">
        <v>12.818180611749005</v>
      </c>
      <c r="U76" s="36">
        <v>5.6650894717370566</v>
      </c>
      <c r="V76" s="4" t="s">
        <v>4</v>
      </c>
      <c r="W76" s="36">
        <v>3.9516115609595843</v>
      </c>
      <c r="X76" s="36">
        <v>10.284812683762681</v>
      </c>
      <c r="Y76" s="7" t="s">
        <v>4</v>
      </c>
      <c r="Z76" s="73">
        <v>3.2465747457693812</v>
      </c>
      <c r="AA76" s="136" t="s">
        <v>18</v>
      </c>
      <c r="AB76" s="23" t="s">
        <v>4</v>
      </c>
      <c r="AC76" s="136" t="s">
        <v>18</v>
      </c>
      <c r="AD76" s="136" t="s">
        <v>18</v>
      </c>
      <c r="AE76" s="23" t="s">
        <v>4</v>
      </c>
      <c r="AF76" s="136" t="s">
        <v>18</v>
      </c>
      <c r="AG76" s="136" t="s">
        <v>18</v>
      </c>
      <c r="AH76" s="23" t="s">
        <v>4</v>
      </c>
      <c r="AI76" s="136" t="s">
        <v>18</v>
      </c>
      <c r="AJ76" s="57">
        <f t="shared" si="28"/>
        <v>7.0347802162167143</v>
      </c>
      <c r="AK76" s="23" t="s">
        <v>34</v>
      </c>
      <c r="AL76" s="131">
        <f t="shared" si="29"/>
        <v>3.7006616382610718</v>
      </c>
      <c r="AM76" s="57">
        <f t="shared" si="30"/>
        <v>74.669243251228252</v>
      </c>
      <c r="AN76" s="23" t="s">
        <v>4</v>
      </c>
      <c r="AO76" s="131">
        <f t="shared" si="31"/>
        <v>26.060295913129398</v>
      </c>
      <c r="AP76" s="57">
        <f t="shared" si="32"/>
        <v>11.333306711739663</v>
      </c>
      <c r="AQ76" s="23" t="s">
        <v>4</v>
      </c>
      <c r="AR76" s="131">
        <f t="shared" si="33"/>
        <v>7.9367467529336091</v>
      </c>
      <c r="AS76" s="57">
        <f t="shared" si="34"/>
        <v>20.575303743990535</v>
      </c>
      <c r="AT76" s="23" t="s">
        <v>4</v>
      </c>
      <c r="AU76" s="132">
        <f t="shared" si="35"/>
        <v>6.6197266648001163</v>
      </c>
    </row>
    <row r="77" spans="2:47" customFormat="1" x14ac:dyDescent="0.75">
      <c r="H77" s="9"/>
      <c r="K77" s="20"/>
      <c r="L77" s="9"/>
      <c r="M77" s="9"/>
      <c r="N77" s="9"/>
      <c r="O77" s="9"/>
      <c r="P77" s="9"/>
      <c r="Q77" s="9"/>
    </row>
    <row r="78" spans="2:47" customFormat="1" x14ac:dyDescent="0.75"/>
    <row r="79" spans="2:47" s="63" customFormat="1" ht="21" x14ac:dyDescent="1">
      <c r="B79" s="116" t="s">
        <v>38</v>
      </c>
    </row>
    <row r="80" spans="2:47" customFormat="1" x14ac:dyDescent="0.75"/>
    <row r="81" spans="2:20" customFormat="1" x14ac:dyDescent="0.75">
      <c r="B81" s="1" t="s">
        <v>40</v>
      </c>
      <c r="C81" s="1"/>
      <c r="D81" s="1"/>
      <c r="E81" s="1"/>
    </row>
    <row r="82" spans="2:20" customFormat="1" x14ac:dyDescent="0.75"/>
    <row r="83" spans="2:20" customFormat="1" ht="16.75" x14ac:dyDescent="0.75">
      <c r="B83" s="189" t="s">
        <v>1</v>
      </c>
      <c r="C83" s="184" t="s">
        <v>3</v>
      </c>
      <c r="D83" s="185"/>
      <c r="E83" s="185"/>
      <c r="F83" s="184" t="s">
        <v>12</v>
      </c>
      <c r="G83" s="185"/>
      <c r="H83" s="185"/>
      <c r="I83" s="185" t="s">
        <v>17</v>
      </c>
      <c r="J83" s="185"/>
      <c r="K83" s="185"/>
      <c r="L83" s="185" t="s">
        <v>16</v>
      </c>
      <c r="M83" s="185"/>
      <c r="N83" s="185"/>
      <c r="O83" s="185" t="s">
        <v>28</v>
      </c>
      <c r="P83" s="185"/>
      <c r="Q83" s="185"/>
      <c r="R83" s="184" t="s">
        <v>19</v>
      </c>
      <c r="S83" s="185"/>
      <c r="T83" s="186"/>
    </row>
    <row r="84" spans="2:20" customFormat="1" x14ac:dyDescent="0.75">
      <c r="B84" s="190"/>
      <c r="C84" s="177" t="s">
        <v>2</v>
      </c>
      <c r="D84" s="175"/>
      <c r="E84" s="175"/>
      <c r="F84" s="177" t="s">
        <v>13</v>
      </c>
      <c r="G84" s="175"/>
      <c r="H84" s="175"/>
      <c r="I84" s="175" t="s">
        <v>14</v>
      </c>
      <c r="J84" s="175"/>
      <c r="K84" s="175"/>
      <c r="L84" s="175" t="s">
        <v>15</v>
      </c>
      <c r="M84" s="175"/>
      <c r="N84" s="175"/>
      <c r="O84" s="175" t="s">
        <v>29</v>
      </c>
      <c r="P84" s="175"/>
      <c r="Q84" s="175"/>
      <c r="R84" s="177" t="s">
        <v>13</v>
      </c>
      <c r="S84" s="175"/>
      <c r="T84" s="176"/>
    </row>
    <row r="85" spans="2:20" customFormat="1" x14ac:dyDescent="0.75">
      <c r="B85" s="133">
        <v>0</v>
      </c>
      <c r="C85" s="15">
        <v>76.603018982963548</v>
      </c>
      <c r="D85" s="6" t="s">
        <v>4</v>
      </c>
      <c r="E85" s="13">
        <v>0.27975777431640397</v>
      </c>
      <c r="F85" s="100">
        <v>4.0468000000000002</v>
      </c>
      <c r="G85" s="8" t="s">
        <v>4</v>
      </c>
      <c r="H85" s="101">
        <v>0.6450423630532599</v>
      </c>
      <c r="I85" s="61">
        <v>0.51408553123474154</v>
      </c>
      <c r="J85" s="62" t="s">
        <v>4</v>
      </c>
      <c r="K85" s="61">
        <v>2.3095772907436884E-3</v>
      </c>
      <c r="L85" s="18">
        <v>4610.1928733380555</v>
      </c>
      <c r="M85" s="24" t="s">
        <v>4</v>
      </c>
      <c r="N85" s="18">
        <v>10.454920916989233</v>
      </c>
      <c r="O85" s="68">
        <v>1.2743981221671178E-7</v>
      </c>
      <c r="P85" s="69" t="s">
        <v>4</v>
      </c>
      <c r="Q85" s="68">
        <v>2.2922744145524997E-9</v>
      </c>
      <c r="R85" s="100">
        <f>F85/(1-$C85/100)</f>
        <v>17.296248593155383</v>
      </c>
      <c r="S85" s="8" t="s">
        <v>4</v>
      </c>
      <c r="T85" s="102">
        <f>SQRT((H85/F85)^2+($E85/$C85)^2)*R85</f>
        <v>2.7576705238032364</v>
      </c>
    </row>
    <row r="86" spans="2:20" customFormat="1" x14ac:dyDescent="0.75">
      <c r="B86" s="133">
        <v>4</v>
      </c>
      <c r="C86" s="103">
        <v>70.376028399405683</v>
      </c>
      <c r="D86" s="2" t="s">
        <v>4</v>
      </c>
      <c r="E86" s="104">
        <v>0.31680757676676347</v>
      </c>
      <c r="F86" s="103" t="s">
        <v>18</v>
      </c>
      <c r="G86" s="2" t="s">
        <v>4</v>
      </c>
      <c r="H86" s="104" t="s">
        <v>18</v>
      </c>
      <c r="I86" s="31">
        <v>0.26395516395568841</v>
      </c>
      <c r="J86" s="25" t="s">
        <v>4</v>
      </c>
      <c r="K86" s="31">
        <v>2.2250953230353292E-2</v>
      </c>
      <c r="L86" s="19">
        <v>3122.5979253684122</v>
      </c>
      <c r="M86" s="21" t="s">
        <v>4</v>
      </c>
      <c r="N86" s="19">
        <v>209.2817827069411</v>
      </c>
      <c r="O86" s="65">
        <v>9.735633818876841E-8</v>
      </c>
      <c r="P86" s="64" t="s">
        <v>4</v>
      </c>
      <c r="Q86" s="65">
        <v>1.3521771433974624E-9</v>
      </c>
      <c r="R86" s="103" t="s">
        <v>18</v>
      </c>
      <c r="S86" s="2" t="s">
        <v>4</v>
      </c>
      <c r="T86" s="105" t="s">
        <v>18</v>
      </c>
    </row>
    <row r="87" spans="2:20" customFormat="1" ht="13.75" customHeight="1" x14ac:dyDescent="0.75">
      <c r="B87" s="133">
        <v>9</v>
      </c>
      <c r="C87" s="103">
        <v>61.265401604600214</v>
      </c>
      <c r="D87" s="2" t="s">
        <v>4</v>
      </c>
      <c r="E87" s="104">
        <v>0.74685813043739002</v>
      </c>
      <c r="F87" s="103">
        <v>7.6531500000000001</v>
      </c>
      <c r="G87" s="2" t="s">
        <v>4</v>
      </c>
      <c r="H87" s="104">
        <v>5.1387150000000057</v>
      </c>
      <c r="I87" s="31">
        <v>0.19264706075191479</v>
      </c>
      <c r="J87" s="25" t="s">
        <v>4</v>
      </c>
      <c r="K87" s="31">
        <v>6.8340333521721731E-3</v>
      </c>
      <c r="L87" s="19">
        <v>2383.5798144971959</v>
      </c>
      <c r="M87" s="21" t="s">
        <v>4</v>
      </c>
      <c r="N87" s="19">
        <v>81.645891609679055</v>
      </c>
      <c r="O87" s="65">
        <v>9.3141571385672901E-8</v>
      </c>
      <c r="P87" s="64" t="s">
        <v>4</v>
      </c>
      <c r="Q87" s="65">
        <v>8.981105309107449E-11</v>
      </c>
      <c r="R87" s="103">
        <f>F87/(1-$C87/100)</f>
        <v>19.757917513116404</v>
      </c>
      <c r="S87" s="2" t="s">
        <v>4</v>
      </c>
      <c r="T87" s="105">
        <f>SQRT((H87/F87)^2+($E87/$C87)^2)*R87</f>
        <v>13.26865918727183</v>
      </c>
    </row>
    <row r="88" spans="2:20" customFormat="1" x14ac:dyDescent="0.75">
      <c r="B88" s="133">
        <v>13</v>
      </c>
      <c r="C88" s="103">
        <v>49.241564096883266</v>
      </c>
      <c r="D88" s="2" t="s">
        <v>4</v>
      </c>
      <c r="E88" s="104">
        <v>2.0101644171375646</v>
      </c>
      <c r="F88" s="103">
        <v>9.094100000000001</v>
      </c>
      <c r="G88" s="2" t="s">
        <v>4</v>
      </c>
      <c r="H88" s="104">
        <v>0.34100000000000097</v>
      </c>
      <c r="I88" s="31">
        <v>0.12286164909601219</v>
      </c>
      <c r="J88" s="25" t="s">
        <v>4</v>
      </c>
      <c r="K88" s="31">
        <v>1.2721543645872852E-3</v>
      </c>
      <c r="L88" s="19">
        <v>1247.3300343594458</v>
      </c>
      <c r="M88" s="21" t="s">
        <v>4</v>
      </c>
      <c r="N88" s="19">
        <v>19.036986216744413</v>
      </c>
      <c r="O88" s="76">
        <v>1.2308321630159699E-7</v>
      </c>
      <c r="P88" s="64" t="s">
        <v>4</v>
      </c>
      <c r="Q88" s="65">
        <v>1.094654258911341E-8</v>
      </c>
      <c r="R88" s="103">
        <f>F88/(1-$C88/100)</f>
        <v>17.916430713818734</v>
      </c>
      <c r="S88" s="2" t="s">
        <v>4</v>
      </c>
      <c r="T88" s="105">
        <f>SQRT((H88/F88)^2+($E88/$C88)^2)*R88</f>
        <v>0.99310866233536532</v>
      </c>
    </row>
    <row r="89" spans="2:20" customFormat="1" x14ac:dyDescent="0.75">
      <c r="B89" s="133">
        <v>17</v>
      </c>
      <c r="C89" s="103">
        <v>33.261444688290588</v>
      </c>
      <c r="D89" s="2" t="s">
        <v>4</v>
      </c>
      <c r="E89" s="104">
        <v>2.289984356696829</v>
      </c>
      <c r="F89" s="103">
        <v>14.569199999999999</v>
      </c>
      <c r="G89" s="2" t="s">
        <v>4</v>
      </c>
      <c r="H89" s="104">
        <v>5.792660000000029</v>
      </c>
      <c r="I89" s="31">
        <v>5.9313837438821806E-2</v>
      </c>
      <c r="J89" s="25" t="s">
        <v>4</v>
      </c>
      <c r="K89" s="31">
        <v>7.2743870625020042E-4</v>
      </c>
      <c r="L89" s="19">
        <v>421.4074859674962</v>
      </c>
      <c r="M89" s="21" t="s">
        <v>4</v>
      </c>
      <c r="N89" s="19">
        <v>11.943855474282838</v>
      </c>
      <c r="O89" s="76">
        <v>1.6224714989182081E-7</v>
      </c>
      <c r="P89" s="64" t="s">
        <v>4</v>
      </c>
      <c r="Q89" s="65">
        <v>2.0242453435767139E-9</v>
      </c>
      <c r="R89" s="103">
        <f>F89/(1-$C89/100)</f>
        <v>21.83025978304898</v>
      </c>
      <c r="S89" s="2" t="s">
        <v>4</v>
      </c>
      <c r="T89" s="105">
        <f>SQRT((H89/F89)^2+($E89/$C89)^2)*R89</f>
        <v>8.8087969878040671</v>
      </c>
    </row>
    <row r="90" spans="2:20" customFormat="1" x14ac:dyDescent="0.75">
      <c r="B90" s="130">
        <v>25</v>
      </c>
      <c r="C90" s="135">
        <v>10.5896055973293</v>
      </c>
      <c r="D90" s="4" t="s">
        <v>4</v>
      </c>
      <c r="E90" s="136">
        <v>1.2866462738733868</v>
      </c>
      <c r="F90" s="135">
        <v>14.019449999999999</v>
      </c>
      <c r="G90" s="4" t="s">
        <v>4</v>
      </c>
      <c r="H90" s="136">
        <v>2.0951349999999986</v>
      </c>
      <c r="I90" s="137">
        <v>5.8256418257951713E-2</v>
      </c>
      <c r="J90" s="26" t="s">
        <v>4</v>
      </c>
      <c r="K90" s="137">
        <v>2.502073343755804E-4</v>
      </c>
      <c r="L90" s="131">
        <v>404.05703080235037</v>
      </c>
      <c r="M90" s="23" t="s">
        <v>4</v>
      </c>
      <c r="N90" s="131">
        <v>4.0939626057204537</v>
      </c>
      <c r="O90" s="77">
        <v>1.6616315549682062E-7</v>
      </c>
      <c r="P90" s="66" t="s">
        <v>4</v>
      </c>
      <c r="Q90" s="138">
        <v>7.4535412941830323E-10</v>
      </c>
      <c r="R90" s="127">
        <f>F90/(1-$C90/100)</f>
        <v>15.67988833251499</v>
      </c>
      <c r="S90" s="4" t="s">
        <v>4</v>
      </c>
      <c r="T90" s="129">
        <f>SQRT((H90/F90)^2+($E90/$C90)^2)*R90</f>
        <v>3.0200064373220892</v>
      </c>
    </row>
    <row r="91" spans="2:20" customFormat="1" x14ac:dyDescent="0.75">
      <c r="F91" s="54"/>
      <c r="G91" s="54"/>
      <c r="H91" s="54"/>
      <c r="I91" s="59"/>
      <c r="J91" s="59"/>
      <c r="K91" s="59"/>
      <c r="L91" s="60"/>
      <c r="M91" s="60"/>
      <c r="N91" s="60"/>
      <c r="O91" s="67"/>
      <c r="P91" s="67"/>
      <c r="Q91" s="67"/>
      <c r="R91" s="104"/>
      <c r="S91" s="104"/>
      <c r="T91" s="104"/>
    </row>
    <row r="92" spans="2:20" customFormat="1" x14ac:dyDescent="0.75">
      <c r="F92" s="54"/>
      <c r="G92" s="54"/>
      <c r="H92" s="54"/>
      <c r="I92" s="59"/>
      <c r="J92" s="59"/>
      <c r="K92" s="59"/>
      <c r="L92" s="60"/>
      <c r="M92" s="60"/>
      <c r="N92" s="60"/>
      <c r="O92" s="67"/>
      <c r="P92" s="67"/>
      <c r="Q92" s="67"/>
      <c r="R92" s="104"/>
      <c r="S92" s="104"/>
      <c r="T92" s="104"/>
    </row>
    <row r="93" spans="2:20" customFormat="1" x14ac:dyDescent="0.75">
      <c r="B93" s="1" t="s">
        <v>41</v>
      </c>
      <c r="F93" s="54"/>
      <c r="G93" s="54"/>
      <c r="H93" s="54"/>
      <c r="I93" s="59"/>
      <c r="J93" s="59"/>
      <c r="K93" s="59"/>
      <c r="L93" s="60"/>
      <c r="M93" s="60"/>
      <c r="N93" s="60"/>
      <c r="O93" s="67"/>
      <c r="P93" s="67"/>
      <c r="Q93" s="67"/>
      <c r="R93" s="104"/>
      <c r="S93" s="104"/>
      <c r="T93" s="104"/>
    </row>
    <row r="94" spans="2:20" customFormat="1" x14ac:dyDescent="0.75">
      <c r="F94" s="54"/>
      <c r="G94" s="54"/>
      <c r="H94" s="54"/>
      <c r="I94" s="59"/>
      <c r="J94" s="59"/>
      <c r="K94" s="59"/>
      <c r="L94" s="60"/>
      <c r="M94" s="60"/>
      <c r="N94" s="60"/>
      <c r="O94" s="67"/>
      <c r="P94" s="67"/>
      <c r="Q94" s="67"/>
      <c r="R94" s="104"/>
      <c r="S94" s="104"/>
      <c r="T94" s="104"/>
    </row>
    <row r="95" spans="2:20" customFormat="1" ht="16.75" x14ac:dyDescent="0.75">
      <c r="B95" s="187" t="s">
        <v>1</v>
      </c>
      <c r="C95" s="184" t="s">
        <v>3</v>
      </c>
      <c r="D95" s="185"/>
      <c r="E95" s="185"/>
      <c r="F95" s="184" t="s">
        <v>12</v>
      </c>
      <c r="G95" s="185"/>
      <c r="H95" s="185"/>
      <c r="I95" s="200" t="s">
        <v>17</v>
      </c>
      <c r="J95" s="200"/>
      <c r="K95" s="200"/>
      <c r="L95" s="180" t="s">
        <v>16</v>
      </c>
      <c r="M95" s="180"/>
      <c r="N95" s="180"/>
      <c r="O95" s="195" t="s">
        <v>28</v>
      </c>
      <c r="P95" s="195"/>
      <c r="Q95" s="195"/>
      <c r="R95" s="191" t="s">
        <v>19</v>
      </c>
      <c r="S95" s="192"/>
      <c r="T95" s="196"/>
    </row>
    <row r="96" spans="2:20" customFormat="1" x14ac:dyDescent="0.75">
      <c r="B96" s="177"/>
      <c r="C96" s="177" t="s">
        <v>2</v>
      </c>
      <c r="D96" s="175"/>
      <c r="E96" s="175"/>
      <c r="F96" s="177" t="s">
        <v>13</v>
      </c>
      <c r="G96" s="175"/>
      <c r="H96" s="175"/>
      <c r="I96" s="197" t="s">
        <v>14</v>
      </c>
      <c r="J96" s="197"/>
      <c r="K96" s="197"/>
      <c r="L96" s="178" t="s">
        <v>15</v>
      </c>
      <c r="M96" s="178"/>
      <c r="N96" s="178"/>
      <c r="O96" s="198" t="s">
        <v>29</v>
      </c>
      <c r="P96" s="198"/>
      <c r="Q96" s="198"/>
      <c r="R96" s="193" t="s">
        <v>13</v>
      </c>
      <c r="S96" s="194"/>
      <c r="T96" s="199"/>
    </row>
    <row r="97" spans="2:20" customFormat="1" x14ac:dyDescent="0.75">
      <c r="B97" s="133">
        <v>0</v>
      </c>
      <c r="C97" s="15">
        <v>76.603018982963548</v>
      </c>
      <c r="D97" s="6" t="s">
        <v>4</v>
      </c>
      <c r="E97" s="13">
        <v>0.27975777431640397</v>
      </c>
      <c r="F97" s="100">
        <v>4.0468000000000002</v>
      </c>
      <c r="G97" s="8" t="s">
        <v>4</v>
      </c>
      <c r="H97" s="101">
        <v>0.6450423630532599</v>
      </c>
      <c r="I97" s="61">
        <v>0.51408553123474154</v>
      </c>
      <c r="J97" s="62" t="s">
        <v>4</v>
      </c>
      <c r="K97" s="61">
        <v>2.3095772907436884E-3</v>
      </c>
      <c r="L97" s="18">
        <v>4610.1928733380555</v>
      </c>
      <c r="M97" s="24" t="s">
        <v>4</v>
      </c>
      <c r="N97" s="18">
        <v>10.454920916989233</v>
      </c>
      <c r="O97" s="68">
        <v>1.2743981221671178E-7</v>
      </c>
      <c r="P97" s="69" t="s">
        <v>4</v>
      </c>
      <c r="Q97" s="164">
        <v>2.2922744145524997E-9</v>
      </c>
      <c r="R97" s="100">
        <f>F97/(1-$C97/100)</f>
        <v>17.296248593155383</v>
      </c>
      <c r="S97" s="38" t="s">
        <v>4</v>
      </c>
      <c r="T97" s="102">
        <f>SQRT((H97/F97)^2+($E97/$C97)^2)*R97</f>
        <v>2.7576705238032364</v>
      </c>
    </row>
    <row r="98" spans="2:20" customFormat="1" x14ac:dyDescent="0.75">
      <c r="B98" s="148">
        <v>4.05</v>
      </c>
      <c r="C98" s="103">
        <v>71.379704998398466</v>
      </c>
      <c r="D98" s="2" t="s">
        <v>4</v>
      </c>
      <c r="E98" s="105">
        <v>0.20363479393645628</v>
      </c>
      <c r="F98" s="103" t="s">
        <v>18</v>
      </c>
      <c r="G98" s="2" t="s">
        <v>4</v>
      </c>
      <c r="H98" s="104" t="s">
        <v>18</v>
      </c>
      <c r="I98" s="31" t="s">
        <v>18</v>
      </c>
      <c r="J98" s="25" t="s">
        <v>4</v>
      </c>
      <c r="K98" s="31" t="s">
        <v>18</v>
      </c>
      <c r="L98" s="31" t="s">
        <v>18</v>
      </c>
      <c r="M98" s="21" t="s">
        <v>4</v>
      </c>
      <c r="N98" s="31" t="s">
        <v>18</v>
      </c>
      <c r="O98" s="31" t="s">
        <v>18</v>
      </c>
      <c r="P98" s="64" t="s">
        <v>4</v>
      </c>
      <c r="Q98" s="151" t="s">
        <v>18</v>
      </c>
      <c r="R98" s="17" t="s">
        <v>18</v>
      </c>
      <c r="S98" s="39" t="s">
        <v>4</v>
      </c>
      <c r="T98" s="47" t="s">
        <v>18</v>
      </c>
    </row>
    <row r="99" spans="2:20" customFormat="1" x14ac:dyDescent="0.75">
      <c r="B99" s="148">
        <v>8.4</v>
      </c>
      <c r="C99" s="103">
        <v>63.40354448396311</v>
      </c>
      <c r="D99" s="2" t="s">
        <v>4</v>
      </c>
      <c r="E99" s="105">
        <v>0.19289836427720314</v>
      </c>
      <c r="F99" s="103">
        <v>5.9345999999999997</v>
      </c>
      <c r="G99" s="2" t="s">
        <v>4</v>
      </c>
      <c r="H99" s="104">
        <v>1.395339084743185</v>
      </c>
      <c r="I99" s="31" t="s">
        <v>18</v>
      </c>
      <c r="J99" s="25" t="s">
        <v>4</v>
      </c>
      <c r="K99" s="31" t="s">
        <v>18</v>
      </c>
      <c r="L99" s="31" t="s">
        <v>18</v>
      </c>
      <c r="M99" s="21" t="s">
        <v>4</v>
      </c>
      <c r="N99" s="31" t="s">
        <v>18</v>
      </c>
      <c r="O99" s="31" t="s">
        <v>18</v>
      </c>
      <c r="P99" s="64" t="s">
        <v>4</v>
      </c>
      <c r="Q99" s="151" t="s">
        <v>18</v>
      </c>
      <c r="R99" s="103">
        <f>F99/(1-$C99/100)</f>
        <v>16.216324549243318</v>
      </c>
      <c r="S99" s="39" t="s">
        <v>4</v>
      </c>
      <c r="T99" s="105">
        <f>SQRT((H99/F99)^2+($E99/$C99)^2)*R99</f>
        <v>3.813090301782212</v>
      </c>
    </row>
    <row r="100" spans="2:20" customFormat="1" x14ac:dyDescent="0.75">
      <c r="B100" s="148">
        <v>12.67</v>
      </c>
      <c r="C100" s="103">
        <v>55.270197209738008</v>
      </c>
      <c r="D100" s="2" t="s">
        <v>4</v>
      </c>
      <c r="E100" s="105">
        <v>0.61315442105857532</v>
      </c>
      <c r="F100" s="103">
        <v>9.0727000000000011</v>
      </c>
      <c r="G100" s="2" t="s">
        <v>4</v>
      </c>
      <c r="H100" s="104">
        <v>4.3324962893700176</v>
      </c>
      <c r="I100" s="31" t="s">
        <v>18</v>
      </c>
      <c r="J100" s="25" t="s">
        <v>4</v>
      </c>
      <c r="K100" s="31" t="s">
        <v>18</v>
      </c>
      <c r="L100" s="31" t="s">
        <v>18</v>
      </c>
      <c r="M100" s="21" t="s">
        <v>4</v>
      </c>
      <c r="N100" s="31" t="s">
        <v>18</v>
      </c>
      <c r="O100" s="31" t="s">
        <v>18</v>
      </c>
      <c r="P100" s="64" t="s">
        <v>4</v>
      </c>
      <c r="Q100" s="151" t="s">
        <v>18</v>
      </c>
      <c r="R100" s="103">
        <f>F100/(1-$C100/100)</f>
        <v>20.283344513146822</v>
      </c>
      <c r="S100" s="39" t="s">
        <v>4</v>
      </c>
      <c r="T100" s="105">
        <f>SQRT((H100/F100)^2+($E100/$C100)^2)*R100</f>
        <v>9.6885409521081129</v>
      </c>
    </row>
    <row r="101" spans="2:20" customFormat="1" x14ac:dyDescent="0.75">
      <c r="B101" s="149">
        <v>17.03</v>
      </c>
      <c r="C101" s="135">
        <v>47.017991317413248</v>
      </c>
      <c r="D101" s="4" t="s">
        <v>4</v>
      </c>
      <c r="E101" s="139">
        <v>0.87555964703643929</v>
      </c>
      <c r="F101" s="166">
        <v>9.5516499999999986</v>
      </c>
      <c r="G101" s="4" t="s">
        <v>4</v>
      </c>
      <c r="H101" s="143">
        <v>4.4445653787554953</v>
      </c>
      <c r="I101" s="140" t="s">
        <v>18</v>
      </c>
      <c r="J101" s="26" t="s">
        <v>4</v>
      </c>
      <c r="K101" s="140" t="s">
        <v>18</v>
      </c>
      <c r="L101" s="140" t="s">
        <v>18</v>
      </c>
      <c r="M101" s="23" t="s">
        <v>4</v>
      </c>
      <c r="N101" s="140" t="s">
        <v>18</v>
      </c>
      <c r="O101" s="140" t="s">
        <v>18</v>
      </c>
      <c r="P101" s="66" t="s">
        <v>4</v>
      </c>
      <c r="Q101" s="165" t="s">
        <v>18</v>
      </c>
      <c r="R101" s="127">
        <f>F101/(1-$C101/100)</f>
        <v>18.02810092992808</v>
      </c>
      <c r="S101" s="40" t="s">
        <v>4</v>
      </c>
      <c r="T101" s="129">
        <f>SQRT((H101/F101)^2+($E101/$C101)^2)*R101</f>
        <v>8.3955349575847613</v>
      </c>
    </row>
    <row r="102" spans="2:20" customFormat="1" x14ac:dyDescent="0.75">
      <c r="F102" s="54"/>
      <c r="G102" s="54"/>
      <c r="H102" s="54"/>
      <c r="I102" s="59"/>
      <c r="J102" s="59"/>
      <c r="K102" s="59"/>
      <c r="L102" s="60"/>
      <c r="M102" s="60"/>
      <c r="N102" s="60"/>
      <c r="O102" s="67"/>
      <c r="P102" s="67"/>
      <c r="Q102" s="67"/>
      <c r="R102" s="104"/>
      <c r="S102" s="2"/>
      <c r="T102" s="104"/>
    </row>
    <row r="103" spans="2:20" customFormat="1" x14ac:dyDescent="0.75">
      <c r="F103" s="54"/>
      <c r="G103" s="54"/>
      <c r="H103" s="54"/>
      <c r="I103" s="59"/>
      <c r="J103" s="59"/>
      <c r="K103" s="59"/>
      <c r="L103" s="60"/>
      <c r="M103" s="60"/>
      <c r="N103" s="60"/>
      <c r="O103" s="67"/>
      <c r="P103" s="67"/>
      <c r="Q103" s="67"/>
      <c r="R103" s="104"/>
      <c r="S103" s="104"/>
      <c r="T103" s="104"/>
    </row>
    <row r="104" spans="2:20" customFormat="1" x14ac:dyDescent="0.75">
      <c r="B104" s="1" t="s">
        <v>42</v>
      </c>
      <c r="F104" s="54"/>
      <c r="G104" s="54"/>
      <c r="H104" s="54"/>
      <c r="I104" s="59"/>
      <c r="J104" s="59"/>
      <c r="K104" s="59"/>
      <c r="L104" s="60"/>
      <c r="M104" s="60"/>
      <c r="N104" s="60"/>
      <c r="O104" s="67"/>
      <c r="P104" s="67"/>
      <c r="Q104" s="67"/>
      <c r="R104" s="104"/>
      <c r="S104" s="104"/>
      <c r="T104" s="104"/>
    </row>
    <row r="105" spans="2:20" customFormat="1" x14ac:dyDescent="0.75">
      <c r="F105" s="54"/>
      <c r="G105" s="54"/>
      <c r="H105" s="54"/>
      <c r="I105" s="59"/>
      <c r="J105" s="59"/>
      <c r="K105" s="59"/>
      <c r="L105" s="60"/>
      <c r="M105" s="60"/>
      <c r="N105" s="60"/>
      <c r="O105" s="67"/>
      <c r="P105" s="67"/>
      <c r="Q105" s="67"/>
      <c r="R105" s="104"/>
      <c r="S105" s="104"/>
      <c r="T105" s="104"/>
    </row>
    <row r="106" spans="2:20" customFormat="1" ht="16.75" x14ac:dyDescent="0.75">
      <c r="B106" s="187" t="s">
        <v>1</v>
      </c>
      <c r="C106" s="184" t="s">
        <v>3</v>
      </c>
      <c r="D106" s="185"/>
      <c r="E106" s="185"/>
      <c r="F106" s="184" t="s">
        <v>12</v>
      </c>
      <c r="G106" s="185"/>
      <c r="H106" s="185"/>
      <c r="I106" s="200" t="s">
        <v>17</v>
      </c>
      <c r="J106" s="200"/>
      <c r="K106" s="200"/>
      <c r="L106" s="180" t="s">
        <v>16</v>
      </c>
      <c r="M106" s="180"/>
      <c r="N106" s="180"/>
      <c r="O106" s="195" t="s">
        <v>28</v>
      </c>
      <c r="P106" s="195"/>
      <c r="Q106" s="195"/>
      <c r="R106" s="191" t="s">
        <v>19</v>
      </c>
      <c r="S106" s="192"/>
      <c r="T106" s="196"/>
    </row>
    <row r="107" spans="2:20" customFormat="1" x14ac:dyDescent="0.75">
      <c r="B107" s="177"/>
      <c r="C107" s="177" t="s">
        <v>2</v>
      </c>
      <c r="D107" s="175"/>
      <c r="E107" s="175"/>
      <c r="F107" s="177" t="s">
        <v>13</v>
      </c>
      <c r="G107" s="175"/>
      <c r="H107" s="175"/>
      <c r="I107" s="197" t="s">
        <v>14</v>
      </c>
      <c r="J107" s="197"/>
      <c r="K107" s="197"/>
      <c r="L107" s="178" t="s">
        <v>15</v>
      </c>
      <c r="M107" s="178"/>
      <c r="N107" s="178"/>
      <c r="O107" s="198" t="s">
        <v>29</v>
      </c>
      <c r="P107" s="198"/>
      <c r="Q107" s="198"/>
      <c r="R107" s="193" t="s">
        <v>13</v>
      </c>
      <c r="S107" s="194"/>
      <c r="T107" s="199"/>
    </row>
    <row r="108" spans="2:20" customFormat="1" x14ac:dyDescent="0.75">
      <c r="B108" s="133">
        <v>0</v>
      </c>
      <c r="C108" s="15">
        <v>76.603018982963548</v>
      </c>
      <c r="D108" s="6" t="s">
        <v>4</v>
      </c>
      <c r="E108" s="13">
        <v>0.27975777431640397</v>
      </c>
      <c r="F108" s="100">
        <v>4.0468000000000002</v>
      </c>
      <c r="G108" s="8" t="s">
        <v>4</v>
      </c>
      <c r="H108" s="101">
        <v>0.6450423630532599</v>
      </c>
      <c r="I108" s="61">
        <v>0.51408553123474154</v>
      </c>
      <c r="J108" s="62" t="s">
        <v>4</v>
      </c>
      <c r="K108" s="61">
        <v>2.3095772907436884E-3</v>
      </c>
      <c r="L108" s="18">
        <v>4610.1928733380555</v>
      </c>
      <c r="M108" s="24" t="s">
        <v>4</v>
      </c>
      <c r="N108" s="18">
        <v>10.454920916989233</v>
      </c>
      <c r="O108" s="68">
        <v>1.2743981221671178E-7</v>
      </c>
      <c r="P108" s="69" t="s">
        <v>4</v>
      </c>
      <c r="Q108" s="68">
        <v>2.2922744145524997E-9</v>
      </c>
      <c r="R108" s="100">
        <f>F108/(1-$C108/100)</f>
        <v>17.296248593155383</v>
      </c>
      <c r="S108" s="38" t="s">
        <v>4</v>
      </c>
      <c r="T108" s="102">
        <f>H108/(1-$C108/100)</f>
        <v>2.7569469863807381</v>
      </c>
    </row>
    <row r="109" spans="2:20" customFormat="1" x14ac:dyDescent="0.75">
      <c r="B109" s="148">
        <v>3.83</v>
      </c>
      <c r="C109" s="103">
        <v>73.222958206453526</v>
      </c>
      <c r="D109" s="2" t="s">
        <v>4</v>
      </c>
      <c r="E109" s="105">
        <v>0.24002492900453282</v>
      </c>
      <c r="F109" s="103" t="s">
        <v>18</v>
      </c>
      <c r="G109" s="2" t="s">
        <v>4</v>
      </c>
      <c r="H109" s="104" t="s">
        <v>18</v>
      </c>
      <c r="I109" s="31" t="s">
        <v>18</v>
      </c>
      <c r="J109" s="2" t="s">
        <v>4</v>
      </c>
      <c r="K109" s="31" t="s">
        <v>18</v>
      </c>
      <c r="L109" s="31" t="s">
        <v>18</v>
      </c>
      <c r="M109" s="2" t="s">
        <v>4</v>
      </c>
      <c r="N109" s="31" t="s">
        <v>18</v>
      </c>
      <c r="O109" s="31" t="s">
        <v>18</v>
      </c>
      <c r="P109" s="2" t="s">
        <v>4</v>
      </c>
      <c r="Q109" s="31" t="s">
        <v>18</v>
      </c>
      <c r="R109" s="150" t="s">
        <v>18</v>
      </c>
      <c r="S109" s="2" t="s">
        <v>4</v>
      </c>
      <c r="T109" s="151" t="s">
        <v>18</v>
      </c>
    </row>
    <row r="110" spans="2:20" customFormat="1" x14ac:dyDescent="0.75">
      <c r="B110" s="148">
        <v>8.6199999999999992</v>
      </c>
      <c r="C110" s="103">
        <v>67.042254068309049</v>
      </c>
      <c r="D110" s="2" t="s">
        <v>4</v>
      </c>
      <c r="E110" s="105">
        <v>0.89327633432549169</v>
      </c>
      <c r="F110" s="103" t="s">
        <v>18</v>
      </c>
      <c r="G110" s="2" t="s">
        <v>4</v>
      </c>
      <c r="H110" s="104" t="s">
        <v>18</v>
      </c>
      <c r="I110" s="31" t="s">
        <v>18</v>
      </c>
      <c r="J110" s="2" t="s">
        <v>4</v>
      </c>
      <c r="K110" s="31" t="s">
        <v>18</v>
      </c>
      <c r="L110" s="31" t="s">
        <v>18</v>
      </c>
      <c r="M110" s="2" t="s">
        <v>4</v>
      </c>
      <c r="N110" s="31" t="s">
        <v>18</v>
      </c>
      <c r="O110" s="31" t="s">
        <v>18</v>
      </c>
      <c r="P110" s="2" t="s">
        <v>4</v>
      </c>
      <c r="Q110" s="31" t="s">
        <v>18</v>
      </c>
      <c r="R110" s="150" t="s">
        <v>18</v>
      </c>
      <c r="S110" s="2" t="s">
        <v>4</v>
      </c>
      <c r="T110" s="151" t="s">
        <v>18</v>
      </c>
    </row>
    <row r="111" spans="2:20" customFormat="1" x14ac:dyDescent="0.75">
      <c r="B111" s="148">
        <v>12.37</v>
      </c>
      <c r="C111" s="103">
        <v>60.383080161901361</v>
      </c>
      <c r="D111" s="2" t="s">
        <v>4</v>
      </c>
      <c r="E111" s="105">
        <v>0.60929642674619489</v>
      </c>
      <c r="F111" s="103">
        <v>7.3948999999999998</v>
      </c>
      <c r="G111" s="2" t="s">
        <v>4</v>
      </c>
      <c r="H111" s="104">
        <v>4.7100586299476204</v>
      </c>
      <c r="I111" s="31" t="s">
        <v>18</v>
      </c>
      <c r="J111" s="25" t="s">
        <v>4</v>
      </c>
      <c r="K111" s="31" t="s">
        <v>18</v>
      </c>
      <c r="L111" s="31" t="s">
        <v>18</v>
      </c>
      <c r="M111" s="21" t="s">
        <v>4</v>
      </c>
      <c r="N111" s="31" t="s">
        <v>18</v>
      </c>
      <c r="O111" s="31" t="s">
        <v>18</v>
      </c>
      <c r="P111" s="64" t="s">
        <v>4</v>
      </c>
      <c r="Q111" s="31" t="s">
        <v>18</v>
      </c>
      <c r="R111" s="103">
        <f>F111/(1-$C111/100)</f>
        <v>18.666014496383188</v>
      </c>
      <c r="S111" s="39" t="s">
        <v>4</v>
      </c>
      <c r="T111" s="105">
        <f>H111/(1-$C111/100)</f>
        <v>11.889007649247052</v>
      </c>
    </row>
    <row r="112" spans="2:20" customFormat="1" x14ac:dyDescent="0.75">
      <c r="B112" s="134">
        <v>17</v>
      </c>
      <c r="C112" s="135">
        <v>55.39914993333759</v>
      </c>
      <c r="D112" s="4" t="s">
        <v>4</v>
      </c>
      <c r="E112" s="139">
        <v>0.33890169232815442</v>
      </c>
      <c r="F112" s="127">
        <v>9.1594000000000015</v>
      </c>
      <c r="G112" s="4" t="s">
        <v>4</v>
      </c>
      <c r="H112" s="128">
        <v>6.5037954352666842</v>
      </c>
      <c r="I112" s="137" t="s">
        <v>18</v>
      </c>
      <c r="J112" s="26" t="s">
        <v>4</v>
      </c>
      <c r="K112" s="137" t="s">
        <v>18</v>
      </c>
      <c r="L112" s="137" t="s">
        <v>18</v>
      </c>
      <c r="M112" s="23" t="s">
        <v>4</v>
      </c>
      <c r="N112" s="137" t="s">
        <v>18</v>
      </c>
      <c r="O112" s="137" t="s">
        <v>18</v>
      </c>
      <c r="P112" s="66" t="s">
        <v>4</v>
      </c>
      <c r="Q112" s="137" t="s">
        <v>18</v>
      </c>
      <c r="R112" s="135">
        <f>F112/(1-$C112/100)</f>
        <v>20.536379881347454</v>
      </c>
      <c r="S112" s="40" t="s">
        <v>4</v>
      </c>
      <c r="T112" s="139">
        <f>H112/(1-$C112/100)</f>
        <v>14.58222304181607</v>
      </c>
    </row>
    <row r="113" spans="2:20" customFormat="1" x14ac:dyDescent="0.75">
      <c r="I113" s="27"/>
      <c r="J113" s="27"/>
      <c r="K113" s="27"/>
      <c r="L113" s="20"/>
      <c r="M113" s="20"/>
      <c r="N113" s="20"/>
      <c r="O113" s="20"/>
      <c r="P113" s="20"/>
      <c r="Q113" s="20"/>
      <c r="R113" s="37"/>
      <c r="S113" s="37"/>
      <c r="T113" s="37"/>
    </row>
    <row r="114" spans="2:20" customFormat="1" x14ac:dyDescent="0.75">
      <c r="I114" s="27"/>
      <c r="J114" s="27"/>
      <c r="K114" s="27"/>
      <c r="L114" s="20"/>
      <c r="M114" s="20"/>
      <c r="N114" s="20"/>
      <c r="O114" s="20"/>
      <c r="P114" s="20"/>
      <c r="Q114" s="20"/>
      <c r="R114" s="37"/>
      <c r="S114" s="37"/>
      <c r="T114" s="37"/>
    </row>
    <row r="115" spans="2:20" customFormat="1" x14ac:dyDescent="0.75">
      <c r="B115" s="1" t="s">
        <v>43</v>
      </c>
      <c r="F115" s="54"/>
      <c r="G115" s="54"/>
      <c r="H115" s="54"/>
      <c r="I115" s="59"/>
      <c r="J115" s="59"/>
      <c r="K115" s="59"/>
      <c r="L115" s="60"/>
      <c r="M115" s="60"/>
      <c r="N115" s="60"/>
      <c r="O115" s="67"/>
      <c r="P115" s="67"/>
      <c r="Q115" s="67"/>
      <c r="R115" s="104"/>
      <c r="S115" s="104"/>
      <c r="T115" s="104"/>
    </row>
    <row r="116" spans="2:20" customFormat="1" x14ac:dyDescent="0.75">
      <c r="F116" s="54"/>
      <c r="G116" s="54"/>
      <c r="H116" s="54"/>
      <c r="I116" s="59"/>
      <c r="J116" s="59"/>
      <c r="K116" s="59"/>
      <c r="L116" s="60"/>
      <c r="M116" s="60"/>
      <c r="N116" s="60"/>
      <c r="O116" s="67"/>
      <c r="P116" s="67"/>
      <c r="Q116" s="67"/>
      <c r="R116" s="104"/>
      <c r="S116" s="104"/>
      <c r="T116" s="104"/>
    </row>
    <row r="117" spans="2:20" customFormat="1" ht="16.75" x14ac:dyDescent="0.75">
      <c r="B117" s="187" t="s">
        <v>1</v>
      </c>
      <c r="C117" s="184" t="s">
        <v>3</v>
      </c>
      <c r="D117" s="185"/>
      <c r="E117" s="185"/>
      <c r="F117" s="184" t="s">
        <v>12</v>
      </c>
      <c r="G117" s="185"/>
      <c r="H117" s="185"/>
      <c r="I117" s="200" t="s">
        <v>17</v>
      </c>
      <c r="J117" s="200"/>
      <c r="K117" s="200"/>
      <c r="L117" s="180" t="s">
        <v>16</v>
      </c>
      <c r="M117" s="180"/>
      <c r="N117" s="180"/>
      <c r="O117" s="195" t="s">
        <v>28</v>
      </c>
      <c r="P117" s="195"/>
      <c r="Q117" s="195"/>
      <c r="R117" s="191" t="s">
        <v>19</v>
      </c>
      <c r="S117" s="192"/>
      <c r="T117" s="196"/>
    </row>
    <row r="118" spans="2:20" customFormat="1" x14ac:dyDescent="0.75">
      <c r="B118" s="177"/>
      <c r="C118" s="177" t="s">
        <v>2</v>
      </c>
      <c r="D118" s="175"/>
      <c r="E118" s="175"/>
      <c r="F118" s="177" t="s">
        <v>13</v>
      </c>
      <c r="G118" s="175"/>
      <c r="H118" s="175"/>
      <c r="I118" s="197" t="s">
        <v>14</v>
      </c>
      <c r="J118" s="197"/>
      <c r="K118" s="197"/>
      <c r="L118" s="178" t="s">
        <v>15</v>
      </c>
      <c r="M118" s="178"/>
      <c r="N118" s="178"/>
      <c r="O118" s="198" t="s">
        <v>29</v>
      </c>
      <c r="P118" s="198"/>
      <c r="Q118" s="198"/>
      <c r="R118" s="193" t="s">
        <v>13</v>
      </c>
      <c r="S118" s="194"/>
      <c r="T118" s="199"/>
    </row>
    <row r="119" spans="2:20" customFormat="1" x14ac:dyDescent="0.75">
      <c r="B119" s="133">
        <v>0</v>
      </c>
      <c r="C119" s="15">
        <v>76.603018982963548</v>
      </c>
      <c r="D119" s="6" t="s">
        <v>4</v>
      </c>
      <c r="E119" s="13">
        <v>0.27975777431640397</v>
      </c>
      <c r="F119" s="100">
        <v>4.0468000000000002</v>
      </c>
      <c r="G119" s="8" t="s">
        <v>4</v>
      </c>
      <c r="H119" s="101">
        <v>0.6450423630532599</v>
      </c>
      <c r="I119" s="61">
        <v>0.51408553123474154</v>
      </c>
      <c r="J119" s="8" t="s">
        <v>4</v>
      </c>
      <c r="K119" s="61">
        <v>2.3095772907436884E-3</v>
      </c>
      <c r="L119" s="18">
        <v>4610.1928733380555</v>
      </c>
      <c r="M119" s="8" t="s">
        <v>4</v>
      </c>
      <c r="N119" s="18">
        <v>10.454920916989233</v>
      </c>
      <c r="O119" s="68">
        <v>1.2743981221671178E-7</v>
      </c>
      <c r="P119" s="8" t="s">
        <v>4</v>
      </c>
      <c r="Q119" s="68">
        <v>2.2922744145524997E-9</v>
      </c>
      <c r="R119" s="100">
        <f>F119/(1-$C119/100)</f>
        <v>17.296248593155383</v>
      </c>
      <c r="S119" s="38" t="s">
        <v>4</v>
      </c>
      <c r="T119" s="102">
        <f>H119/(1-$C119/100)</f>
        <v>2.7569469863807381</v>
      </c>
    </row>
    <row r="120" spans="2:20" customFormat="1" x14ac:dyDescent="0.75">
      <c r="B120" s="148">
        <v>4.08</v>
      </c>
      <c r="C120" s="103">
        <v>74.193998257851504</v>
      </c>
      <c r="D120" s="2" t="s">
        <v>4</v>
      </c>
      <c r="E120" s="105">
        <v>0.25058708922892969</v>
      </c>
      <c r="F120" s="103" t="s">
        <v>18</v>
      </c>
      <c r="G120" s="2" t="s">
        <v>4</v>
      </c>
      <c r="H120" s="104" t="s">
        <v>18</v>
      </c>
      <c r="I120" s="31">
        <v>0.55744841694831837</v>
      </c>
      <c r="J120" s="2" t="s">
        <v>4</v>
      </c>
      <c r="K120" s="31">
        <v>0.12421108791419798</v>
      </c>
      <c r="L120" s="19">
        <v>4682.1105223190416</v>
      </c>
      <c r="M120" s="2" t="s">
        <v>4</v>
      </c>
      <c r="N120" s="19">
        <v>269.47840017643142</v>
      </c>
      <c r="O120" s="65">
        <v>1.361437700677996E-7</v>
      </c>
      <c r="P120" s="64" t="s">
        <v>4</v>
      </c>
      <c r="Q120" s="65">
        <v>2.1035894012221193E-8</v>
      </c>
      <c r="R120" s="150" t="s">
        <v>18</v>
      </c>
      <c r="S120" s="2" t="s">
        <v>4</v>
      </c>
      <c r="T120" s="151" t="s">
        <v>18</v>
      </c>
    </row>
    <row r="121" spans="2:20" customFormat="1" x14ac:dyDescent="0.75">
      <c r="B121" s="148">
        <v>8.8699999999999992</v>
      </c>
      <c r="C121" s="103">
        <v>70.581045848354634</v>
      </c>
      <c r="D121" s="2" t="s">
        <v>4</v>
      </c>
      <c r="E121" s="105">
        <v>0.88267048568794693</v>
      </c>
      <c r="F121" s="103">
        <v>4.9878</v>
      </c>
      <c r="G121" s="2" t="s">
        <v>4</v>
      </c>
      <c r="H121" s="104">
        <v>4.0730011021168684</v>
      </c>
      <c r="I121" s="31">
        <v>0.38518155217170702</v>
      </c>
      <c r="J121" s="2" t="s">
        <v>4</v>
      </c>
      <c r="K121" s="31">
        <v>1.6036909290589613E-2</v>
      </c>
      <c r="L121" s="19">
        <v>4015.0519164521843</v>
      </c>
      <c r="M121" s="2" t="s">
        <v>4</v>
      </c>
      <c r="N121" s="19">
        <v>96.84099990896965</v>
      </c>
      <c r="O121" s="65">
        <v>1.1051676529974679E-7</v>
      </c>
      <c r="P121" s="64" t="s">
        <v>4</v>
      </c>
      <c r="Q121" s="65">
        <v>1.9972265621276882E-9</v>
      </c>
      <c r="R121" s="103">
        <f t="shared" ref="R121:R123" si="36">F121/(1-$C121/100)</f>
        <v>16.954375652817141</v>
      </c>
      <c r="S121" s="2" t="s">
        <v>4</v>
      </c>
      <c r="T121" s="105">
        <f t="shared" ref="T121:T123" si="37">H121/(1-$C121/100)</f>
        <v>13.844819503514097</v>
      </c>
    </row>
    <row r="122" spans="2:20" customFormat="1" x14ac:dyDescent="0.75">
      <c r="B122" s="148">
        <v>12.5</v>
      </c>
      <c r="C122" s="103">
        <v>66.916735446622781</v>
      </c>
      <c r="D122" s="2" t="s">
        <v>4</v>
      </c>
      <c r="E122" s="105">
        <v>1.2979526434757551</v>
      </c>
      <c r="F122" s="119">
        <v>6.3136000000000001</v>
      </c>
      <c r="G122" s="120" t="s">
        <v>4</v>
      </c>
      <c r="H122" s="121">
        <v>11.247316948242117</v>
      </c>
      <c r="I122" s="31">
        <v>0.25711929500103003</v>
      </c>
      <c r="J122" s="2" t="s">
        <v>4</v>
      </c>
      <c r="K122" s="31">
        <v>0.11772305801619087</v>
      </c>
      <c r="L122" s="19">
        <v>2887.883835807676</v>
      </c>
      <c r="M122" s="2" t="s">
        <v>4</v>
      </c>
      <c r="N122" s="19">
        <v>844.66710572030593</v>
      </c>
      <c r="O122" s="65">
        <v>9.9337885165437227E-8</v>
      </c>
      <c r="P122" s="64" t="s">
        <v>4</v>
      </c>
      <c r="Q122" s="65">
        <v>1.2697918697520029E-8</v>
      </c>
      <c r="R122" s="119">
        <f t="shared" si="36"/>
        <v>19.083969146435074</v>
      </c>
      <c r="S122" s="120" t="s">
        <v>4</v>
      </c>
      <c r="T122" s="154">
        <f t="shared" si="37"/>
        <v>33.99699848270857</v>
      </c>
    </row>
    <row r="123" spans="2:20" customFormat="1" x14ac:dyDescent="0.75">
      <c r="B123" s="148">
        <v>17.03</v>
      </c>
      <c r="C123" s="103">
        <v>65.062104849299288</v>
      </c>
      <c r="D123" s="2" t="s">
        <v>4</v>
      </c>
      <c r="E123" s="105">
        <v>0.26865587869691471</v>
      </c>
      <c r="F123" s="103">
        <v>5.3551000000000002</v>
      </c>
      <c r="G123" s="2" t="s">
        <v>4</v>
      </c>
      <c r="H123" s="104">
        <v>0.40660559754507292</v>
      </c>
      <c r="I123" s="31">
        <v>0.30823332071304321</v>
      </c>
      <c r="J123" s="2" t="s">
        <v>4</v>
      </c>
      <c r="K123" s="31">
        <v>9.722593238762841E-3</v>
      </c>
      <c r="L123" s="19">
        <v>3498.1641892725738</v>
      </c>
      <c r="M123" s="2" t="s">
        <v>4</v>
      </c>
      <c r="N123" s="19">
        <v>76.925327320292453</v>
      </c>
      <c r="O123" s="65">
        <v>1.0152600711283866E-7</v>
      </c>
      <c r="P123" s="64" t="s">
        <v>4</v>
      </c>
      <c r="Q123" s="65">
        <v>9.965384035373573E-10</v>
      </c>
      <c r="R123" s="103">
        <f t="shared" si="36"/>
        <v>15.327483172358763</v>
      </c>
      <c r="S123" s="2" t="s">
        <v>4</v>
      </c>
      <c r="T123" s="105">
        <f t="shared" si="37"/>
        <v>1.1637953454013901</v>
      </c>
    </row>
    <row r="124" spans="2:20" customFormat="1" x14ac:dyDescent="0.75">
      <c r="B124" s="148">
        <v>25.5</v>
      </c>
      <c r="C124" s="103">
        <v>54.089858705272356</v>
      </c>
      <c r="D124" s="2" t="s">
        <v>4</v>
      </c>
      <c r="E124" s="105">
        <v>1.1531087103395932</v>
      </c>
      <c r="F124" s="103">
        <v>9.1211000000000002</v>
      </c>
      <c r="G124" s="2" t="s">
        <v>4</v>
      </c>
      <c r="H124" s="104">
        <v>6.2329354952872089</v>
      </c>
      <c r="I124" s="31" t="s">
        <v>18</v>
      </c>
      <c r="J124" s="25" t="s">
        <v>4</v>
      </c>
      <c r="K124" s="31" t="s">
        <v>18</v>
      </c>
      <c r="L124" s="31" t="s">
        <v>18</v>
      </c>
      <c r="M124" s="21" t="s">
        <v>4</v>
      </c>
      <c r="N124" s="31" t="s">
        <v>18</v>
      </c>
      <c r="O124" s="31" t="s">
        <v>18</v>
      </c>
      <c r="P124" s="64" t="s">
        <v>4</v>
      </c>
      <c r="Q124" s="31" t="s">
        <v>18</v>
      </c>
      <c r="R124" s="103">
        <f>F124/(1-$C124/100)</f>
        <v>19.867288016923339</v>
      </c>
      <c r="S124" s="39" t="s">
        <v>4</v>
      </c>
      <c r="T124" s="105">
        <f>H124/(1-$C124/100)</f>
        <v>13.576380554513788</v>
      </c>
    </row>
    <row r="125" spans="2:20" customFormat="1" x14ac:dyDescent="0.75">
      <c r="B125" s="134">
        <v>30</v>
      </c>
      <c r="C125" s="135">
        <v>50.013799010055514</v>
      </c>
      <c r="D125" s="4" t="s">
        <v>4</v>
      </c>
      <c r="E125" s="139">
        <v>3.1095884609390438</v>
      </c>
      <c r="F125" s="135">
        <v>12.0008</v>
      </c>
      <c r="G125" s="4" t="s">
        <v>4</v>
      </c>
      <c r="H125" s="136">
        <v>4.9948088232594277</v>
      </c>
      <c r="I125" s="137" t="s">
        <v>18</v>
      </c>
      <c r="J125" s="26" t="s">
        <v>4</v>
      </c>
      <c r="K125" s="137" t="s">
        <v>18</v>
      </c>
      <c r="L125" s="137" t="s">
        <v>18</v>
      </c>
      <c r="M125" s="23" t="s">
        <v>4</v>
      </c>
      <c r="N125" s="137" t="s">
        <v>18</v>
      </c>
      <c r="O125" s="137" t="s">
        <v>18</v>
      </c>
      <c r="P125" s="66" t="s">
        <v>4</v>
      </c>
      <c r="Q125" s="137" t="s">
        <v>18</v>
      </c>
      <c r="R125" s="135">
        <f>F125/(1-$C125/100)</f>
        <v>24.008225794983201</v>
      </c>
      <c r="S125" s="40" t="s">
        <v>4</v>
      </c>
      <c r="T125" s="139">
        <f>H125/(1-$C125/100)</f>
        <v>9.9923753442759384</v>
      </c>
    </row>
    <row r="126" spans="2:20" customFormat="1" x14ac:dyDescent="0.75">
      <c r="I126" s="27"/>
      <c r="J126" s="27"/>
      <c r="K126" s="27"/>
      <c r="L126" s="20"/>
      <c r="M126" s="20"/>
      <c r="N126" s="20"/>
      <c r="O126" s="20"/>
      <c r="P126" s="20"/>
      <c r="Q126" s="20"/>
      <c r="R126" s="37"/>
      <c r="S126" s="37"/>
      <c r="T126" s="37"/>
    </row>
    <row r="127" spans="2:20" s="63" customFormat="1" ht="21" x14ac:dyDescent="1">
      <c r="B127" s="116"/>
    </row>
  </sheetData>
  <mergeCells count="126">
    <mergeCell ref="R106:T106"/>
    <mergeCell ref="C107:E107"/>
    <mergeCell ref="F107:H107"/>
    <mergeCell ref="I107:K107"/>
    <mergeCell ref="L107:N107"/>
    <mergeCell ref="O107:Q107"/>
    <mergeCell ref="R107:T107"/>
    <mergeCell ref="O106:Q106"/>
    <mergeCell ref="B106:B107"/>
    <mergeCell ref="C106:E106"/>
    <mergeCell ref="F106:H106"/>
    <mergeCell ref="I106:K106"/>
    <mergeCell ref="L106:N106"/>
    <mergeCell ref="B83:B84"/>
    <mergeCell ref="C83:E83"/>
    <mergeCell ref="F83:H83"/>
    <mergeCell ref="I83:K83"/>
    <mergeCell ref="L83:N83"/>
    <mergeCell ref="R95:T95"/>
    <mergeCell ref="C96:E96"/>
    <mergeCell ref="F96:H96"/>
    <mergeCell ref="I96:K96"/>
    <mergeCell ref="L96:N96"/>
    <mergeCell ref="O96:Q96"/>
    <mergeCell ref="R96:T96"/>
    <mergeCell ref="O95:Q95"/>
    <mergeCell ref="B95:B96"/>
    <mergeCell ref="C95:E95"/>
    <mergeCell ref="F95:H95"/>
    <mergeCell ref="I95:K95"/>
    <mergeCell ref="L95:N95"/>
    <mergeCell ref="R83:T83"/>
    <mergeCell ref="C84:E84"/>
    <mergeCell ref="F84:H84"/>
    <mergeCell ref="I84:K84"/>
    <mergeCell ref="L84:N84"/>
    <mergeCell ref="O84:Q84"/>
    <mergeCell ref="R84:T84"/>
    <mergeCell ref="O83:Q83"/>
    <mergeCell ref="R69:T69"/>
    <mergeCell ref="C69:E69"/>
    <mergeCell ref="B68:B69"/>
    <mergeCell ref="C68:E68"/>
    <mergeCell ref="AM57:AO57"/>
    <mergeCell ref="AP57:AR57"/>
    <mergeCell ref="AS57:AU57"/>
    <mergeCell ref="U57:W57"/>
    <mergeCell ref="X57:Z57"/>
    <mergeCell ref="AD57:AF57"/>
    <mergeCell ref="AJ57:AL57"/>
    <mergeCell ref="B56:B57"/>
    <mergeCell ref="C56:E56"/>
    <mergeCell ref="F56:Z56"/>
    <mergeCell ref="AA56:AU56"/>
    <mergeCell ref="C57:E57"/>
    <mergeCell ref="I57:K57"/>
    <mergeCell ref="L57:N57"/>
    <mergeCell ref="AS69:AU69"/>
    <mergeCell ref="AJ69:AL69"/>
    <mergeCell ref="AM69:AO69"/>
    <mergeCell ref="AP69:AR69"/>
    <mergeCell ref="B117:B118"/>
    <mergeCell ref="C117:E117"/>
    <mergeCell ref="F117:H117"/>
    <mergeCell ref="I117:K117"/>
    <mergeCell ref="L117:N117"/>
    <mergeCell ref="O117:Q117"/>
    <mergeCell ref="R117:T117"/>
    <mergeCell ref="C118:E118"/>
    <mergeCell ref="F118:H118"/>
    <mergeCell ref="I118:K118"/>
    <mergeCell ref="L118:N118"/>
    <mergeCell ref="O118:Q118"/>
    <mergeCell ref="R118:T118"/>
    <mergeCell ref="AG57:AI57"/>
    <mergeCell ref="F69:H69"/>
    <mergeCell ref="F57:H57"/>
    <mergeCell ref="AA57:AC57"/>
    <mergeCell ref="AA69:AC69"/>
    <mergeCell ref="F68:Z68"/>
    <mergeCell ref="AA68:AU68"/>
    <mergeCell ref="O57:Q57"/>
    <mergeCell ref="R57:T57"/>
    <mergeCell ref="U69:W69"/>
    <mergeCell ref="X69:Z69"/>
    <mergeCell ref="AD69:AF69"/>
    <mergeCell ref="AG69:AI69"/>
    <mergeCell ref="I69:K69"/>
    <mergeCell ref="L69:N69"/>
    <mergeCell ref="O69:Q69"/>
    <mergeCell ref="C8:E8"/>
    <mergeCell ref="F8:H8"/>
    <mergeCell ref="I8:K8"/>
    <mergeCell ref="L8:N8"/>
    <mergeCell ref="O8:Q8"/>
    <mergeCell ref="F7:K7"/>
    <mergeCell ref="L7:Q7"/>
    <mergeCell ref="B7:B8"/>
    <mergeCell ref="C7:E7"/>
    <mergeCell ref="C20:E20"/>
    <mergeCell ref="F20:H20"/>
    <mergeCell ref="I20:K20"/>
    <mergeCell ref="L20:N20"/>
    <mergeCell ref="O20:Q20"/>
    <mergeCell ref="F19:K19"/>
    <mergeCell ref="L19:Q19"/>
    <mergeCell ref="B19:B20"/>
    <mergeCell ref="C19:E19"/>
    <mergeCell ref="C31:E31"/>
    <mergeCell ref="F31:H31"/>
    <mergeCell ref="I31:K31"/>
    <mergeCell ref="L31:N31"/>
    <mergeCell ref="O31:Q31"/>
    <mergeCell ref="F30:K30"/>
    <mergeCell ref="L30:Q30"/>
    <mergeCell ref="B30:B31"/>
    <mergeCell ref="C30:E30"/>
    <mergeCell ref="C42:E42"/>
    <mergeCell ref="F42:H42"/>
    <mergeCell ref="I42:K42"/>
    <mergeCell ref="L42:N42"/>
    <mergeCell ref="O42:Q42"/>
    <mergeCell ref="F41:K41"/>
    <mergeCell ref="L41:Q41"/>
    <mergeCell ref="B41:B42"/>
    <mergeCell ref="C41:E4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3"/>
  <sheetViews>
    <sheetView workbookViewId="0"/>
  </sheetViews>
  <sheetFormatPr defaultRowHeight="14.75" x14ac:dyDescent="0.75"/>
  <sheetData>
    <row r="1" spans="1:3" x14ac:dyDescent="0.75">
      <c r="A1" t="s">
        <v>20</v>
      </c>
    </row>
    <row r="2" spans="1:3" ht="409.5" x14ac:dyDescent="0.75">
      <c r="B2" t="s">
        <v>21</v>
      </c>
      <c r="C2" s="48" t="s">
        <v>23</v>
      </c>
    </row>
    <row r="3" spans="1:3" x14ac:dyDescent="0.75">
      <c r="B3" t="s">
        <v>22</v>
      </c>
      <c r="C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5402A-5545-445A-A9E3-71A585D65849}"/>
</file>

<file path=customXml/itemProps2.xml><?xml version="1.0" encoding="utf-8"?>
<ds:datastoreItem xmlns:ds="http://schemas.openxmlformats.org/officeDocument/2006/customXml" ds:itemID="{99B9D65F-08EF-448D-AE6E-9C05AB8238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722E99-543A-41F9-99F9-4B4078CAEEAA}">
  <ds:schemaRefs>
    <ds:schemaRef ds:uri="http://schemas.microsoft.com/office/infopath/2007/PartnerControls"/>
    <ds:schemaRef ds:uri="http://schemas.microsoft.com/office/2006/documentManagement/types"/>
    <ds:schemaRef ds:uri="060510da-1903-408a-8918-5a1d2d6d544f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 MIR</vt:lpstr>
      <vt:lpstr>Effect 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