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Victoria\"/>
    </mc:Choice>
  </mc:AlternateContent>
  <bookViews>
    <workbookView xWindow="0" yWindow="0" windowWidth="20490" windowHeight="7650" tabRatio="500"/>
  </bookViews>
  <sheets>
    <sheet name="MSI" sheetId="5" r:id="rId1"/>
    <sheet name="MSI.data" sheetId="4" r:id="rId2"/>
    <sheet name="Sheet4" sheetId="6" r:id="rId3"/>
    <sheet name="Sheet1" sheetId="1" r:id="rId4"/>
    <sheet name="Sheet5" sheetId="7" r:id="rId5"/>
    <sheet name="Sheet2" sheetId="2" r:id="rId6"/>
    <sheet name="Sheet3" sheetId="3" r:id="rId7"/>
  </sheets>
  <externalReferences>
    <externalReference r:id="rId8"/>
  </externalReferences>
  <definedNames>
    <definedName name="R_">[1]HS!$D$4</definedName>
    <definedName name="T1_">[1]HS!$D$2</definedName>
    <definedName name="T2_">[1]HS!$D$3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5" l="1"/>
  <c r="I31" i="5"/>
  <c r="I30" i="5"/>
  <c r="I29" i="5"/>
  <c r="I28" i="5"/>
  <c r="F31" i="5"/>
  <c r="F30" i="5"/>
  <c r="F29" i="5"/>
  <c r="F28" i="5"/>
  <c r="F27" i="5"/>
  <c r="E31" i="5"/>
  <c r="E30" i="5"/>
  <c r="E29" i="5"/>
  <c r="E28" i="5"/>
  <c r="E27" i="5"/>
  <c r="F18" i="5" l="1"/>
  <c r="L6" i="5"/>
  <c r="L7" i="5"/>
  <c r="L8" i="5"/>
  <c r="L9" i="5"/>
  <c r="K28" i="5" s="1"/>
  <c r="L10" i="5"/>
  <c r="L11" i="5"/>
  <c r="L12" i="5"/>
  <c r="L13" i="5"/>
  <c r="L14" i="5"/>
  <c r="L5" i="5"/>
  <c r="I7" i="5"/>
  <c r="I8" i="5"/>
  <c r="I9" i="5"/>
  <c r="I10" i="5"/>
  <c r="I11" i="5"/>
  <c r="I12" i="5"/>
  <c r="I13" i="5"/>
  <c r="I14" i="5"/>
  <c r="I15" i="5"/>
  <c r="I16" i="5"/>
  <c r="I17" i="5"/>
  <c r="I6" i="5"/>
  <c r="H27" i="5" s="1"/>
  <c r="F6" i="5"/>
  <c r="D27" i="5" s="1"/>
  <c r="F7" i="5"/>
  <c r="F8" i="5"/>
  <c r="F9" i="5"/>
  <c r="F10" i="5"/>
  <c r="F11" i="5"/>
  <c r="F12" i="5"/>
  <c r="F13" i="5"/>
  <c r="F14" i="5"/>
  <c r="F15" i="5"/>
  <c r="F16" i="5"/>
  <c r="F17" i="5"/>
  <c r="F5" i="5"/>
  <c r="C6" i="5"/>
  <c r="B27" i="5" s="1"/>
  <c r="C7" i="5"/>
  <c r="C8" i="5"/>
  <c r="C9" i="5"/>
  <c r="B29" i="5" s="1"/>
  <c r="C10" i="5"/>
  <c r="C11" i="5"/>
  <c r="C12" i="5"/>
  <c r="C13" i="5"/>
  <c r="C14" i="5"/>
  <c r="C15" i="5"/>
  <c r="C5" i="5"/>
  <c r="H29" i="5" l="1"/>
  <c r="L27" i="5"/>
  <c r="K30" i="5"/>
  <c r="L29" i="5"/>
  <c r="K29" i="5"/>
  <c r="H32" i="5"/>
  <c r="L30" i="5"/>
  <c r="H30" i="5"/>
  <c r="K27" i="5"/>
  <c r="H31" i="5"/>
  <c r="H28" i="5"/>
  <c r="D28" i="5"/>
  <c r="D29" i="5"/>
  <c r="D30" i="5"/>
  <c r="D31" i="5"/>
  <c r="B28" i="5"/>
  <c r="B30" i="5"/>
  <c r="B3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" i="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6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Q8" i="5" l="1"/>
  <c r="P8" i="5"/>
  <c r="Q7" i="5"/>
  <c r="P7" i="5"/>
  <c r="Q6" i="5"/>
  <c r="P6" i="5"/>
  <c r="Q5" i="5"/>
  <c r="P5" i="5"/>
  <c r="H8" i="4" l="1"/>
  <c r="H7" i="4"/>
  <c r="H6" i="4"/>
  <c r="H5" i="4"/>
  <c r="H4" i="4"/>
  <c r="J8" i="4" l="1"/>
  <c r="J7" i="4"/>
  <c r="J6" i="4"/>
  <c r="J5" i="4"/>
  <c r="J4" i="4"/>
</calcChain>
</file>

<file path=xl/sharedStrings.xml><?xml version="1.0" encoding="utf-8"?>
<sst xmlns="http://schemas.openxmlformats.org/spreadsheetml/2006/main" count="86" uniqueCount="35">
  <si>
    <t>aw15</t>
  </si>
  <si>
    <t>Xe15</t>
  </si>
  <si>
    <t>aw151</t>
  </si>
  <si>
    <t>aw51</t>
  </si>
  <si>
    <t>av15</t>
  </si>
  <si>
    <t>av5</t>
  </si>
  <si>
    <t>5g</t>
  </si>
  <si>
    <t>1.5g</t>
  </si>
  <si>
    <t xml:space="preserve">Data from S"A. </t>
  </si>
  <si>
    <t>DSI.01 (35 Celcius)</t>
  </si>
  <si>
    <t>DSI.2 (35 Celcius)</t>
  </si>
  <si>
    <t>DSI.3 (35 Celcius)</t>
  </si>
  <si>
    <t>DSI Atm (25 Celcius)</t>
  </si>
  <si>
    <t>Experimental data</t>
  </si>
  <si>
    <t xml:space="preserve">%HR </t>
  </si>
  <si>
    <t xml:space="preserve">g H20/g dry solids </t>
  </si>
  <si>
    <t>Humidity</t>
  </si>
  <si>
    <t>MC</t>
  </si>
  <si>
    <t xml:space="preserve">g H20/g drysolids </t>
  </si>
  <si>
    <t>aw</t>
  </si>
  <si>
    <t>Xe dry mass</t>
  </si>
  <si>
    <t>Xe wet mass</t>
  </si>
  <si>
    <t>Xe</t>
  </si>
  <si>
    <t>Xe(1.5g) dry mass</t>
  </si>
  <si>
    <t>Xe (1.5g)  wet mass</t>
  </si>
  <si>
    <t>Xe (5g) dry mass</t>
  </si>
  <si>
    <t>Xe (5g) wet mass</t>
  </si>
  <si>
    <t>% RH</t>
  </si>
  <si>
    <t>%RH</t>
  </si>
  <si>
    <t xml:space="preserve">%wt EMC </t>
  </si>
  <si>
    <t>SUMMARY</t>
  </si>
  <si>
    <t>STDev</t>
  </si>
  <si>
    <t>DSI (35 Celcius)</t>
  </si>
  <si>
    <t>Average EMC</t>
  </si>
  <si>
    <t>STDev 
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</si>
</sst>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7999816888943144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 applyBorder="1" applyAlignment="1"/>
    <xf numFmtId="164" fontId="0" fillId="0" borderId="0" xfId="0" applyNumberFormat="1" applyFill="1"/>
    <xf numFmtId="164" fontId="0" fillId="2" borderId="8" xfId="0" applyNumberFormat="1" applyFill="1" applyBorder="1"/>
    <xf numFmtId="164" fontId="0" fillId="0" borderId="9" xfId="0" applyNumberFormat="1" applyFill="1" applyBorder="1" applyAlignment="1"/>
    <xf numFmtId="164" fontId="0" fillId="0" borderId="9" xfId="0" applyNumberFormat="1" applyFill="1" applyBorder="1"/>
    <xf numFmtId="164" fontId="0" fillId="0" borderId="8" xfId="0" applyNumberFormat="1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0" xfId="0" applyBorder="1"/>
    <xf numFmtId="0" fontId="0" fillId="0" borderId="9" xfId="0" applyBorder="1"/>
    <xf numFmtId="0" fontId="0" fillId="0" borderId="12" xfId="0" applyFill="1" applyBorder="1"/>
    <xf numFmtId="0" fontId="0" fillId="0" borderId="11" xfId="0" applyFill="1" applyBorder="1"/>
    <xf numFmtId="164" fontId="0" fillId="0" borderId="12" xfId="0" applyNumberFormat="1" applyFill="1" applyBorder="1"/>
    <xf numFmtId="0" fontId="0" fillId="0" borderId="12" xfId="0" applyBorder="1"/>
    <xf numFmtId="0" fontId="2" fillId="2" borderId="0" xfId="0" applyFont="1" applyFill="1"/>
    <xf numFmtId="164" fontId="2" fillId="2" borderId="0" xfId="0" applyNumberFormat="1" applyFont="1" applyFill="1"/>
    <xf numFmtId="164" fontId="2" fillId="2" borderId="8" xfId="0" applyNumberFormat="1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1" xfId="0" applyFill="1" applyBorder="1"/>
    <xf numFmtId="0" fontId="3" fillId="0" borderId="0" xfId="0" applyFont="1"/>
    <xf numFmtId="0" fontId="0" fillId="0" borderId="0" xfId="0" applyBorder="1" applyAlignment="1"/>
    <xf numFmtId="0" fontId="0" fillId="2" borderId="0" xfId="0" applyFill="1" applyBorder="1"/>
    <xf numFmtId="0" fontId="2" fillId="2" borderId="0" xfId="0" applyFont="1" applyFill="1" applyBorder="1"/>
    <xf numFmtId="164" fontId="0" fillId="2" borderId="0" xfId="0" applyNumberFormat="1" applyFill="1" applyBorder="1"/>
    <xf numFmtId="164" fontId="2" fillId="2" borderId="0" xfId="0" applyNumberFormat="1" applyFont="1" applyFill="1" applyBorder="1"/>
    <xf numFmtId="0" fontId="0" fillId="0" borderId="10" xfId="0" applyFill="1" applyBorder="1"/>
    <xf numFmtId="0" fontId="0" fillId="0" borderId="10" xfId="0" applyBorder="1"/>
    <xf numFmtId="0" fontId="0" fillId="0" borderId="7" xfId="0" applyBorder="1"/>
    <xf numFmtId="164" fontId="0" fillId="0" borderId="0" xfId="0" applyNumberFormat="1" applyFill="1" applyBorder="1"/>
    <xf numFmtId="164" fontId="0" fillId="0" borderId="11" xfId="0" applyNumberFormat="1" applyFill="1" applyBorder="1" applyAlignment="1"/>
    <xf numFmtId="164" fontId="0" fillId="0" borderId="6" xfId="0" applyNumberFormat="1" applyFill="1" applyBorder="1"/>
    <xf numFmtId="164" fontId="0" fillId="0" borderId="10" xfId="0" applyNumberForma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71430918719205E-2"/>
          <c:y val="7.7848127638182205E-2"/>
          <c:w val="0.76481187398296202"/>
          <c:h val="0.83303420217492397"/>
        </c:manualLayout>
      </c:layout>
      <c:scatterChart>
        <c:scatterStyle val="lineMarker"/>
        <c:varyColors val="0"/>
        <c:ser>
          <c:idx val="0"/>
          <c:order val="0"/>
          <c:tx>
            <c:v>DSI.01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MSI!$A$5:$A$15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29</c:v>
                </c:pt>
                <c:pt idx="3">
                  <c:v>29</c:v>
                </c:pt>
                <c:pt idx="4">
                  <c:v>75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</c:numCache>
            </c:numRef>
          </c:xVal>
          <c:yVal>
            <c:numRef>
              <c:f>MSI!$B$5:$B$15</c:f>
              <c:numCache>
                <c:formatCode>0.0000</c:formatCode>
                <c:ptCount val="11"/>
                <c:pt idx="0">
                  <c:v>9.4836337906848006E-2</c:v>
                </c:pt>
                <c:pt idx="1">
                  <c:v>1.2019132298129613</c:v>
                </c:pt>
                <c:pt idx="2">
                  <c:v>1.7302916394194456</c:v>
                </c:pt>
                <c:pt idx="3">
                  <c:v>2.0515030623063533</c:v>
                </c:pt>
                <c:pt idx="4">
                  <c:v>2.1694652217788324</c:v>
                </c:pt>
                <c:pt idx="5">
                  <c:v>5.7787670307013981</c:v>
                </c:pt>
                <c:pt idx="6">
                  <c:v>5.3825746114678727</c:v>
                </c:pt>
                <c:pt idx="7">
                  <c:v>5.6508373256162487</c:v>
                </c:pt>
                <c:pt idx="8">
                  <c:v>6.1824580806988934</c:v>
                </c:pt>
                <c:pt idx="9">
                  <c:v>6.9215664816176323</c:v>
                </c:pt>
                <c:pt idx="10">
                  <c:v>5.7179308727759572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D-4C9E-A6C4-9A2462332375}"/>
            </c:ext>
          </c:extLst>
        </c:ser>
        <c:ser>
          <c:idx val="2"/>
          <c:order val="1"/>
          <c:tx>
            <c:v>DSI.02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MSI!$D$5:$D$18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</c:numCache>
            </c:numRef>
          </c:xVal>
          <c:yVal>
            <c:numRef>
              <c:f>MSI!$E$5:$E$18</c:f>
              <c:numCache>
                <c:formatCode>0.0000</c:formatCode>
                <c:ptCount val="14"/>
                <c:pt idx="0">
                  <c:v>0.11940115961957598</c:v>
                </c:pt>
                <c:pt idx="1">
                  <c:v>0.11940115961957598</c:v>
                </c:pt>
                <c:pt idx="2">
                  <c:v>0.94972603951173262</c:v>
                </c:pt>
                <c:pt idx="3">
                  <c:v>0.85960409614930799</c:v>
                </c:pt>
                <c:pt idx="4">
                  <c:v>0.91611296199430181</c:v>
                </c:pt>
                <c:pt idx="5">
                  <c:v>1.1378949334298021</c:v>
                </c:pt>
                <c:pt idx="6">
                  <c:v>0.76027081052444889</c:v>
                </c:pt>
                <c:pt idx="7">
                  <c:v>0.82810567267571267</c:v>
                </c:pt>
                <c:pt idx="8">
                  <c:v>6.5856374352632434</c:v>
                </c:pt>
                <c:pt idx="9">
                  <c:v>5.6392245493633313</c:v>
                </c:pt>
                <c:pt idx="10">
                  <c:v>6.5129166107939307</c:v>
                </c:pt>
                <c:pt idx="11">
                  <c:v>7.112261279367047</c:v>
                </c:pt>
                <c:pt idx="12">
                  <c:v>7.467515097981595</c:v>
                </c:pt>
                <c:pt idx="13">
                  <c:v>7.8551274013842196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D-4C9E-A6C4-9A2462332375}"/>
            </c:ext>
          </c:extLst>
        </c:ser>
        <c:ser>
          <c:idx val="1"/>
          <c:order val="2"/>
          <c:tx>
            <c:v>DSI.30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MSI!$G$5:$G$17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29</c:v>
                </c:pt>
                <c:pt idx="3">
                  <c:v>29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75</c:v>
                </c:pt>
                <c:pt idx="9">
                  <c:v>89</c:v>
                </c:pt>
                <c:pt idx="10">
                  <c:v>89</c:v>
                </c:pt>
                <c:pt idx="11">
                  <c:v>96</c:v>
                </c:pt>
                <c:pt idx="12">
                  <c:v>96</c:v>
                </c:pt>
              </c:numCache>
            </c:numRef>
          </c:xVal>
          <c:yVal>
            <c:numRef>
              <c:f>MSI!$H$5:$H$17</c:f>
              <c:numCache>
                <c:formatCode>0.0000</c:formatCode>
                <c:ptCount val="13"/>
                <c:pt idx="1">
                  <c:v>1.9304187031494637</c:v>
                </c:pt>
                <c:pt idx="2">
                  <c:v>0.67261812707954061</c:v>
                </c:pt>
                <c:pt idx="3">
                  <c:v>0.32958396868461193</c:v>
                </c:pt>
                <c:pt idx="4">
                  <c:v>2.634301169435838</c:v>
                </c:pt>
                <c:pt idx="5">
                  <c:v>0.5737645016763715</c:v>
                </c:pt>
                <c:pt idx="6">
                  <c:v>1.2308780881819408</c:v>
                </c:pt>
                <c:pt idx="7">
                  <c:v>0.76064088822403653</c:v>
                </c:pt>
                <c:pt idx="8">
                  <c:v>0.74527313256788696</c:v>
                </c:pt>
                <c:pt idx="9">
                  <c:v>2.8290522790600243</c:v>
                </c:pt>
                <c:pt idx="10">
                  <c:v>4.1779283853846856</c:v>
                </c:pt>
                <c:pt idx="11">
                  <c:v>5.8793757833159681</c:v>
                </c:pt>
                <c:pt idx="12">
                  <c:v>6.1140415132180737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D-4C9E-A6C4-9A2462332375}"/>
            </c:ext>
          </c:extLst>
        </c:ser>
        <c:ser>
          <c:idx val="3"/>
          <c:order val="3"/>
          <c:tx>
            <c:v>DSI.4.0 (ATM)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MSI!$J$5:$J$6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xVal>
          <c:yVal>
            <c:numRef>
              <c:f>MSI!$K$5:$K$6</c:f>
              <c:numCache>
                <c:formatCode>General</c:formatCode>
                <c:ptCount val="2"/>
                <c:pt idx="0">
                  <c:v>0.123</c:v>
                </c:pt>
                <c:pt idx="1">
                  <c:v>2.8940521962376118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D-4C9E-A6C4-9A24623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901824"/>
        <c:axId val="1721504576"/>
      </c:scatterChart>
      <c:scatterChart>
        <c:scatterStyle val="lineMarker"/>
        <c:varyColors val="0"/>
        <c:ser>
          <c:idx val="4"/>
          <c:order val="4"/>
          <c:tx>
            <c:v>DSI.SA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MSI!$P$5:$P$8</c:f>
              <c:numCache>
                <c:formatCode>General</c:formatCode>
                <c:ptCount val="4"/>
                <c:pt idx="0">
                  <c:v>61.291199999999989</c:v>
                </c:pt>
                <c:pt idx="1">
                  <c:v>75.186199999999999</c:v>
                </c:pt>
                <c:pt idx="2">
                  <c:v>84.166799999999995</c:v>
                </c:pt>
                <c:pt idx="3">
                  <c:v>91.286799999999999</c:v>
                </c:pt>
              </c:numCache>
            </c:numRef>
          </c:xVal>
          <c:yVal>
            <c:numRef>
              <c:f>MSI!$Q$5:$Q$8</c:f>
              <c:numCache>
                <c:formatCode>General</c:formatCode>
                <c:ptCount val="4"/>
                <c:pt idx="0">
                  <c:v>3.5067209831201174</c:v>
                </c:pt>
                <c:pt idx="1">
                  <c:v>4.8698024231083652</c:v>
                </c:pt>
                <c:pt idx="2">
                  <c:v>6.317293016632874</c:v>
                </c:pt>
                <c:pt idx="3">
                  <c:v>9.6930428047808466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D-4C9E-A6C4-9A24623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975648"/>
        <c:axId val="1721077904"/>
      </c:scatterChart>
      <c:valAx>
        <c:axId val="16769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</a:t>
                </a:r>
                <a:r>
                  <a:rPr lang="en-US" sz="1200" baseline="0"/>
                  <a:t> Relative humidity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258509617292001"/>
              <c:y val="0.95936165790581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4576"/>
        <c:crosses val="autoZero"/>
        <c:crossBetween val="midCat"/>
      </c:valAx>
      <c:valAx>
        <c:axId val="1721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 moisure content  g H2O/g WET  sample 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739583333333333E-2"/>
              <c:y val="0.2337783370618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01824"/>
        <c:crosses val="autoZero"/>
        <c:crossBetween val="midCat"/>
      </c:valAx>
      <c:valAx>
        <c:axId val="172107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75648"/>
        <c:crosses val="max"/>
        <c:crossBetween val="midCat"/>
      </c:valAx>
      <c:valAx>
        <c:axId val="16749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07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2216280451575"/>
          <c:y val="7.859477124183005E-2"/>
          <c:w val="0.85014260249554363"/>
          <c:h val="0.77250245098039216"/>
        </c:manualLayout>
      </c:layout>
      <c:scatterChart>
        <c:scatterStyle val="lineMarker"/>
        <c:varyColors val="0"/>
        <c:ser>
          <c:idx val="0"/>
          <c:order val="0"/>
          <c:tx>
            <c:v>35C - 1.5g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MSI!$I$27:$I$32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10.907112711037362</c:v>
                  </c:pt>
                  <c:pt idx="2">
                    <c:v>18.017727884852423</c:v>
                  </c:pt>
                  <c:pt idx="3">
                    <c:v>0.35363990268462714</c:v>
                  </c:pt>
                  <c:pt idx="4">
                    <c:v>4.8107161033050154</c:v>
                  </c:pt>
                  <c:pt idx="5">
                    <c:v>0.33905429055944492</c:v>
                  </c:pt>
                </c:numCache>
              </c:numRef>
            </c:plus>
            <c:minus>
              <c:numRef>
                <c:f>MSI!$I$27:$I$32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10.907112711037362</c:v>
                  </c:pt>
                  <c:pt idx="2">
                    <c:v>18.017727884852423</c:v>
                  </c:pt>
                  <c:pt idx="3">
                    <c:v>0.35363990268462714</c:v>
                  </c:pt>
                  <c:pt idx="4">
                    <c:v>4.8107161033050154</c:v>
                  </c:pt>
                  <c:pt idx="5">
                    <c:v>0.33905429055944492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MSI!$G$27:$G$32</c:f>
              <c:numCache>
                <c:formatCode>General</c:formatCode>
                <c:ptCount val="6"/>
                <c:pt idx="0">
                  <c:v>6</c:v>
                </c:pt>
                <c:pt idx="1">
                  <c:v>29</c:v>
                </c:pt>
                <c:pt idx="2">
                  <c:v>80</c:v>
                </c:pt>
                <c:pt idx="3">
                  <c:v>75</c:v>
                </c:pt>
                <c:pt idx="4">
                  <c:v>89</c:v>
                </c:pt>
                <c:pt idx="5">
                  <c:v>96</c:v>
                </c:pt>
              </c:numCache>
            </c:numRef>
          </c:xVal>
          <c:yVal>
            <c:numRef>
              <c:f>MSI!$H$27:$H$32</c:f>
              <c:numCache>
                <c:formatCode>0.0000</c:formatCode>
                <c:ptCount val="6"/>
                <c:pt idx="0">
                  <c:v>65.875183675109255</c:v>
                </c:pt>
                <c:pt idx="1">
                  <c:v>32.500996866539801</c:v>
                </c:pt>
                <c:pt idx="2">
                  <c:v>54.705695470142388</c:v>
                </c:pt>
                <c:pt idx="3">
                  <c:v>42.952439308870197</c:v>
                </c:pt>
                <c:pt idx="4">
                  <c:v>77.285567055625052</c:v>
                </c:pt>
                <c:pt idx="5">
                  <c:v>85.703545009531609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468E-BEF4-B84C5E1D0AA6}"/>
            </c:ext>
          </c:extLst>
        </c:ser>
        <c:ser>
          <c:idx val="1"/>
          <c:order val="1"/>
          <c:tx>
            <c:v>35C - 5g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MSI!$F$27:$F$31</c:f>
                <c:numCache>
                  <c:formatCode>General</c:formatCode>
                  <c:ptCount val="5"/>
                  <c:pt idx="0">
                    <c:v>31.055018790339282</c:v>
                  </c:pt>
                  <c:pt idx="1">
                    <c:v>12.529424119038413</c:v>
                  </c:pt>
                  <c:pt idx="2">
                    <c:v>14.998362983034827</c:v>
                  </c:pt>
                  <c:pt idx="3">
                    <c:v>0.91925930804293576</c:v>
                  </c:pt>
                  <c:pt idx="4">
                    <c:v>1.0347593827873016</c:v>
                  </c:pt>
                </c:numCache>
              </c:numRef>
            </c:plus>
            <c:minus>
              <c:numRef>
                <c:f>MSI!$F$27:$F$31</c:f>
                <c:numCache>
                  <c:formatCode>General</c:formatCode>
                  <c:ptCount val="5"/>
                  <c:pt idx="0">
                    <c:v>31.055018790339282</c:v>
                  </c:pt>
                  <c:pt idx="1">
                    <c:v>12.529424119038413</c:v>
                  </c:pt>
                  <c:pt idx="2">
                    <c:v>14.998362983034827</c:v>
                  </c:pt>
                  <c:pt idx="3">
                    <c:v>0.91925930804293576</c:v>
                  </c:pt>
                  <c:pt idx="4">
                    <c:v>1.0347593827873016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MSI!$C$27:$C$31</c:f>
              <c:numCache>
                <c:formatCode>General</c:formatCode>
                <c:ptCount val="5"/>
                <c:pt idx="0">
                  <c:v>6</c:v>
                </c:pt>
                <c:pt idx="1">
                  <c:v>29</c:v>
                </c:pt>
                <c:pt idx="2">
                  <c:v>75</c:v>
                </c:pt>
                <c:pt idx="3">
                  <c:v>89</c:v>
                </c:pt>
                <c:pt idx="4">
                  <c:v>96</c:v>
                </c:pt>
              </c:numCache>
            </c:numRef>
          </c:xVal>
          <c:yVal>
            <c:numRef>
              <c:f>MSI!$E$27:$E$31</c:f>
              <c:numCache>
                <c:formatCode>0.0000</c:formatCode>
                <c:ptCount val="5"/>
                <c:pt idx="0">
                  <c:v>32.625735363527475</c:v>
                </c:pt>
                <c:pt idx="1">
                  <c:v>56.441929473119295</c:v>
                </c:pt>
                <c:pt idx="2">
                  <c:v>57.843491846335681</c:v>
                </c:pt>
                <c:pt idx="3">
                  <c:v>85.498246283569927</c:v>
                </c:pt>
                <c:pt idx="4">
                  <c:v>87.458397422202594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8-468E-BEF4-B84C5E1D0AA6}"/>
            </c:ext>
          </c:extLst>
        </c:ser>
        <c:ser>
          <c:idx val="2"/>
          <c:order val="2"/>
          <c:tx>
            <c:v>25C - 5g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MSI!$L$27:$L$30</c:f>
                <c:numCache>
                  <c:formatCode>General</c:formatCode>
                  <c:ptCount val="4"/>
                  <c:pt idx="0">
                    <c:v>1.6309617448147338</c:v>
                  </c:pt>
                  <c:pt idx="1">
                    <c:v>0</c:v>
                  </c:pt>
                  <c:pt idx="2">
                    <c:v>1.1805807707921285</c:v>
                  </c:pt>
                  <c:pt idx="3">
                    <c:v>0.47442250627825044</c:v>
                  </c:pt>
                </c:numCache>
              </c:numRef>
            </c:plus>
            <c:minus>
              <c:numRef>
                <c:f>MSI!$L$27:$L$30</c:f>
                <c:numCache>
                  <c:formatCode>General</c:formatCode>
                  <c:ptCount val="4"/>
                  <c:pt idx="0">
                    <c:v>1.6309617448147338</c:v>
                  </c:pt>
                  <c:pt idx="1">
                    <c:v>0</c:v>
                  </c:pt>
                  <c:pt idx="2">
                    <c:v>1.1805807707921285</c:v>
                  </c:pt>
                  <c:pt idx="3">
                    <c:v>0.47442250627825044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MSI!$J$27:$J$30</c:f>
              <c:numCache>
                <c:formatCode>General</c:formatCode>
                <c:ptCount val="4"/>
                <c:pt idx="0">
                  <c:v>29</c:v>
                </c:pt>
                <c:pt idx="1">
                  <c:v>75</c:v>
                </c:pt>
                <c:pt idx="2">
                  <c:v>89</c:v>
                </c:pt>
                <c:pt idx="3">
                  <c:v>96</c:v>
                </c:pt>
              </c:numCache>
            </c:numRef>
          </c:xVal>
          <c:yVal>
            <c:numRef>
              <c:f>MSI!$K$27:$K$30</c:f>
              <c:numCache>
                <c:formatCode>General</c:formatCode>
                <c:ptCount val="4"/>
                <c:pt idx="0">
                  <c:v>75.95130589510724</c:v>
                </c:pt>
                <c:pt idx="1">
                  <c:v>74.650882822225711</c:v>
                </c:pt>
                <c:pt idx="2">
                  <c:v>85.628725357372261</c:v>
                </c:pt>
                <c:pt idx="3">
                  <c:v>86.758687285295849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8-468E-BEF4-B84C5E1D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76512"/>
        <c:axId val="1825484416"/>
      </c:scatterChart>
      <c:valAx>
        <c:axId val="1825476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humidity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84416"/>
        <c:crosses val="autoZero"/>
        <c:crossBetween val="midCat"/>
        <c:majorUnit val="20"/>
      </c:valAx>
      <c:valAx>
        <c:axId val="18254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Equilibrium moisture content (%wt)</a:t>
                </a:r>
              </a:p>
            </c:rich>
          </c:tx>
          <c:layout>
            <c:manualLayout>
              <c:xMode val="edge"/>
              <c:yMode val="edge"/>
              <c:x val="9.0604946408130681E-3"/>
              <c:y val="0.15136655773420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76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3039647577095"/>
          <c:y val="0.59032788671023961"/>
          <c:w val="0.1711370494987686"/>
          <c:h val="0.2062205882352941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410834</xdr:colOff>
      <xdr:row>40</xdr:row>
      <xdr:rowOff>92529</xdr:rowOff>
    </xdr:from>
    <xdr:to>
      <xdr:col>22</xdr:col>
      <xdr:colOff>432434</xdr:colOff>
      <xdr:row>62</xdr:row>
      <xdr:rowOff>173329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20</xdr:row>
      <xdr:rowOff>152400</xdr:rowOff>
    </xdr:from>
    <xdr:to>
      <xdr:col>19</xdr:col>
      <xdr:colOff>228600</xdr:colOff>
      <xdr:row>38</xdr:row>
      <xdr:rowOff>166800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ourgault/Downloads/Bourgault.MSI.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I"/>
      <sheetName val="HS"/>
      <sheetName val="Sheet2"/>
    </sheetNames>
    <sheetDataSet>
      <sheetData sheetId="0">
        <row r="5">
          <cell r="A5">
            <v>0</v>
          </cell>
        </row>
      </sheetData>
      <sheetData sheetId="1">
        <row r="2">
          <cell r="D2">
            <v>298</v>
          </cell>
        </row>
        <row r="3">
          <cell r="D3">
            <v>308</v>
          </cell>
        </row>
        <row r="4">
          <cell r="D4">
            <v>0.46760000000000002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F1" zoomScale="75" zoomScaleNormal="75" zoomScalePageLayoutView="63" workbookViewId="0">
      <selection activeCell="O14" sqref="O14"/>
    </sheetView>
  </sheetViews>
  <sheetFormatPr defaultColWidth="11" defaultRowHeight="15.75" x14ac:dyDescent="0.25"/>
  <sheetData>
    <row r="1" spans="1:17" x14ac:dyDescent="0.25">
      <c r="A1" s="67" t="s">
        <v>6</v>
      </c>
      <c r="B1" s="68"/>
      <c r="C1" s="69"/>
      <c r="D1" s="55" t="s">
        <v>6</v>
      </c>
      <c r="E1" s="56"/>
      <c r="F1" s="57"/>
      <c r="G1" s="55" t="s">
        <v>7</v>
      </c>
      <c r="H1" s="56"/>
      <c r="I1" s="57"/>
      <c r="J1" s="53" t="s">
        <v>6</v>
      </c>
      <c r="K1" s="54"/>
      <c r="L1" s="54"/>
      <c r="N1" s="47" t="s">
        <v>8</v>
      </c>
      <c r="O1" s="47"/>
      <c r="P1" s="47"/>
      <c r="Q1" s="47"/>
    </row>
    <row r="2" spans="1:17" x14ac:dyDescent="0.25">
      <c r="A2" s="67" t="s">
        <v>9</v>
      </c>
      <c r="B2" s="68"/>
      <c r="C2" s="69"/>
      <c r="D2" s="55" t="s">
        <v>10</v>
      </c>
      <c r="E2" s="56"/>
      <c r="F2" s="57"/>
      <c r="G2" s="55" t="s">
        <v>11</v>
      </c>
      <c r="H2" s="56"/>
      <c r="I2" s="57"/>
      <c r="J2" s="58" t="s">
        <v>12</v>
      </c>
      <c r="K2" s="59"/>
      <c r="L2" s="60"/>
      <c r="N2" t="s">
        <v>13</v>
      </c>
      <c r="P2" t="s">
        <v>13</v>
      </c>
    </row>
    <row r="3" spans="1:17" ht="15.95" customHeight="1" x14ac:dyDescent="0.25">
      <c r="A3" s="61" t="s">
        <v>14</v>
      </c>
      <c r="B3" s="62" t="s">
        <v>15</v>
      </c>
      <c r="C3" s="66" t="s">
        <v>29</v>
      </c>
      <c r="D3" s="63" t="s">
        <v>14</v>
      </c>
      <c r="E3" s="64" t="s">
        <v>15</v>
      </c>
      <c r="F3" s="51" t="s">
        <v>29</v>
      </c>
      <c r="G3" s="65" t="s">
        <v>14</v>
      </c>
      <c r="H3" s="50" t="s">
        <v>18</v>
      </c>
      <c r="I3" s="51" t="s">
        <v>29</v>
      </c>
      <c r="J3" s="48" t="s">
        <v>14</v>
      </c>
      <c r="K3" s="49" t="s">
        <v>15</v>
      </c>
      <c r="L3" s="52" t="s">
        <v>29</v>
      </c>
    </row>
    <row r="4" spans="1:17" x14ac:dyDescent="0.25">
      <c r="A4" s="61"/>
      <c r="B4" s="62"/>
      <c r="C4" s="66"/>
      <c r="D4" s="63"/>
      <c r="E4" s="64"/>
      <c r="F4" s="51"/>
      <c r="G4" s="65"/>
      <c r="H4" s="50"/>
      <c r="I4" s="51"/>
      <c r="J4" s="48"/>
      <c r="K4" s="49"/>
      <c r="L4" s="52"/>
      <c r="N4" t="s">
        <v>16</v>
      </c>
      <c r="O4" t="s">
        <v>17</v>
      </c>
      <c r="P4" t="s">
        <v>16</v>
      </c>
      <c r="Q4" t="s">
        <v>17</v>
      </c>
    </row>
    <row r="5" spans="1:17" x14ac:dyDescent="0.25">
      <c r="A5" s="7">
        <v>0</v>
      </c>
      <c r="B5" s="8">
        <v>9.4836337906848006E-2</v>
      </c>
      <c r="C5" s="12">
        <f>(B5/(B5+1))*100</f>
        <v>8.6621474482807095</v>
      </c>
      <c r="D5" s="9">
        <v>0</v>
      </c>
      <c r="E5" s="10">
        <v>0.11940115961957598</v>
      </c>
      <c r="F5" s="13">
        <f>((E5/(E5+1))*100)</f>
        <v>10.666520987002906</v>
      </c>
      <c r="G5" s="9">
        <v>0</v>
      </c>
      <c r="H5" s="11"/>
      <c r="I5" s="15"/>
      <c r="J5" s="16">
        <v>0</v>
      </c>
      <c r="K5" s="17">
        <v>0.123</v>
      </c>
      <c r="L5" s="18">
        <f>(K5/(K5+1))*100</f>
        <v>10.952804986642921</v>
      </c>
      <c r="N5">
        <v>0.6129119999999999</v>
      </c>
      <c r="O5">
        <v>3.5067209831201172E-2</v>
      </c>
      <c r="P5">
        <f>N5*100</f>
        <v>61.291199999999989</v>
      </c>
      <c r="Q5">
        <f>O5*100</f>
        <v>3.5067209831201174</v>
      </c>
    </row>
    <row r="6" spans="1:17" x14ac:dyDescent="0.25">
      <c r="A6" s="7">
        <v>6</v>
      </c>
      <c r="B6" s="8">
        <v>1.2019132298129613</v>
      </c>
      <c r="C6" s="12">
        <f t="shared" ref="C6:C15" si="0">(B6/(B6+1))*100</f>
        <v>54.584949740052039</v>
      </c>
      <c r="D6" s="9">
        <v>6</v>
      </c>
      <c r="E6" s="10">
        <v>0.11940115961957598</v>
      </c>
      <c r="F6" s="13">
        <f t="shared" ref="F6:F17" si="1">((E6/(E6+1))*100)</f>
        <v>10.666520987002906</v>
      </c>
      <c r="G6" s="9">
        <v>6</v>
      </c>
      <c r="H6" s="11">
        <v>1.9304187031494637</v>
      </c>
      <c r="I6" s="14">
        <f>(H6/(H6+1))*100</f>
        <v>65.875183675109255</v>
      </c>
      <c r="J6" s="16">
        <v>29</v>
      </c>
      <c r="K6" s="17">
        <v>2.8940521962376118</v>
      </c>
      <c r="L6" s="18">
        <f t="shared" ref="L6:L14" si="2">(K6/(K6+1))*100</f>
        <v>74.319810069156532</v>
      </c>
      <c r="N6">
        <v>0.75186200000000003</v>
      </c>
      <c r="O6">
        <v>4.8698024231083652E-2</v>
      </c>
      <c r="P6">
        <f t="shared" ref="P6:Q8" si="3">N6*100</f>
        <v>75.186199999999999</v>
      </c>
      <c r="Q6">
        <f t="shared" si="3"/>
        <v>4.8698024231083652</v>
      </c>
    </row>
    <row r="7" spans="1:17" x14ac:dyDescent="0.25">
      <c r="A7" s="7">
        <v>29</v>
      </c>
      <c r="B7" s="8">
        <v>1.7302916394194456</v>
      </c>
      <c r="C7" s="12">
        <f t="shared" si="0"/>
        <v>63.373876051840583</v>
      </c>
      <c r="D7" s="9">
        <v>29</v>
      </c>
      <c r="E7" s="11">
        <v>0.94972603951173262</v>
      </c>
      <c r="F7" s="13">
        <f t="shared" si="1"/>
        <v>48.710742959024714</v>
      </c>
      <c r="G7" s="9">
        <v>29</v>
      </c>
      <c r="H7" s="11">
        <v>0.67261812707954061</v>
      </c>
      <c r="I7" s="14">
        <f t="shared" ref="I7:I17" si="4">(H7/(H7+1))*100</f>
        <v>40.213490227680317</v>
      </c>
      <c r="J7" s="16">
        <v>29</v>
      </c>
      <c r="K7" s="17">
        <v>3.4606481022750946</v>
      </c>
      <c r="L7" s="18">
        <f t="shared" si="2"/>
        <v>77.581733033592968</v>
      </c>
      <c r="N7">
        <v>0.84166799999999997</v>
      </c>
      <c r="O7">
        <v>6.3172930166328745E-2</v>
      </c>
      <c r="P7">
        <f t="shared" si="3"/>
        <v>84.166799999999995</v>
      </c>
      <c r="Q7">
        <f t="shared" si="3"/>
        <v>6.317293016632874</v>
      </c>
    </row>
    <row r="8" spans="1:17" x14ac:dyDescent="0.25">
      <c r="A8" s="7">
        <v>29</v>
      </c>
      <c r="B8" s="8">
        <v>2.0515030623063533</v>
      </c>
      <c r="C8" s="12">
        <f t="shared" si="0"/>
        <v>67.229264412266687</v>
      </c>
      <c r="D8" s="9">
        <v>29</v>
      </c>
      <c r="E8" s="11">
        <v>0.85960409614930799</v>
      </c>
      <c r="F8" s="13">
        <f t="shared" si="1"/>
        <v>46.225113072685453</v>
      </c>
      <c r="G8" s="9">
        <v>29</v>
      </c>
      <c r="H8" s="11">
        <v>0.32958396868461193</v>
      </c>
      <c r="I8" s="14">
        <f t="shared" si="4"/>
        <v>24.78850350539928</v>
      </c>
      <c r="J8" s="16">
        <v>29</v>
      </c>
      <c r="K8" s="17">
        <v>3.1584147400902234</v>
      </c>
      <c r="L8" s="18">
        <f t="shared" si="2"/>
        <v>75.952374582572219</v>
      </c>
      <c r="N8">
        <v>0.91286800000000001</v>
      </c>
      <c r="O8">
        <v>9.6930428047808465E-2</v>
      </c>
      <c r="P8">
        <f t="shared" si="3"/>
        <v>91.286799999999999</v>
      </c>
      <c r="Q8">
        <f t="shared" si="3"/>
        <v>9.6930428047808466</v>
      </c>
    </row>
    <row r="9" spans="1:17" x14ac:dyDescent="0.25">
      <c r="A9" s="7">
        <v>75</v>
      </c>
      <c r="B9" s="8">
        <v>2.1694652217788324</v>
      </c>
      <c r="C9" s="12">
        <f t="shared" si="0"/>
        <v>68.448936018336894</v>
      </c>
      <c r="D9" s="9">
        <v>29</v>
      </c>
      <c r="E9" s="11">
        <v>0.91611296199430181</v>
      </c>
      <c r="F9" s="13">
        <f t="shared" si="1"/>
        <v>47.811010110844713</v>
      </c>
      <c r="G9" s="9">
        <v>80</v>
      </c>
      <c r="H9" s="11">
        <v>2.634301169435838</v>
      </c>
      <c r="I9" s="14">
        <f t="shared" si="4"/>
        <v>72.484393742326191</v>
      </c>
      <c r="J9" s="16">
        <v>75</v>
      </c>
      <c r="K9" s="17">
        <v>2.9449105583715744</v>
      </c>
      <c r="L9" s="18">
        <f t="shared" si="2"/>
        <v>74.650882822225711</v>
      </c>
    </row>
    <row r="10" spans="1:17" x14ac:dyDescent="0.25">
      <c r="A10" s="7">
        <v>89</v>
      </c>
      <c r="B10" s="8">
        <v>5.7787670307013981</v>
      </c>
      <c r="C10" s="12">
        <f t="shared" si="0"/>
        <v>85.248054764665213</v>
      </c>
      <c r="D10" s="9">
        <v>75</v>
      </c>
      <c r="E10" s="11">
        <v>1.1378949334298021</v>
      </c>
      <c r="F10" s="13">
        <f t="shared" si="1"/>
        <v>53.225016610348078</v>
      </c>
      <c r="G10" s="9">
        <v>80</v>
      </c>
      <c r="H10" s="11">
        <v>0.5737645016763715</v>
      </c>
      <c r="I10" s="14">
        <f t="shared" si="4"/>
        <v>36.458091478439023</v>
      </c>
      <c r="J10" s="16">
        <v>89</v>
      </c>
      <c r="K10" s="17">
        <v>6.0438545677663962</v>
      </c>
      <c r="L10" s="18">
        <f t="shared" si="2"/>
        <v>85.803227616649963</v>
      </c>
    </row>
    <row r="11" spans="1:17" x14ac:dyDescent="0.25">
      <c r="A11" s="7">
        <v>89</v>
      </c>
      <c r="B11" s="8">
        <v>5.3825746114678727</v>
      </c>
      <c r="C11" s="12">
        <f t="shared" si="0"/>
        <v>84.332341400236004</v>
      </c>
      <c r="D11" s="9">
        <v>75</v>
      </c>
      <c r="E11" s="11">
        <v>0.76027081052444889</v>
      </c>
      <c r="F11" s="13">
        <f t="shared" si="1"/>
        <v>43.190559428633399</v>
      </c>
      <c r="G11" s="9">
        <v>80</v>
      </c>
      <c r="H11" s="11">
        <v>1.2308780881819408</v>
      </c>
      <c r="I11" s="14">
        <f t="shared" si="4"/>
        <v>55.174601189661956</v>
      </c>
      <c r="J11" s="16">
        <v>89</v>
      </c>
      <c r="K11" s="17">
        <v>5.3982006762492318</v>
      </c>
      <c r="L11" s="18">
        <f t="shared" si="2"/>
        <v>84.370605884368373</v>
      </c>
    </row>
    <row r="12" spans="1:17" x14ac:dyDescent="0.25">
      <c r="A12" s="7">
        <v>89</v>
      </c>
      <c r="B12" s="8">
        <v>5.6508373256162487</v>
      </c>
      <c r="C12" s="12">
        <f t="shared" si="0"/>
        <v>84.964299214650495</v>
      </c>
      <c r="D12" s="9">
        <v>75</v>
      </c>
      <c r="E12" s="11">
        <v>0.82810567267571267</v>
      </c>
      <c r="F12" s="13">
        <f t="shared" si="1"/>
        <v>45.298566984021946</v>
      </c>
      <c r="G12" s="9">
        <v>75</v>
      </c>
      <c r="H12" s="11">
        <v>0.76064088822403653</v>
      </c>
      <c r="I12" s="14">
        <f t="shared" si="4"/>
        <v>43.202500482156651</v>
      </c>
      <c r="J12" s="16">
        <v>89</v>
      </c>
      <c r="K12" s="17">
        <v>6.5257810140780093</v>
      </c>
      <c r="L12" s="18">
        <f t="shared" si="2"/>
        <v>86.712342571098432</v>
      </c>
    </row>
    <row r="13" spans="1:17" x14ac:dyDescent="0.25">
      <c r="A13" s="7">
        <v>96</v>
      </c>
      <c r="B13" s="8">
        <v>6.1824580806988934</v>
      </c>
      <c r="C13" s="12">
        <f t="shared" si="0"/>
        <v>86.077189887299781</v>
      </c>
      <c r="D13" s="9">
        <v>89</v>
      </c>
      <c r="E13" s="11">
        <v>6.5856374352632434</v>
      </c>
      <c r="F13" s="13">
        <f t="shared" si="1"/>
        <v>86.817192246081859</v>
      </c>
      <c r="G13" s="9">
        <v>75</v>
      </c>
      <c r="H13" s="11">
        <v>0.74527313256788696</v>
      </c>
      <c r="I13" s="14">
        <f t="shared" si="4"/>
        <v>42.70237813558375</v>
      </c>
      <c r="J13" s="16">
        <v>96</v>
      </c>
      <c r="K13" s="17">
        <v>6.3655166664160099</v>
      </c>
      <c r="L13" s="18">
        <f t="shared" si="2"/>
        <v>86.423219913958988</v>
      </c>
    </row>
    <row r="14" spans="1:17" x14ac:dyDescent="0.25">
      <c r="A14" s="7">
        <v>96</v>
      </c>
      <c r="B14" s="8">
        <v>6.9215664816176323</v>
      </c>
      <c r="C14" s="12">
        <f t="shared" si="0"/>
        <v>87.376234204174807</v>
      </c>
      <c r="D14" s="9">
        <v>89</v>
      </c>
      <c r="E14" s="11">
        <v>5.6392245493633313</v>
      </c>
      <c r="F14" s="13">
        <f t="shared" si="1"/>
        <v>84.938000024477333</v>
      </c>
      <c r="G14" s="9">
        <v>89</v>
      </c>
      <c r="H14" s="11">
        <v>2.8290522790600243</v>
      </c>
      <c r="I14" s="14">
        <f t="shared" si="4"/>
        <v>73.883877076614752</v>
      </c>
      <c r="J14" s="16">
        <v>96</v>
      </c>
      <c r="K14" s="17">
        <v>6.7484269599893496</v>
      </c>
      <c r="L14" s="18">
        <f t="shared" si="2"/>
        <v>87.094154656632725</v>
      </c>
    </row>
    <row r="15" spans="1:17" x14ac:dyDescent="0.25">
      <c r="A15" s="25">
        <v>96</v>
      </c>
      <c r="B15" s="26">
        <v>5.7179308727759572</v>
      </c>
      <c r="C15" s="27">
        <f t="shared" si="0"/>
        <v>85.114464275712564</v>
      </c>
      <c r="D15" s="9">
        <v>89</v>
      </c>
      <c r="E15" s="11">
        <v>6.5129166107939307</v>
      </c>
      <c r="F15" s="13">
        <f t="shared" si="1"/>
        <v>86.689590051308656</v>
      </c>
      <c r="G15" s="9">
        <v>89</v>
      </c>
      <c r="H15" s="11">
        <v>4.1779283853846856</v>
      </c>
      <c r="I15" s="14">
        <f t="shared" si="4"/>
        <v>80.687257034635351</v>
      </c>
      <c r="J15" s="16"/>
      <c r="K15" s="17"/>
      <c r="L15" s="18"/>
    </row>
    <row r="16" spans="1:17" x14ac:dyDescent="0.25">
      <c r="A16" s="25"/>
      <c r="B16" s="25"/>
      <c r="C16" s="28"/>
      <c r="D16" s="9">
        <v>96</v>
      </c>
      <c r="E16" s="11">
        <v>7.112261279367047</v>
      </c>
      <c r="F16" s="13">
        <f t="shared" si="1"/>
        <v>87.672980867326984</v>
      </c>
      <c r="G16" s="9">
        <v>96</v>
      </c>
      <c r="H16" s="11">
        <v>5.8793757833159681</v>
      </c>
      <c r="I16" s="14">
        <f t="shared" si="4"/>
        <v>85.463797421486632</v>
      </c>
      <c r="J16" s="16"/>
      <c r="K16" s="17"/>
      <c r="L16" s="18"/>
    </row>
    <row r="17" spans="1:13" x14ac:dyDescent="0.25">
      <c r="A17" s="25"/>
      <c r="B17" s="25"/>
      <c r="C17" s="28"/>
      <c r="D17" s="9">
        <v>96</v>
      </c>
      <c r="E17" s="11">
        <v>7.467515097981595</v>
      </c>
      <c r="F17" s="13">
        <f t="shared" si="1"/>
        <v>88.190159823413012</v>
      </c>
      <c r="G17" s="9">
        <v>96</v>
      </c>
      <c r="H17" s="11">
        <v>6.1140415132180737</v>
      </c>
      <c r="I17" s="14">
        <f t="shared" si="4"/>
        <v>85.943292597576587</v>
      </c>
      <c r="J17" s="16"/>
      <c r="K17" s="17"/>
      <c r="L17" s="18"/>
    </row>
    <row r="18" spans="1:13" x14ac:dyDescent="0.25">
      <c r="A18" s="29"/>
      <c r="B18" s="29"/>
      <c r="C18" s="30"/>
      <c r="D18" s="21">
        <v>96</v>
      </c>
      <c r="E18" s="23">
        <v>7.8551274013842196</v>
      </c>
      <c r="F18" s="44">
        <f>((E18/(E18+1))*100)</f>
        <v>88.707107705263709</v>
      </c>
      <c r="G18" s="21"/>
      <c r="H18" s="21"/>
      <c r="I18" s="22"/>
      <c r="J18" s="31"/>
      <c r="K18" s="32"/>
      <c r="L18" s="33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</row>
    <row r="21" spans="1:13" x14ac:dyDescent="0.25">
      <c r="A21" s="34" t="s">
        <v>30</v>
      </c>
    </row>
    <row r="23" spans="1:13" x14ac:dyDescent="0.25">
      <c r="A23" s="67" t="s">
        <v>6</v>
      </c>
      <c r="B23" s="69"/>
      <c r="C23" s="70" t="s">
        <v>6</v>
      </c>
      <c r="D23" s="71"/>
      <c r="E23" s="70" t="s">
        <v>6</v>
      </c>
      <c r="F23" s="71"/>
      <c r="G23" s="55" t="s">
        <v>7</v>
      </c>
      <c r="H23" s="56"/>
      <c r="I23" s="57"/>
      <c r="J23" s="84" t="s">
        <v>6</v>
      </c>
      <c r="K23" s="84"/>
      <c r="L23" s="84"/>
      <c r="M23" s="35"/>
    </row>
    <row r="24" spans="1:13" x14ac:dyDescent="0.25">
      <c r="A24" s="67" t="s">
        <v>9</v>
      </c>
      <c r="B24" s="69"/>
      <c r="C24" s="55" t="s">
        <v>10</v>
      </c>
      <c r="D24" s="57"/>
      <c r="E24" s="55" t="s">
        <v>32</v>
      </c>
      <c r="F24" s="57"/>
      <c r="G24" s="55" t="s">
        <v>11</v>
      </c>
      <c r="H24" s="56"/>
      <c r="I24" s="57"/>
      <c r="J24" s="84" t="s">
        <v>12</v>
      </c>
      <c r="K24" s="84"/>
      <c r="L24" s="84"/>
    </row>
    <row r="25" spans="1:13" ht="15.75" customHeight="1" x14ac:dyDescent="0.25">
      <c r="A25" s="72" t="s">
        <v>14</v>
      </c>
      <c r="B25" s="74" t="s">
        <v>29</v>
      </c>
      <c r="C25" s="76" t="s">
        <v>14</v>
      </c>
      <c r="D25" s="78" t="s">
        <v>29</v>
      </c>
      <c r="E25" s="78" t="s">
        <v>33</v>
      </c>
      <c r="F25" s="78" t="s">
        <v>34</v>
      </c>
      <c r="G25" s="80" t="s">
        <v>14</v>
      </c>
      <c r="H25" s="78" t="s">
        <v>29</v>
      </c>
      <c r="I25" s="78" t="s">
        <v>31</v>
      </c>
      <c r="J25" s="82" t="s">
        <v>14</v>
      </c>
      <c r="K25" s="85" t="s">
        <v>29</v>
      </c>
      <c r="L25" s="48" t="s">
        <v>31</v>
      </c>
    </row>
    <row r="26" spans="1:13" x14ac:dyDescent="0.25">
      <c r="A26" s="73"/>
      <c r="B26" s="75"/>
      <c r="C26" s="77"/>
      <c r="D26" s="79"/>
      <c r="E26" s="79"/>
      <c r="F26" s="79"/>
      <c r="G26" s="81"/>
      <c r="H26" s="79"/>
      <c r="I26" s="79"/>
      <c r="J26" s="83"/>
      <c r="K26" s="86"/>
      <c r="L26" s="48"/>
    </row>
    <row r="27" spans="1:13" x14ac:dyDescent="0.25">
      <c r="A27" s="36">
        <v>6</v>
      </c>
      <c r="B27" s="38">
        <f>C6</f>
        <v>54.584949740052039</v>
      </c>
      <c r="C27" s="40">
        <v>6</v>
      </c>
      <c r="D27" s="45">
        <f>F6</f>
        <v>10.666520987002906</v>
      </c>
      <c r="E27" s="43">
        <f>AVERAGE(B27,D27)</f>
        <v>32.625735363527475</v>
      </c>
      <c r="F27" s="14">
        <f>STDEV(B27,D27)</f>
        <v>31.055018790339282</v>
      </c>
      <c r="G27" s="9">
        <v>6</v>
      </c>
      <c r="H27" s="43">
        <f>I6</f>
        <v>65.875183675109255</v>
      </c>
      <c r="I27" s="43">
        <v>0</v>
      </c>
      <c r="J27" s="16">
        <v>29</v>
      </c>
      <c r="K27" s="17">
        <f>AVERAGE(L6:L8)</f>
        <v>75.95130589510724</v>
      </c>
      <c r="L27" s="18">
        <f>STDEV(L6:L8)</f>
        <v>1.6309617448147338</v>
      </c>
    </row>
    <row r="28" spans="1:13" x14ac:dyDescent="0.25">
      <c r="A28" s="36">
        <v>29</v>
      </c>
      <c r="B28" s="38">
        <f>AVERAGE(C7:C8)</f>
        <v>65.301570232053635</v>
      </c>
      <c r="C28" s="40">
        <v>29</v>
      </c>
      <c r="D28" s="46">
        <f>AVERAGE(F7:F9)</f>
        <v>47.582288714184955</v>
      </c>
      <c r="E28" s="43">
        <f>AVERAGE(B28,D28)</f>
        <v>56.441929473119295</v>
      </c>
      <c r="F28" s="14">
        <f>STDEV(B28,D28)</f>
        <v>12.529424119038413</v>
      </c>
      <c r="G28" s="9">
        <v>29</v>
      </c>
      <c r="H28" s="43">
        <f>AVERAGE(I7:I8)</f>
        <v>32.500996866539801</v>
      </c>
      <c r="I28" s="14">
        <f>STDEV(I7:I8)</f>
        <v>10.907112711037362</v>
      </c>
      <c r="J28" s="16">
        <v>75</v>
      </c>
      <c r="K28" s="17">
        <f>AVERAGE(L9)</f>
        <v>74.650882822225711</v>
      </c>
      <c r="L28" s="18">
        <v>0</v>
      </c>
    </row>
    <row r="29" spans="1:13" x14ac:dyDescent="0.25">
      <c r="A29" s="36">
        <v>75</v>
      </c>
      <c r="B29" s="38">
        <f>C9</f>
        <v>68.448936018336894</v>
      </c>
      <c r="C29" s="40">
        <v>75</v>
      </c>
      <c r="D29" s="46">
        <f>AVERAGE(F10:F12)</f>
        <v>47.238047674334474</v>
      </c>
      <c r="E29" s="43">
        <f>AVERAGE(B29,D29)</f>
        <v>57.843491846335681</v>
      </c>
      <c r="F29" s="14">
        <f>STDEV(B29,D29)</f>
        <v>14.998362983034827</v>
      </c>
      <c r="G29" s="9">
        <v>80</v>
      </c>
      <c r="H29" s="43">
        <f>AVERAGE(I9:I11)</f>
        <v>54.705695470142388</v>
      </c>
      <c r="I29" s="14">
        <f>STDEV(I9:I11)</f>
        <v>18.017727884852423</v>
      </c>
      <c r="J29" s="16">
        <v>89</v>
      </c>
      <c r="K29" s="17">
        <f>AVERAGE(L10:L12)</f>
        <v>85.628725357372261</v>
      </c>
      <c r="L29" s="18">
        <f>STDEV(L10:L12)</f>
        <v>1.1805807707921285</v>
      </c>
    </row>
    <row r="30" spans="1:13" x14ac:dyDescent="0.25">
      <c r="A30" s="36">
        <v>89</v>
      </c>
      <c r="B30" s="38">
        <f>AVERAGE(C10:C12)</f>
        <v>84.848231793183913</v>
      </c>
      <c r="C30" s="40">
        <v>89</v>
      </c>
      <c r="D30" s="46">
        <f>AVERAGE(F13:F15)</f>
        <v>86.14826077395594</v>
      </c>
      <c r="E30" s="43">
        <f>AVERAGE(B30,D30)</f>
        <v>85.498246283569927</v>
      </c>
      <c r="F30" s="14">
        <f>STDEV(B30,D30)</f>
        <v>0.91925930804293576</v>
      </c>
      <c r="G30" s="9">
        <v>75</v>
      </c>
      <c r="H30" s="43">
        <f>AVERAGE(I12:I13)</f>
        <v>42.952439308870197</v>
      </c>
      <c r="I30" s="14">
        <f>STDEV(I12:I13)</f>
        <v>0.35363990268462714</v>
      </c>
      <c r="J30" s="16">
        <v>96</v>
      </c>
      <c r="K30" s="17">
        <f>AVERAGE(L13:L14)</f>
        <v>86.758687285295849</v>
      </c>
      <c r="L30" s="18">
        <f>STDEV(L13:L14)</f>
        <v>0.47442250627825044</v>
      </c>
    </row>
    <row r="31" spans="1:13" x14ac:dyDescent="0.25">
      <c r="A31" s="36">
        <v>96</v>
      </c>
      <c r="B31" s="38">
        <f>AVERAGE(C13:C14)</f>
        <v>86.726712045737287</v>
      </c>
      <c r="C31" s="40">
        <v>96</v>
      </c>
      <c r="D31" s="46">
        <f>AVERAGE(F16:F18)</f>
        <v>88.190082798667902</v>
      </c>
      <c r="E31" s="43">
        <f>AVERAGE(B31,D31)</f>
        <v>87.458397422202594</v>
      </c>
      <c r="F31" s="14">
        <f>STDEV(D31,B31)</f>
        <v>1.0347593827873016</v>
      </c>
      <c r="G31" s="9">
        <v>89</v>
      </c>
      <c r="H31" s="43">
        <f>AVERAGE(I14:I15)</f>
        <v>77.285567055625052</v>
      </c>
      <c r="I31" s="14">
        <f>STDEV(I14:I15)</f>
        <v>4.8107161033050154</v>
      </c>
      <c r="J31" s="16"/>
      <c r="K31" s="17"/>
      <c r="L31" s="18"/>
    </row>
    <row r="32" spans="1:13" x14ac:dyDescent="0.25">
      <c r="A32" s="37">
        <v>96</v>
      </c>
      <c r="B32" s="39"/>
      <c r="C32" s="41"/>
      <c r="D32" s="41"/>
      <c r="E32" s="19"/>
      <c r="F32" s="20"/>
      <c r="G32" s="9">
        <v>96</v>
      </c>
      <c r="H32" s="43">
        <f>AVERAGE(I16:I17)</f>
        <v>85.703545009531609</v>
      </c>
      <c r="I32" s="14">
        <f>STDEV(I16:I17)</f>
        <v>0.33905429055944492</v>
      </c>
      <c r="J32" s="16"/>
      <c r="K32" s="17"/>
      <c r="L32" s="18"/>
    </row>
    <row r="33" spans="1:12" x14ac:dyDescent="0.25">
      <c r="A33" s="29"/>
      <c r="B33" s="29"/>
      <c r="C33" s="42"/>
      <c r="D33" s="42"/>
      <c r="E33" s="24"/>
      <c r="F33" s="22"/>
      <c r="G33" s="21"/>
      <c r="H33" s="21"/>
      <c r="I33" s="21"/>
      <c r="J33" s="31"/>
      <c r="K33" s="32"/>
      <c r="L33" s="33"/>
    </row>
  </sheetData>
  <mergeCells count="43">
    <mergeCell ref="H25:H26"/>
    <mergeCell ref="J25:J26"/>
    <mergeCell ref="F25:F26"/>
    <mergeCell ref="J23:L23"/>
    <mergeCell ref="J24:L24"/>
    <mergeCell ref="L25:L26"/>
    <mergeCell ref="I25:I26"/>
    <mergeCell ref="K25:K26"/>
    <mergeCell ref="A25:A26"/>
    <mergeCell ref="B25:B26"/>
    <mergeCell ref="C25:C26"/>
    <mergeCell ref="D25:D26"/>
    <mergeCell ref="G25:G26"/>
    <mergeCell ref="E25:E26"/>
    <mergeCell ref="A1:C1"/>
    <mergeCell ref="D1:F1"/>
    <mergeCell ref="G1:I1"/>
    <mergeCell ref="A23:B23"/>
    <mergeCell ref="A24:B24"/>
    <mergeCell ref="C23:D23"/>
    <mergeCell ref="C24:D24"/>
    <mergeCell ref="E23:F23"/>
    <mergeCell ref="E24:F24"/>
    <mergeCell ref="G23:I23"/>
    <mergeCell ref="G24:I24"/>
    <mergeCell ref="D2:F2"/>
    <mergeCell ref="G2:I2"/>
    <mergeCell ref="J2:L2"/>
    <mergeCell ref="A3:A4"/>
    <mergeCell ref="B3:B4"/>
    <mergeCell ref="D3:D4"/>
    <mergeCell ref="E3:E4"/>
    <mergeCell ref="G3:G4"/>
    <mergeCell ref="C3:C4"/>
    <mergeCell ref="F3:F4"/>
    <mergeCell ref="A2:C2"/>
    <mergeCell ref="N1:Q1"/>
    <mergeCell ref="J3:J4"/>
    <mergeCell ref="K3:K4"/>
    <mergeCell ref="H3:H4"/>
    <mergeCell ref="I3:I4"/>
    <mergeCell ref="L3:L4"/>
    <mergeCell ref="J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99" workbookViewId="0">
      <selection activeCell="H19" sqref="H19"/>
    </sheetView>
  </sheetViews>
  <sheetFormatPr defaultColWidth="11" defaultRowHeight="15.75" x14ac:dyDescent="0.25"/>
  <cols>
    <col min="2" max="3" width="11" customWidth="1"/>
    <col min="5" max="6" width="12.75" customWidth="1"/>
    <col min="10" max="10" width="12" bestFit="1" customWidth="1"/>
    <col min="11" max="11" width="12.5" bestFit="1" customWidth="1"/>
  </cols>
  <sheetData>
    <row r="1" spans="7:10" x14ac:dyDescent="0.25">
      <c r="G1" s="1" t="s">
        <v>2</v>
      </c>
      <c r="H1" s="1" t="s">
        <v>4</v>
      </c>
      <c r="I1" s="1" t="s">
        <v>3</v>
      </c>
      <c r="J1" s="3" t="s">
        <v>5</v>
      </c>
    </row>
    <row r="2" spans="7:10" x14ac:dyDescent="0.25">
      <c r="G2" s="1">
        <v>0</v>
      </c>
      <c r="H2" s="1">
        <v>0</v>
      </c>
      <c r="I2" s="1">
        <v>0</v>
      </c>
      <c r="J2" s="3">
        <v>0</v>
      </c>
    </row>
    <row r="3" spans="7:10" x14ac:dyDescent="0.25">
      <c r="G3" s="4">
        <v>0</v>
      </c>
      <c r="H3" s="4">
        <v>0</v>
      </c>
      <c r="I3" s="4">
        <v>0</v>
      </c>
      <c r="J3" s="6">
        <v>0</v>
      </c>
    </row>
    <row r="4" spans="7:10" x14ac:dyDescent="0.25">
      <c r="G4">
        <v>0.06</v>
      </c>
      <c r="H4">
        <f>AVERAGE(Sheet4!C6:C8)</f>
        <v>0.89144656281827228</v>
      </c>
      <c r="I4">
        <v>0.06</v>
      </c>
      <c r="J4" s="2">
        <f>AVERAGE(Sheet4!F6:F7)</f>
        <v>1.4141066149064807</v>
      </c>
    </row>
    <row r="5" spans="7:10" x14ac:dyDescent="0.25">
      <c r="G5">
        <v>0.24</v>
      </c>
      <c r="H5">
        <f>AVERAGE(Sheet4!C9:C11)</f>
        <v>0.9447776486202889</v>
      </c>
      <c r="I5">
        <v>0.24</v>
      </c>
      <c r="J5" s="5">
        <f>AVERAGE(Sheet4!F8:F12)</f>
        <v>1.3014475598762283</v>
      </c>
    </row>
    <row r="6" spans="7:10" x14ac:dyDescent="0.25">
      <c r="G6">
        <v>0.75</v>
      </c>
      <c r="H6">
        <f>AVERAGE(Sheet4!C12:C14)</f>
        <v>1.1234138850554871</v>
      </c>
      <c r="I6">
        <v>0.75</v>
      </c>
      <c r="J6" s="5">
        <f>AVERAGE(Sheet4!F13:F16)</f>
        <v>1.2239341596021989</v>
      </c>
    </row>
    <row r="7" spans="7:10" x14ac:dyDescent="0.25">
      <c r="G7">
        <v>0.82</v>
      </c>
      <c r="H7">
        <f>AVERAGE(Sheet4!C16:C20)</f>
        <v>3.6763673418212677</v>
      </c>
      <c r="I7">
        <v>0.82</v>
      </c>
      <c r="J7" s="5">
        <f>AVERAGE(Sheet4!F17:F22)</f>
        <v>5.9249929272010045</v>
      </c>
    </row>
    <row r="8" spans="7:10" x14ac:dyDescent="0.25">
      <c r="G8">
        <v>0.97</v>
      </c>
      <c r="H8">
        <f>AVERAGE(Sheet4!C21:C24)</f>
        <v>5.3903915531578317</v>
      </c>
      <c r="I8">
        <v>0.97</v>
      </c>
      <c r="J8" s="5">
        <f>AVERAGE(Sheet4!F23:F28)</f>
        <v>6.8761432023042248</v>
      </c>
    </row>
    <row r="31" spans="1:7" x14ac:dyDescent="0.25">
      <c r="A31" s="9" t="s">
        <v>6</v>
      </c>
      <c r="B31" s="11"/>
      <c r="C31" s="11"/>
      <c r="D31" t="s">
        <v>6</v>
      </c>
      <c r="G31" t="s">
        <v>7</v>
      </c>
    </row>
    <row r="32" spans="1:7" x14ac:dyDescent="0.25">
      <c r="A32" s="9" t="s">
        <v>9</v>
      </c>
      <c r="B32" s="11"/>
      <c r="C32" s="11"/>
      <c r="D32" t="s">
        <v>10</v>
      </c>
      <c r="G32" t="s">
        <v>11</v>
      </c>
    </row>
    <row r="33" spans="1:11" x14ac:dyDescent="0.25">
      <c r="A33" s="9" t="s">
        <v>14</v>
      </c>
      <c r="B33" s="11" t="s">
        <v>15</v>
      </c>
      <c r="C33" s="11"/>
      <c r="D33" t="s">
        <v>14</v>
      </c>
      <c r="E33" t="s">
        <v>15</v>
      </c>
      <c r="G33" t="s">
        <v>14</v>
      </c>
      <c r="H33" t="s">
        <v>18</v>
      </c>
    </row>
    <row r="34" spans="1:11" x14ac:dyDescent="0.25">
      <c r="A34" s="9"/>
      <c r="B34" s="11"/>
      <c r="C34" s="11"/>
    </row>
    <row r="35" spans="1:11" x14ac:dyDescent="0.25">
      <c r="A35" s="9">
        <v>0</v>
      </c>
      <c r="B35" s="11">
        <v>9.4836337906847964E-2</v>
      </c>
      <c r="C35" s="11"/>
      <c r="D35">
        <v>0</v>
      </c>
      <c r="E35">
        <v>0.11940115961957598</v>
      </c>
      <c r="G35">
        <v>0</v>
      </c>
      <c r="K35">
        <v>0.16876704545254348</v>
      </c>
    </row>
    <row r="36" spans="1:11" x14ac:dyDescent="0.25">
      <c r="A36" s="9">
        <v>6</v>
      </c>
      <c r="B36" s="11">
        <v>1.2019132298129613</v>
      </c>
      <c r="C36" s="11"/>
      <c r="D36">
        <v>6</v>
      </c>
      <c r="E36">
        <v>0.11940115961957598</v>
      </c>
      <c r="G36">
        <v>6</v>
      </c>
      <c r="H36">
        <v>1.9304187031494637</v>
      </c>
      <c r="K36">
        <v>0.11474327219436714</v>
      </c>
    </row>
    <row r="37" spans="1:11" x14ac:dyDescent="0.25">
      <c r="A37" s="9">
        <v>29</v>
      </c>
      <c r="B37" s="11">
        <v>1.7302916394194456</v>
      </c>
      <c r="C37" s="11"/>
      <c r="D37">
        <v>29</v>
      </c>
      <c r="E37">
        <v>0.94972603951173262</v>
      </c>
      <c r="G37">
        <v>29</v>
      </c>
      <c r="H37">
        <v>0.67261812707954061</v>
      </c>
      <c r="K37">
        <v>0.14861762112190519</v>
      </c>
    </row>
    <row r="38" spans="1:11" x14ac:dyDescent="0.25">
      <c r="A38" s="9">
        <v>29</v>
      </c>
      <c r="B38" s="11">
        <v>2.0515030623063533</v>
      </c>
      <c r="C38" s="11"/>
      <c r="D38">
        <v>29</v>
      </c>
      <c r="E38">
        <v>0.85960409614930799</v>
      </c>
      <c r="G38">
        <v>29</v>
      </c>
      <c r="H38">
        <v>0.32958396868461193</v>
      </c>
      <c r="K38">
        <v>3.5472250323471535</v>
      </c>
    </row>
    <row r="39" spans="1:11" x14ac:dyDescent="0.25">
      <c r="A39" s="9">
        <v>75</v>
      </c>
      <c r="B39" s="11">
        <v>2.1694652217788324</v>
      </c>
      <c r="C39" s="11"/>
      <c r="D39">
        <v>29</v>
      </c>
      <c r="E39">
        <v>0.91611296199430181</v>
      </c>
      <c r="G39">
        <v>80</v>
      </c>
      <c r="H39">
        <v>2.634301169435838</v>
      </c>
      <c r="K39">
        <v>2.9798959973877275</v>
      </c>
    </row>
    <row r="40" spans="1:11" x14ac:dyDescent="0.25">
      <c r="A40" s="9">
        <v>89</v>
      </c>
      <c r="B40" s="11">
        <v>5.7787670307013981</v>
      </c>
      <c r="C40" s="11"/>
      <c r="D40">
        <v>75</v>
      </c>
      <c r="E40">
        <v>1.1378949334298021</v>
      </c>
      <c r="G40">
        <v>80</v>
      </c>
      <c r="H40">
        <v>0.5737645016763715</v>
      </c>
      <c r="K40">
        <v>3.5036323934658684</v>
      </c>
    </row>
    <row r="41" spans="1:11" x14ac:dyDescent="0.25">
      <c r="A41" s="9">
        <v>89</v>
      </c>
      <c r="B41" s="11">
        <v>5.3825746114678727</v>
      </c>
      <c r="C41" s="11"/>
      <c r="D41">
        <v>75</v>
      </c>
      <c r="E41">
        <v>0.76027081052444889</v>
      </c>
      <c r="G41">
        <v>80</v>
      </c>
      <c r="H41">
        <v>1.2308780881819408</v>
      </c>
      <c r="K41">
        <v>0.28156525285904072</v>
      </c>
    </row>
    <row r="42" spans="1:11" x14ac:dyDescent="0.25">
      <c r="A42" s="9">
        <v>89</v>
      </c>
      <c r="B42" s="11">
        <v>5.6508373256162487</v>
      </c>
      <c r="C42" s="11"/>
      <c r="D42">
        <v>75</v>
      </c>
      <c r="E42">
        <v>0.82810567267571267</v>
      </c>
      <c r="G42">
        <v>75</v>
      </c>
      <c r="H42">
        <v>0.76064088822403653</v>
      </c>
      <c r="K42">
        <v>5.5197742000834667E-2</v>
      </c>
    </row>
    <row r="43" spans="1:11" x14ac:dyDescent="0.25">
      <c r="A43">
        <v>96</v>
      </c>
      <c r="B43">
        <v>6.1824580806988934</v>
      </c>
      <c r="D43">
        <v>89</v>
      </c>
      <c r="E43">
        <v>6.5856374352632434</v>
      </c>
      <c r="G43">
        <v>75</v>
      </c>
      <c r="H43">
        <v>0.74527313256788696</v>
      </c>
      <c r="K43">
        <v>9.5861481320370756E-2</v>
      </c>
    </row>
    <row r="44" spans="1:11" x14ac:dyDescent="0.25">
      <c r="A44">
        <v>96</v>
      </c>
      <c r="B44">
        <v>6.9215664816176323</v>
      </c>
      <c r="D44">
        <v>89</v>
      </c>
      <c r="E44">
        <v>5.6392245493633313</v>
      </c>
      <c r="G44">
        <v>89</v>
      </c>
      <c r="H44">
        <v>2.8290522790600243</v>
      </c>
      <c r="K44">
        <v>3.8629107142659325</v>
      </c>
    </row>
    <row r="45" spans="1:11" x14ac:dyDescent="0.25">
      <c r="A45">
        <v>96</v>
      </c>
      <c r="B45">
        <v>5.7179308727759572</v>
      </c>
      <c r="D45">
        <v>89</v>
      </c>
      <c r="E45">
        <v>6.5129166107939307</v>
      </c>
      <c r="G45">
        <v>89</v>
      </c>
      <c r="H45">
        <v>4.1779283853846856</v>
      </c>
      <c r="K45">
        <v>4.0758683029494387</v>
      </c>
    </row>
    <row r="46" spans="1:11" x14ac:dyDescent="0.25">
      <c r="D46">
        <v>96</v>
      </c>
      <c r="E46">
        <v>7.112261279367047</v>
      </c>
      <c r="G46">
        <v>96</v>
      </c>
      <c r="H46">
        <v>5.8793757833159681</v>
      </c>
      <c r="K46">
        <v>4.3082232479253957</v>
      </c>
    </row>
    <row r="47" spans="1:11" x14ac:dyDescent="0.25">
      <c r="D47">
        <v>96</v>
      </c>
      <c r="E47">
        <v>7.467515097981595</v>
      </c>
      <c r="G47">
        <v>96</v>
      </c>
      <c r="H47">
        <v>6.1140415132180737</v>
      </c>
    </row>
    <row r="48" spans="1:11" x14ac:dyDescent="0.25">
      <c r="D48">
        <v>96</v>
      </c>
      <c r="E48">
        <v>7.8551274013842196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>
      <selection activeCell="B3" sqref="B3:G29"/>
    </sheetView>
  </sheetViews>
  <sheetFormatPr defaultRowHeight="15.75" x14ac:dyDescent="0.25"/>
  <cols>
    <col min="3" max="4" width="11.875" bestFit="1" customWidth="1"/>
    <col min="6" max="6" width="11.875" bestFit="1" customWidth="1"/>
  </cols>
  <sheetData>
    <row r="3" spans="2:7" x14ac:dyDescent="0.25">
      <c r="B3" s="1" t="s">
        <v>19</v>
      </c>
      <c r="C3" s="1" t="s">
        <v>20</v>
      </c>
      <c r="D3" s="1" t="s">
        <v>21</v>
      </c>
      <c r="E3" s="1" t="s">
        <v>19</v>
      </c>
      <c r="F3" s="1" t="s">
        <v>20</v>
      </c>
      <c r="G3" s="1" t="s">
        <v>22</v>
      </c>
    </row>
    <row r="4" spans="2:7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2:7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/>
    </row>
    <row r="6" spans="2:7" x14ac:dyDescent="0.25">
      <c r="B6">
        <v>0.06</v>
      </c>
      <c r="C6">
        <v>0.55146541733936927</v>
      </c>
      <c r="D6">
        <f>C6*((100-89.9)/100)</f>
        <v>5.5698007151276263E-2</v>
      </c>
      <c r="E6">
        <v>0.06</v>
      </c>
      <c r="F6">
        <v>1.2019132298129613</v>
      </c>
      <c r="G6">
        <f t="shared" ref="G6:G28" si="0">F6*((100-89.9)/100)</f>
        <v>0.12139323621110902</v>
      </c>
    </row>
    <row r="7" spans="2:7" x14ac:dyDescent="0.25">
      <c r="B7">
        <v>0.06</v>
      </c>
      <c r="C7">
        <v>1.0652570353591593</v>
      </c>
      <c r="D7">
        <f t="shared" ref="D7:D24" si="1">C7*((100-89.9)/100)</f>
        <v>0.10759096057127503</v>
      </c>
      <c r="E7">
        <v>0.06</v>
      </c>
      <c r="F7">
        <v>1.6263000000000001</v>
      </c>
      <c r="G7">
        <f t="shared" si="0"/>
        <v>0.16425629999999991</v>
      </c>
    </row>
    <row r="8" spans="2:7" x14ac:dyDescent="0.25">
      <c r="B8">
        <v>0.06</v>
      </c>
      <c r="C8">
        <v>1.0576172357562883</v>
      </c>
      <c r="D8">
        <f t="shared" si="1"/>
        <v>0.10681934081138506</v>
      </c>
      <c r="E8">
        <v>0.28999999999999998</v>
      </c>
      <c r="F8">
        <v>1.7302916394194456</v>
      </c>
      <c r="G8">
        <f t="shared" si="0"/>
        <v>0.17475945558136391</v>
      </c>
    </row>
    <row r="9" spans="2:7" x14ac:dyDescent="0.25">
      <c r="B9">
        <v>0.28999999999999998</v>
      </c>
      <c r="C9">
        <v>1.8321308500967142</v>
      </c>
      <c r="D9">
        <f t="shared" si="1"/>
        <v>0.18504521585976802</v>
      </c>
      <c r="E9">
        <v>0.28999999999999998</v>
      </c>
      <c r="F9">
        <v>2.0515030623063533</v>
      </c>
      <c r="G9">
        <f t="shared" si="0"/>
        <v>0.20720180929294155</v>
      </c>
    </row>
    <row r="10" spans="2:7" x14ac:dyDescent="0.25">
      <c r="B10">
        <v>0.28999999999999998</v>
      </c>
      <c r="C10">
        <v>0.67261812707954061</v>
      </c>
      <c r="D10">
        <f t="shared" si="1"/>
        <v>6.793443083503356E-2</v>
      </c>
      <c r="E10">
        <v>0.28999999999999998</v>
      </c>
      <c r="F10">
        <v>0.94972603951173262</v>
      </c>
      <c r="G10">
        <f t="shared" si="0"/>
        <v>9.5922329990684937E-2</v>
      </c>
    </row>
    <row r="11" spans="2:7" x14ac:dyDescent="0.25">
      <c r="B11">
        <v>0.28999999999999998</v>
      </c>
      <c r="C11">
        <v>0.32958396868461193</v>
      </c>
      <c r="D11">
        <f t="shared" si="1"/>
        <v>3.3287980837145785E-2</v>
      </c>
      <c r="E11">
        <v>0.28999999999999998</v>
      </c>
      <c r="F11">
        <v>0.85960409614930799</v>
      </c>
      <c r="G11">
        <f t="shared" si="0"/>
        <v>8.6820013711080057E-2</v>
      </c>
    </row>
    <row r="12" spans="2:7" x14ac:dyDescent="0.25">
      <c r="B12">
        <v>0.75</v>
      </c>
      <c r="C12">
        <v>1.8643276343745376</v>
      </c>
      <c r="D12">
        <f t="shared" si="1"/>
        <v>0.18829709107182818</v>
      </c>
      <c r="E12">
        <v>0.28999999999999998</v>
      </c>
      <c r="F12">
        <v>0.91611296199430181</v>
      </c>
      <c r="G12">
        <f t="shared" si="0"/>
        <v>9.252740916142442E-2</v>
      </c>
    </row>
    <row r="13" spans="2:7" x14ac:dyDescent="0.25">
      <c r="B13">
        <v>0.75</v>
      </c>
      <c r="C13">
        <v>0.76064088822403653</v>
      </c>
      <c r="D13">
        <f t="shared" si="1"/>
        <v>7.6824729710627634E-2</v>
      </c>
      <c r="E13">
        <v>0.75</v>
      </c>
      <c r="F13">
        <v>2.1694652217788324</v>
      </c>
      <c r="G13">
        <f t="shared" si="0"/>
        <v>0.21911598739966193</v>
      </c>
    </row>
    <row r="14" spans="2:7" x14ac:dyDescent="0.25">
      <c r="B14">
        <v>0.75</v>
      </c>
      <c r="C14">
        <v>0.74527313256788696</v>
      </c>
      <c r="D14">
        <f t="shared" si="1"/>
        <v>7.5272586389356536E-2</v>
      </c>
      <c r="E14">
        <v>0.75</v>
      </c>
      <c r="F14">
        <v>1.1378949334298021</v>
      </c>
      <c r="G14">
        <f t="shared" si="0"/>
        <v>0.11492738827640994</v>
      </c>
    </row>
    <row r="15" spans="2:7" x14ac:dyDescent="0.25">
      <c r="B15">
        <v>0.75</v>
      </c>
      <c r="C15">
        <v>1.9994902269704573</v>
      </c>
      <c r="D15">
        <f t="shared" si="1"/>
        <v>0.20194851292401605</v>
      </c>
      <c r="E15">
        <v>0.75</v>
      </c>
      <c r="F15">
        <v>0.76027081052444889</v>
      </c>
      <c r="G15">
        <f t="shared" si="0"/>
        <v>7.6787351862969297E-2</v>
      </c>
    </row>
    <row r="16" spans="2:7" x14ac:dyDescent="0.25">
      <c r="B16">
        <v>0.82</v>
      </c>
      <c r="C16">
        <v>3.8261688650599632</v>
      </c>
      <c r="D16">
        <f t="shared" si="1"/>
        <v>0.38644305537105605</v>
      </c>
      <c r="E16">
        <v>0.75</v>
      </c>
      <c r="F16">
        <v>0.82810567267571267</v>
      </c>
      <c r="G16">
        <f t="shared" si="0"/>
        <v>8.3638672940246933E-2</v>
      </c>
    </row>
    <row r="17" spans="2:7" x14ac:dyDescent="0.25">
      <c r="B17">
        <v>0.82</v>
      </c>
      <c r="C17">
        <v>3.4174262671650659</v>
      </c>
      <c r="D17">
        <f t="shared" si="1"/>
        <v>0.34516005298367142</v>
      </c>
      <c r="E17">
        <v>0.82</v>
      </c>
      <c r="F17">
        <v>5.7787670307013981</v>
      </c>
      <c r="G17">
        <f t="shared" si="0"/>
        <v>0.58365547010084085</v>
      </c>
    </row>
    <row r="18" spans="2:7" x14ac:dyDescent="0.25">
      <c r="B18">
        <v>0.82</v>
      </c>
      <c r="C18">
        <v>4.1312609124365993</v>
      </c>
      <c r="D18">
        <f t="shared" si="1"/>
        <v>0.41725735215609627</v>
      </c>
      <c r="E18">
        <v>0.82</v>
      </c>
      <c r="F18">
        <v>5.3825746114678727</v>
      </c>
      <c r="G18">
        <f t="shared" si="0"/>
        <v>0.54364003575825481</v>
      </c>
    </row>
    <row r="19" spans="2:7" x14ac:dyDescent="0.25">
      <c r="B19">
        <v>0.82</v>
      </c>
      <c r="C19">
        <v>2.8290522790600243</v>
      </c>
      <c r="D19">
        <f t="shared" si="1"/>
        <v>0.28573428018506231</v>
      </c>
      <c r="E19">
        <v>0.82</v>
      </c>
      <c r="F19">
        <v>5.6508373256162487</v>
      </c>
      <c r="G19">
        <f t="shared" si="0"/>
        <v>0.57073456988724081</v>
      </c>
    </row>
    <row r="20" spans="2:7" x14ac:dyDescent="0.25">
      <c r="B20">
        <v>0.82</v>
      </c>
      <c r="C20">
        <v>4.1779283853846856</v>
      </c>
      <c r="D20">
        <f t="shared" si="1"/>
        <v>0.42197076692385299</v>
      </c>
      <c r="E20">
        <v>0.82</v>
      </c>
      <c r="F20">
        <v>6.5856374352632434</v>
      </c>
      <c r="G20">
        <f t="shared" si="0"/>
        <v>0.66514938096158716</v>
      </c>
    </row>
    <row r="21" spans="2:7" x14ac:dyDescent="0.25">
      <c r="B21">
        <v>0.97</v>
      </c>
      <c r="C21">
        <v>4.6628703963894669</v>
      </c>
      <c r="D21">
        <f t="shared" si="1"/>
        <v>0.47094991003533587</v>
      </c>
      <c r="E21">
        <v>0.82</v>
      </c>
      <c r="F21">
        <v>5.6392245493633313</v>
      </c>
      <c r="G21">
        <f t="shared" si="0"/>
        <v>0.56956167948569614</v>
      </c>
    </row>
    <row r="22" spans="2:7" x14ac:dyDescent="0.25">
      <c r="B22">
        <v>0.97</v>
      </c>
      <c r="C22">
        <v>4.905278519707819</v>
      </c>
      <c r="D22">
        <f t="shared" si="1"/>
        <v>0.49543313049048943</v>
      </c>
      <c r="E22">
        <v>0.82</v>
      </c>
      <c r="F22">
        <v>6.5129166107939307</v>
      </c>
      <c r="G22">
        <f t="shared" si="0"/>
        <v>0.65780457769018663</v>
      </c>
    </row>
    <row r="23" spans="2:7" x14ac:dyDescent="0.25">
      <c r="B23">
        <v>0.97</v>
      </c>
      <c r="C23">
        <v>5.8793757833159681</v>
      </c>
      <c r="D23">
        <f t="shared" si="1"/>
        <v>0.59381695411491242</v>
      </c>
      <c r="E23">
        <v>0.97</v>
      </c>
      <c r="F23">
        <v>6.1824580806988934</v>
      </c>
      <c r="G23">
        <f t="shared" si="0"/>
        <v>0.62442826615058789</v>
      </c>
    </row>
    <row r="24" spans="2:7" x14ac:dyDescent="0.25">
      <c r="B24">
        <v>0.97</v>
      </c>
      <c r="C24">
        <v>6.1140415132180737</v>
      </c>
      <c r="D24">
        <f t="shared" si="1"/>
        <v>0.61751819283502507</v>
      </c>
      <c r="E24">
        <v>0.97</v>
      </c>
      <c r="F24">
        <v>6.9215664816176323</v>
      </c>
      <c r="G24">
        <f t="shared" si="0"/>
        <v>0.69907821464338038</v>
      </c>
    </row>
    <row r="25" spans="2:7" x14ac:dyDescent="0.25">
      <c r="E25">
        <v>0.97</v>
      </c>
      <c r="F25">
        <v>5.7179308727759572</v>
      </c>
      <c r="G25">
        <f t="shared" si="0"/>
        <v>0.57751101815037131</v>
      </c>
    </row>
    <row r="26" spans="2:7" x14ac:dyDescent="0.25">
      <c r="E26">
        <v>0.97</v>
      </c>
      <c r="F26">
        <v>7.112261279367047</v>
      </c>
      <c r="G26">
        <f t="shared" si="0"/>
        <v>0.71833838921607129</v>
      </c>
    </row>
    <row r="27" spans="2:7" x14ac:dyDescent="0.25">
      <c r="E27">
        <v>0.97</v>
      </c>
      <c r="F27">
        <v>7.467515097981595</v>
      </c>
      <c r="G27">
        <f t="shared" si="0"/>
        <v>0.75421902489614057</v>
      </c>
    </row>
    <row r="28" spans="2:7" x14ac:dyDescent="0.25">
      <c r="E28">
        <v>0.97</v>
      </c>
      <c r="F28">
        <v>7.8551274013842196</v>
      </c>
      <c r="G28">
        <f t="shared" si="0"/>
        <v>0.7933678675398057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99" workbookViewId="0">
      <selection activeCell="C8" sqref="C8"/>
    </sheetView>
  </sheetViews>
  <sheetFormatPr defaultColWidth="11" defaultRowHeight="15.75" x14ac:dyDescent="0.25"/>
  <cols>
    <col min="8" max="8" width="12" bestFit="1" customWidth="1"/>
    <col min="9" max="9" width="12.5" bestFit="1" customWidth="1"/>
  </cols>
  <sheetData>
    <row r="1" spans="1: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3"/>
    </row>
    <row r="2" spans="1:8" x14ac:dyDescent="0.25">
      <c r="A2" s="1">
        <v>0</v>
      </c>
      <c r="B2" s="1">
        <v>0</v>
      </c>
      <c r="C2" s="1"/>
      <c r="D2" s="1"/>
      <c r="E2" s="1"/>
      <c r="F2" s="1"/>
      <c r="G2" s="1"/>
      <c r="H2" s="3"/>
    </row>
    <row r="3" spans="1:8" x14ac:dyDescent="0.25">
      <c r="A3">
        <v>0.06</v>
      </c>
      <c r="B3">
        <v>0.55146541733936927</v>
      </c>
      <c r="H3" s="2"/>
    </row>
    <row r="4" spans="1:8" x14ac:dyDescent="0.25">
      <c r="A4">
        <v>0.06</v>
      </c>
      <c r="B4">
        <v>1.0652570353591593</v>
      </c>
      <c r="H4" s="5"/>
    </row>
    <row r="5" spans="1:8" x14ac:dyDescent="0.25">
      <c r="A5">
        <v>0.06</v>
      </c>
      <c r="B5">
        <v>1.0576172357562883</v>
      </c>
      <c r="H5" s="5"/>
    </row>
    <row r="6" spans="1:8" x14ac:dyDescent="0.25">
      <c r="A6">
        <v>0.24</v>
      </c>
      <c r="B6">
        <v>1.8321308500967142</v>
      </c>
      <c r="H6" s="5"/>
    </row>
    <row r="7" spans="1:8" x14ac:dyDescent="0.25">
      <c r="A7">
        <v>0.24</v>
      </c>
      <c r="B7">
        <v>0.67261812707954061</v>
      </c>
      <c r="H7" s="5"/>
    </row>
    <row r="8" spans="1:8" x14ac:dyDescent="0.25">
      <c r="A8">
        <v>0.24</v>
      </c>
      <c r="B8">
        <v>0.32958396868461193</v>
      </c>
    </row>
    <row r="9" spans="1:8" x14ac:dyDescent="0.25">
      <c r="A9">
        <v>0.75</v>
      </c>
      <c r="B9">
        <v>1.8643276343745376</v>
      </c>
    </row>
    <row r="10" spans="1:8" x14ac:dyDescent="0.25">
      <c r="A10">
        <v>0.75</v>
      </c>
      <c r="B10">
        <v>0.76064088822403653</v>
      </c>
    </row>
    <row r="11" spans="1:8" x14ac:dyDescent="0.25">
      <c r="A11">
        <v>0.75</v>
      </c>
      <c r="B11">
        <v>0.74527313256788696</v>
      </c>
    </row>
    <row r="12" spans="1:8" x14ac:dyDescent="0.25">
      <c r="A12">
        <v>0.75</v>
      </c>
      <c r="B12">
        <v>1.9994902269704573</v>
      </c>
    </row>
    <row r="13" spans="1:8" x14ac:dyDescent="0.25">
      <c r="A13">
        <v>0.82</v>
      </c>
      <c r="B13">
        <v>3.8261688650599632</v>
      </c>
    </row>
    <row r="14" spans="1:8" x14ac:dyDescent="0.25">
      <c r="A14">
        <v>0.82</v>
      </c>
      <c r="B14">
        <v>3.4174262671650659</v>
      </c>
    </row>
    <row r="15" spans="1:8" x14ac:dyDescent="0.25">
      <c r="A15">
        <v>0.82</v>
      </c>
      <c r="B15">
        <v>4.1312609124365993</v>
      </c>
    </row>
    <row r="16" spans="1:8" x14ac:dyDescent="0.25">
      <c r="A16">
        <v>0.82</v>
      </c>
      <c r="B16">
        <v>2.8290522790600243</v>
      </c>
    </row>
    <row r="17" spans="1:2" x14ac:dyDescent="0.25">
      <c r="A17">
        <v>0.82</v>
      </c>
      <c r="B17">
        <v>4.1779283853846856</v>
      </c>
    </row>
    <row r="18" spans="1:2" x14ac:dyDescent="0.25">
      <c r="A18">
        <v>0.97</v>
      </c>
      <c r="B18">
        <v>4.6628703963894669</v>
      </c>
    </row>
    <row r="19" spans="1:2" x14ac:dyDescent="0.25">
      <c r="A19">
        <v>0.97</v>
      </c>
      <c r="B19">
        <v>4.905278519707819</v>
      </c>
    </row>
    <row r="20" spans="1:2" x14ac:dyDescent="0.25">
      <c r="A20">
        <v>0.97</v>
      </c>
      <c r="B20">
        <v>5.8793757833159681</v>
      </c>
    </row>
    <row r="21" spans="1:2" x14ac:dyDescent="0.25">
      <c r="A21">
        <v>0.97</v>
      </c>
      <c r="B21">
        <v>6.1140415132180737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2" sqref="F2:F26"/>
    </sheetView>
  </sheetViews>
  <sheetFormatPr defaultRowHeight="15.75" x14ac:dyDescent="0.25"/>
  <cols>
    <col min="1" max="1" width="4.875" bestFit="1" customWidth="1"/>
    <col min="2" max="2" width="11" customWidth="1"/>
    <col min="3" max="3" width="15.5" bestFit="1" customWidth="1"/>
    <col min="4" max="4" width="17.125" bestFit="1" customWidth="1"/>
    <col min="6" max="6" width="12.125" customWidth="1"/>
    <col min="7" max="7" width="14.5" bestFit="1" customWidth="1"/>
    <col min="8" max="8" width="15" bestFit="1" customWidth="1"/>
  </cols>
  <sheetData>
    <row r="1" spans="1:8" x14ac:dyDescent="0.25">
      <c r="A1" t="s">
        <v>19</v>
      </c>
      <c r="B1" t="s">
        <v>27</v>
      </c>
      <c r="C1" t="s">
        <v>23</v>
      </c>
      <c r="D1" t="s">
        <v>24</v>
      </c>
      <c r="E1" t="s">
        <v>19</v>
      </c>
      <c r="F1" t="s">
        <v>28</v>
      </c>
      <c r="G1" t="s">
        <v>25</v>
      </c>
      <c r="H1" t="s">
        <v>26</v>
      </c>
    </row>
    <row r="2" spans="1:8" x14ac:dyDescent="0.25">
      <c r="A2">
        <v>0</v>
      </c>
      <c r="B2">
        <f>A2*100</f>
        <v>0</v>
      </c>
      <c r="C2">
        <v>0</v>
      </c>
      <c r="D2">
        <v>0</v>
      </c>
      <c r="E2">
        <v>0</v>
      </c>
      <c r="F2">
        <f>E2*100</f>
        <v>0</v>
      </c>
      <c r="G2">
        <v>0</v>
      </c>
      <c r="H2">
        <v>0</v>
      </c>
    </row>
    <row r="3" spans="1:8" x14ac:dyDescent="0.25">
      <c r="A3">
        <v>0</v>
      </c>
      <c r="B3">
        <f t="shared" ref="B3:B22" si="0">A3*100</f>
        <v>0</v>
      </c>
      <c r="C3">
        <v>0</v>
      </c>
      <c r="D3">
        <v>0</v>
      </c>
      <c r="E3">
        <v>0</v>
      </c>
      <c r="F3">
        <f t="shared" ref="F3:F26" si="1">E3*100</f>
        <v>0</v>
      </c>
      <c r="G3">
        <v>0</v>
      </c>
    </row>
    <row r="4" spans="1:8" x14ac:dyDescent="0.25">
      <c r="A4">
        <v>0.06</v>
      </c>
      <c r="B4">
        <f t="shared" si="0"/>
        <v>6</v>
      </c>
      <c r="C4">
        <v>0.55146541733936927</v>
      </c>
      <c r="D4">
        <v>5.5698007151276263E-2</v>
      </c>
      <c r="E4">
        <v>0.06</v>
      </c>
      <c r="F4">
        <f t="shared" si="1"/>
        <v>6</v>
      </c>
      <c r="G4">
        <v>1.2019132298129613</v>
      </c>
      <c r="H4">
        <v>0.12139323621110902</v>
      </c>
    </row>
    <row r="5" spans="1:8" x14ac:dyDescent="0.25">
      <c r="A5">
        <v>0.06</v>
      </c>
      <c r="B5">
        <f t="shared" si="0"/>
        <v>6</v>
      </c>
      <c r="C5">
        <v>1.0652570353591593</v>
      </c>
      <c r="D5">
        <v>0.10759096057127503</v>
      </c>
      <c r="E5">
        <v>0.06</v>
      </c>
      <c r="F5">
        <f t="shared" si="1"/>
        <v>6</v>
      </c>
      <c r="G5">
        <v>1.6263000000000001</v>
      </c>
      <c r="H5">
        <v>0.16425629999999991</v>
      </c>
    </row>
    <row r="6" spans="1:8" x14ac:dyDescent="0.25">
      <c r="A6">
        <v>0.06</v>
      </c>
      <c r="B6">
        <f t="shared" si="0"/>
        <v>6</v>
      </c>
      <c r="C6">
        <v>1.0576172357562883</v>
      </c>
      <c r="D6">
        <v>0.10681934081138506</v>
      </c>
      <c r="E6">
        <v>0.28999999999999998</v>
      </c>
      <c r="F6">
        <f t="shared" si="1"/>
        <v>28.999999999999996</v>
      </c>
      <c r="G6">
        <v>1.7302916394194456</v>
      </c>
      <c r="H6">
        <v>0.17475945558136391</v>
      </c>
    </row>
    <row r="7" spans="1:8" x14ac:dyDescent="0.25">
      <c r="A7">
        <v>0.28999999999999998</v>
      </c>
      <c r="B7">
        <f t="shared" si="0"/>
        <v>28.999999999999996</v>
      </c>
      <c r="C7">
        <v>1.8321308500967142</v>
      </c>
      <c r="D7">
        <v>0.18504521585976802</v>
      </c>
      <c r="E7">
        <v>0.28999999999999998</v>
      </c>
      <c r="F7">
        <f t="shared" si="1"/>
        <v>28.999999999999996</v>
      </c>
      <c r="G7">
        <v>2.0515030623063533</v>
      </c>
      <c r="H7">
        <v>0.20720180929294155</v>
      </c>
    </row>
    <row r="8" spans="1:8" x14ac:dyDescent="0.25">
      <c r="A8">
        <v>0.28999999999999998</v>
      </c>
      <c r="B8">
        <f t="shared" si="0"/>
        <v>28.999999999999996</v>
      </c>
      <c r="C8">
        <v>0.67261812707954061</v>
      </c>
      <c r="D8">
        <v>6.793443083503356E-2</v>
      </c>
      <c r="E8">
        <v>0.28999999999999998</v>
      </c>
      <c r="F8">
        <f t="shared" si="1"/>
        <v>28.999999999999996</v>
      </c>
      <c r="G8">
        <v>0.94972603951173262</v>
      </c>
      <c r="H8">
        <v>9.5922329990684937E-2</v>
      </c>
    </row>
    <row r="9" spans="1:8" x14ac:dyDescent="0.25">
      <c r="A9">
        <v>0.28999999999999998</v>
      </c>
      <c r="B9">
        <f t="shared" si="0"/>
        <v>28.999999999999996</v>
      </c>
      <c r="C9">
        <v>0.32958396868461193</v>
      </c>
      <c r="D9">
        <v>3.3287980837145785E-2</v>
      </c>
      <c r="E9">
        <v>0.28999999999999998</v>
      </c>
      <c r="F9">
        <f t="shared" si="1"/>
        <v>28.999999999999996</v>
      </c>
      <c r="G9">
        <v>0.85960409614930799</v>
      </c>
      <c r="H9">
        <v>8.6820013711080057E-2</v>
      </c>
    </row>
    <row r="10" spans="1:8" x14ac:dyDescent="0.25">
      <c r="A10">
        <v>0.75</v>
      </c>
      <c r="B10">
        <f t="shared" si="0"/>
        <v>75</v>
      </c>
      <c r="C10">
        <v>1.8643276343745376</v>
      </c>
      <c r="D10">
        <v>0.18829709107182818</v>
      </c>
      <c r="E10">
        <v>0.28999999999999998</v>
      </c>
      <c r="F10">
        <f t="shared" si="1"/>
        <v>28.999999999999996</v>
      </c>
      <c r="G10">
        <v>0.91611296199430181</v>
      </c>
      <c r="H10">
        <v>9.252740916142442E-2</v>
      </c>
    </row>
    <row r="11" spans="1:8" x14ac:dyDescent="0.25">
      <c r="A11">
        <v>0.75</v>
      </c>
      <c r="B11">
        <f t="shared" si="0"/>
        <v>75</v>
      </c>
      <c r="C11">
        <v>0.76064088822403653</v>
      </c>
      <c r="D11">
        <v>7.6824729710627634E-2</v>
      </c>
      <c r="E11">
        <v>0.75</v>
      </c>
      <c r="F11">
        <f t="shared" si="1"/>
        <v>75</v>
      </c>
      <c r="G11">
        <v>2.1694652217788324</v>
      </c>
      <c r="H11">
        <v>0.21911598739966193</v>
      </c>
    </row>
    <row r="12" spans="1:8" x14ac:dyDescent="0.25">
      <c r="A12">
        <v>0.75</v>
      </c>
      <c r="B12">
        <f t="shared" si="0"/>
        <v>75</v>
      </c>
      <c r="C12">
        <v>0.74527313256788696</v>
      </c>
      <c r="D12">
        <v>7.5272586389356536E-2</v>
      </c>
      <c r="E12">
        <v>0.75</v>
      </c>
      <c r="F12">
        <f t="shared" si="1"/>
        <v>75</v>
      </c>
      <c r="G12">
        <v>1.1378949334298021</v>
      </c>
      <c r="H12">
        <v>0.11492738827640994</v>
      </c>
    </row>
    <row r="13" spans="1:8" x14ac:dyDescent="0.25">
      <c r="A13">
        <v>0.75</v>
      </c>
      <c r="B13">
        <f t="shared" si="0"/>
        <v>75</v>
      </c>
      <c r="C13">
        <v>1.9994902269704573</v>
      </c>
      <c r="D13">
        <v>0.20194851292401605</v>
      </c>
      <c r="E13">
        <v>0.75</v>
      </c>
      <c r="F13">
        <f t="shared" si="1"/>
        <v>75</v>
      </c>
      <c r="G13">
        <v>0.76027081052444889</v>
      </c>
      <c r="H13">
        <v>7.6787351862969297E-2</v>
      </c>
    </row>
    <row r="14" spans="1:8" x14ac:dyDescent="0.25">
      <c r="A14">
        <v>0.82</v>
      </c>
      <c r="B14">
        <f t="shared" si="0"/>
        <v>82</v>
      </c>
      <c r="C14">
        <v>3.8261688650599632</v>
      </c>
      <c r="D14">
        <v>0.38644305537105605</v>
      </c>
      <c r="E14">
        <v>0.75</v>
      </c>
      <c r="F14">
        <f t="shared" si="1"/>
        <v>75</v>
      </c>
      <c r="G14">
        <v>0.82810567267571267</v>
      </c>
      <c r="H14">
        <v>8.3638672940246933E-2</v>
      </c>
    </row>
    <row r="15" spans="1:8" x14ac:dyDescent="0.25">
      <c r="A15">
        <v>0.82</v>
      </c>
      <c r="B15">
        <f t="shared" si="0"/>
        <v>82</v>
      </c>
      <c r="C15">
        <v>3.4174262671650659</v>
      </c>
      <c r="D15">
        <v>0.34516005298367142</v>
      </c>
      <c r="E15">
        <v>0.82</v>
      </c>
      <c r="F15">
        <f t="shared" si="1"/>
        <v>82</v>
      </c>
      <c r="G15">
        <v>5.7787670307013981</v>
      </c>
      <c r="H15">
        <v>0.58365547010084085</v>
      </c>
    </row>
    <row r="16" spans="1:8" x14ac:dyDescent="0.25">
      <c r="A16">
        <v>0.82</v>
      </c>
      <c r="B16">
        <f t="shared" si="0"/>
        <v>82</v>
      </c>
      <c r="C16">
        <v>4.1312609124365993</v>
      </c>
      <c r="D16">
        <v>0.41725735215609627</v>
      </c>
      <c r="E16">
        <v>0.82</v>
      </c>
      <c r="F16">
        <f t="shared" si="1"/>
        <v>82</v>
      </c>
      <c r="G16">
        <v>5.3825746114678727</v>
      </c>
      <c r="H16">
        <v>0.54364003575825481</v>
      </c>
    </row>
    <row r="17" spans="1:8" x14ac:dyDescent="0.25">
      <c r="A17">
        <v>0.82</v>
      </c>
      <c r="B17">
        <f t="shared" si="0"/>
        <v>82</v>
      </c>
      <c r="C17">
        <v>2.8290522790600243</v>
      </c>
      <c r="D17">
        <v>0.28573428018506231</v>
      </c>
      <c r="E17">
        <v>0.82</v>
      </c>
      <c r="F17">
        <f t="shared" si="1"/>
        <v>82</v>
      </c>
      <c r="G17">
        <v>5.6508373256162487</v>
      </c>
      <c r="H17">
        <v>0.57073456988724081</v>
      </c>
    </row>
    <row r="18" spans="1:8" x14ac:dyDescent="0.25">
      <c r="A18">
        <v>0.82</v>
      </c>
      <c r="B18">
        <f t="shared" si="0"/>
        <v>82</v>
      </c>
      <c r="C18">
        <v>4.1779283853846856</v>
      </c>
      <c r="D18">
        <v>0.42197076692385299</v>
      </c>
      <c r="E18">
        <v>0.82</v>
      </c>
      <c r="F18">
        <f t="shared" si="1"/>
        <v>82</v>
      </c>
      <c r="G18">
        <v>6.5856374352632434</v>
      </c>
      <c r="H18">
        <v>0.66514938096158716</v>
      </c>
    </row>
    <row r="19" spans="1:8" x14ac:dyDescent="0.25">
      <c r="A19">
        <v>0.97</v>
      </c>
      <c r="B19">
        <f t="shared" si="0"/>
        <v>97</v>
      </c>
      <c r="C19">
        <v>4.6628703963894669</v>
      </c>
      <c r="D19">
        <v>0.47094991003533587</v>
      </c>
      <c r="E19">
        <v>0.82</v>
      </c>
      <c r="F19">
        <f t="shared" si="1"/>
        <v>82</v>
      </c>
      <c r="G19">
        <v>5.6392245493633313</v>
      </c>
      <c r="H19">
        <v>0.56956167948569614</v>
      </c>
    </row>
    <row r="20" spans="1:8" x14ac:dyDescent="0.25">
      <c r="A20">
        <v>0.97</v>
      </c>
      <c r="B20">
        <f t="shared" si="0"/>
        <v>97</v>
      </c>
      <c r="C20">
        <v>4.905278519707819</v>
      </c>
      <c r="D20">
        <v>0.49543313049048943</v>
      </c>
      <c r="E20">
        <v>0.82</v>
      </c>
      <c r="F20">
        <f t="shared" si="1"/>
        <v>82</v>
      </c>
      <c r="G20">
        <v>6.5129166107939307</v>
      </c>
      <c r="H20">
        <v>0.65780457769018663</v>
      </c>
    </row>
    <row r="21" spans="1:8" x14ac:dyDescent="0.25">
      <c r="A21">
        <v>0.97</v>
      </c>
      <c r="B21">
        <f t="shared" si="0"/>
        <v>97</v>
      </c>
      <c r="C21">
        <v>5.8793757833159681</v>
      </c>
      <c r="D21">
        <v>0.59381695411491242</v>
      </c>
      <c r="E21">
        <v>0.97</v>
      </c>
      <c r="F21">
        <f t="shared" si="1"/>
        <v>97</v>
      </c>
      <c r="G21">
        <v>6.1824580806988934</v>
      </c>
      <c r="H21">
        <v>0.62442826615058789</v>
      </c>
    </row>
    <row r="22" spans="1:8" x14ac:dyDescent="0.25">
      <c r="A22">
        <v>0.97</v>
      </c>
      <c r="B22">
        <f t="shared" si="0"/>
        <v>97</v>
      </c>
      <c r="C22">
        <v>6.1140415132180737</v>
      </c>
      <c r="D22">
        <v>0.61751819283502507</v>
      </c>
      <c r="E22">
        <v>0.97</v>
      </c>
      <c r="F22">
        <f t="shared" si="1"/>
        <v>97</v>
      </c>
      <c r="G22">
        <v>6.9215664816176323</v>
      </c>
      <c r="H22">
        <v>0.69907821464338038</v>
      </c>
    </row>
    <row r="23" spans="1:8" x14ac:dyDescent="0.25">
      <c r="E23">
        <v>0.97</v>
      </c>
      <c r="F23">
        <f t="shared" si="1"/>
        <v>97</v>
      </c>
      <c r="G23">
        <v>5.7179308727759572</v>
      </c>
      <c r="H23">
        <v>0.57751101815037131</v>
      </c>
    </row>
    <row r="24" spans="1:8" x14ac:dyDescent="0.25">
      <c r="E24">
        <v>0.97</v>
      </c>
      <c r="F24">
        <f t="shared" si="1"/>
        <v>97</v>
      </c>
      <c r="G24">
        <v>7.112261279367047</v>
      </c>
      <c r="H24">
        <v>0.71833838921607129</v>
      </c>
    </row>
    <row r="25" spans="1:8" x14ac:dyDescent="0.25">
      <c r="E25">
        <v>0.97</v>
      </c>
      <c r="F25">
        <f t="shared" si="1"/>
        <v>97</v>
      </c>
      <c r="G25">
        <v>7.467515097981595</v>
      </c>
      <c r="H25">
        <v>0.75421902489614057</v>
      </c>
    </row>
    <row r="26" spans="1:8" x14ac:dyDescent="0.25">
      <c r="E26">
        <v>0.97</v>
      </c>
      <c r="F26">
        <f t="shared" si="1"/>
        <v>97</v>
      </c>
      <c r="G26">
        <v>7.8551274013842196</v>
      </c>
      <c r="H26">
        <v>0.7933678675398057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ColWidth="11" defaultRowHeight="15.75" x14ac:dyDescent="0.25"/>
  <sheetData>
    <row r="1" spans="1:2" x14ac:dyDescent="0.25">
      <c r="A1" t="s">
        <v>2</v>
      </c>
      <c r="B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0.06</v>
      </c>
      <c r="B3">
        <v>0.89144656281827228</v>
      </c>
    </row>
    <row r="4" spans="1:2" x14ac:dyDescent="0.25">
      <c r="A4">
        <v>0.24</v>
      </c>
      <c r="B4">
        <v>0.9447776486202889</v>
      </c>
    </row>
    <row r="5" spans="1:2" x14ac:dyDescent="0.25">
      <c r="A5">
        <v>0.75</v>
      </c>
      <c r="B5">
        <v>1.1234138850554871</v>
      </c>
    </row>
    <row r="6" spans="1:2" x14ac:dyDescent="0.25">
      <c r="A6">
        <v>0.82</v>
      </c>
      <c r="B6">
        <v>3.6763673418212677</v>
      </c>
    </row>
    <row r="7" spans="1:2" x14ac:dyDescent="0.25">
      <c r="A7">
        <v>0.97</v>
      </c>
      <c r="B7">
        <v>5.3903915531578317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ColWidth="11" defaultRowHeight="15.7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0</v>
      </c>
      <c r="B2">
        <v>0</v>
      </c>
    </row>
    <row r="3" spans="1:2" x14ac:dyDescent="0.25">
      <c r="A3">
        <v>0.06</v>
      </c>
      <c r="B3">
        <v>1.4141066149064807</v>
      </c>
    </row>
    <row r="4" spans="1:2" x14ac:dyDescent="0.25">
      <c r="A4">
        <v>0.28999999999999998</v>
      </c>
      <c r="B4">
        <v>1.3014475598762283</v>
      </c>
    </row>
    <row r="5" spans="1:2" x14ac:dyDescent="0.25">
      <c r="A5">
        <v>0.75</v>
      </c>
      <c r="B5">
        <v>1.2239341596021989</v>
      </c>
    </row>
    <row r="6" spans="1:2" x14ac:dyDescent="0.25">
      <c r="A6">
        <v>0.89</v>
      </c>
      <c r="B6">
        <v>5.9249929272010045</v>
      </c>
    </row>
    <row r="7" spans="1:2" x14ac:dyDescent="0.25">
      <c r="A7">
        <v>0.96</v>
      </c>
      <c r="B7">
        <v>6.8761432023042248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MSI</vt:lpstr>
      <vt:lpstr>MSI.data</vt:lpstr>
      <vt:lpstr>Sheet4</vt:lpstr>
      <vt:lpstr>Sheet1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2017-11-02T16:12:40Z</dcterms:created>
  <dcterms:modified xsi:type="dcterms:W3CDTF">2020-09-16T03:36:37Z</dcterms:modified>
</cp:coreProperties>
</file>