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eptiens\OneDrive - University of Kwazulu-Natal\Work\Project\BMGF TT5 - Drying project\Experimental work\Effect of T and MC (Sam)\Work Sam\"/>
    </mc:Choice>
  </mc:AlternateContent>
  <xr:revisionPtr revIDLastSave="0" documentId="11_579E63240E3490206D4FEAE901253C9196147CF2" xr6:coauthVersionLast="45" xr6:coauthVersionMax="45" xr10:uidLastSave="{00000000-0000-0000-0000-000000000000}"/>
  <bookViews>
    <workbookView xWindow="0" yWindow="0" windowWidth="23040" windowHeight="8616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5" i="2" l="1"/>
  <c r="T55" i="2"/>
  <c r="O55" i="2"/>
  <c r="U55" i="2"/>
  <c r="P55" i="2"/>
  <c r="V55" i="2"/>
  <c r="X55" i="2"/>
  <c r="N11" i="2"/>
  <c r="O11" i="2"/>
  <c r="P11" i="2"/>
  <c r="Q11" i="2"/>
  <c r="R11" i="2"/>
  <c r="N13" i="2"/>
  <c r="T13" i="2"/>
  <c r="O13" i="2"/>
  <c r="U13" i="2"/>
  <c r="P13" i="2"/>
  <c r="V13" i="2"/>
  <c r="X13" i="2"/>
  <c r="V70" i="2"/>
  <c r="O70" i="2"/>
  <c r="U70" i="2"/>
  <c r="T70" i="2"/>
  <c r="X70" i="2"/>
  <c r="V69" i="2"/>
  <c r="T69" i="2"/>
  <c r="O69" i="2"/>
  <c r="U69" i="2"/>
  <c r="W69" i="2"/>
  <c r="X69" i="2"/>
  <c r="N68" i="2"/>
  <c r="T68" i="2"/>
  <c r="O68" i="2"/>
  <c r="U68" i="2"/>
  <c r="V68" i="2"/>
  <c r="W68" i="2"/>
  <c r="X68" i="2"/>
  <c r="V67" i="2"/>
  <c r="O67" i="2"/>
  <c r="U67" i="2"/>
  <c r="N67" i="2"/>
  <c r="T67" i="2"/>
  <c r="W67" i="2"/>
  <c r="V66" i="2"/>
  <c r="O66" i="2"/>
  <c r="U66" i="2"/>
  <c r="N66" i="2"/>
  <c r="T66" i="2"/>
  <c r="X66" i="2"/>
  <c r="P65" i="2"/>
  <c r="V65" i="2"/>
  <c r="N65" i="2"/>
  <c r="T65" i="2"/>
  <c r="O65" i="2"/>
  <c r="U65" i="2"/>
  <c r="W65" i="2"/>
  <c r="X65" i="2"/>
  <c r="N64" i="2"/>
  <c r="T64" i="2"/>
  <c r="O64" i="2"/>
  <c r="U64" i="2"/>
  <c r="P64" i="2"/>
  <c r="V64" i="2"/>
  <c r="W64" i="2"/>
  <c r="X64" i="2"/>
  <c r="P63" i="2"/>
  <c r="V63" i="2"/>
  <c r="O63" i="2"/>
  <c r="U63" i="2"/>
  <c r="N63" i="2"/>
  <c r="T63" i="2"/>
  <c r="W63" i="2"/>
  <c r="P62" i="2"/>
  <c r="V62" i="2"/>
  <c r="O62" i="2"/>
  <c r="U62" i="2"/>
  <c r="N62" i="2"/>
  <c r="T62" i="2"/>
  <c r="X62" i="2"/>
  <c r="P61" i="2"/>
  <c r="V61" i="2"/>
  <c r="N61" i="2"/>
  <c r="T61" i="2"/>
  <c r="O61" i="2"/>
  <c r="U61" i="2"/>
  <c r="W61" i="2"/>
  <c r="X61" i="2"/>
  <c r="N60" i="2"/>
  <c r="T60" i="2"/>
  <c r="O60" i="2"/>
  <c r="U60" i="2"/>
  <c r="P60" i="2"/>
  <c r="V60" i="2"/>
  <c r="W60" i="2"/>
  <c r="X60" i="2"/>
  <c r="P59" i="2"/>
  <c r="V59" i="2"/>
  <c r="O59" i="2"/>
  <c r="U59" i="2"/>
  <c r="N59" i="2"/>
  <c r="T59" i="2"/>
  <c r="W59" i="2"/>
  <c r="P58" i="2"/>
  <c r="V58" i="2"/>
  <c r="O58" i="2"/>
  <c r="U58" i="2"/>
  <c r="N58" i="2"/>
  <c r="T58" i="2"/>
  <c r="X58" i="2"/>
  <c r="P57" i="2"/>
  <c r="V57" i="2"/>
  <c r="N57" i="2"/>
  <c r="T57" i="2"/>
  <c r="O57" i="2"/>
  <c r="U57" i="2"/>
  <c r="W57" i="2"/>
  <c r="X57" i="2"/>
  <c r="N56" i="2"/>
  <c r="T56" i="2"/>
  <c r="O56" i="2"/>
  <c r="U56" i="2"/>
  <c r="P56" i="2"/>
  <c r="V56" i="2"/>
  <c r="W56" i="2"/>
  <c r="X56" i="2"/>
  <c r="W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Q55" i="2"/>
  <c r="Q58" i="2"/>
  <c r="Q62" i="2"/>
  <c r="Q69" i="2"/>
  <c r="N45" i="2"/>
  <c r="T45" i="2"/>
  <c r="O45" i="2"/>
  <c r="U45" i="2"/>
  <c r="P45" i="2"/>
  <c r="V45" i="2"/>
  <c r="X45" i="2"/>
  <c r="N46" i="2"/>
  <c r="T46" i="2"/>
  <c r="O46" i="2"/>
  <c r="U46" i="2"/>
  <c r="P46" i="2"/>
  <c r="V46" i="2"/>
  <c r="X46" i="2"/>
  <c r="N47" i="2"/>
  <c r="T47" i="2"/>
  <c r="O47" i="2"/>
  <c r="U47" i="2"/>
  <c r="P47" i="2"/>
  <c r="V47" i="2"/>
  <c r="X47" i="2"/>
  <c r="N48" i="2"/>
  <c r="T48" i="2"/>
  <c r="O48" i="2"/>
  <c r="U48" i="2"/>
  <c r="P48" i="2"/>
  <c r="V48" i="2"/>
  <c r="X48" i="2"/>
  <c r="N49" i="2"/>
  <c r="T49" i="2"/>
  <c r="O49" i="2"/>
  <c r="U49" i="2"/>
  <c r="P49" i="2"/>
  <c r="V49" i="2"/>
  <c r="X49" i="2"/>
  <c r="N50" i="2"/>
  <c r="T50" i="2"/>
  <c r="O50" i="2"/>
  <c r="U50" i="2"/>
  <c r="P50" i="2"/>
  <c r="V50" i="2"/>
  <c r="X50" i="2"/>
  <c r="N51" i="2"/>
  <c r="T51" i="2"/>
  <c r="O51" i="2"/>
  <c r="U51" i="2"/>
  <c r="P51" i="2"/>
  <c r="V51" i="2"/>
  <c r="X51" i="2"/>
  <c r="W45" i="2"/>
  <c r="W46" i="2"/>
  <c r="W47" i="2"/>
  <c r="W48" i="2"/>
  <c r="W49" i="2"/>
  <c r="W50" i="2"/>
  <c r="W51" i="2"/>
  <c r="P44" i="2"/>
  <c r="V44" i="2"/>
  <c r="O44" i="2"/>
  <c r="U44" i="2"/>
  <c r="N44" i="2"/>
  <c r="T44" i="2"/>
  <c r="X44" i="2"/>
  <c r="P43" i="2"/>
  <c r="V43" i="2"/>
  <c r="O43" i="2"/>
  <c r="U43" i="2"/>
  <c r="N43" i="2"/>
  <c r="T43" i="2"/>
  <c r="X43" i="2"/>
  <c r="N42" i="2"/>
  <c r="T42" i="2"/>
  <c r="O42" i="2"/>
  <c r="U42" i="2"/>
  <c r="P42" i="2"/>
  <c r="V42" i="2"/>
  <c r="W42" i="2"/>
  <c r="X42" i="2"/>
  <c r="P41" i="2"/>
  <c r="V41" i="2"/>
  <c r="O41" i="2"/>
  <c r="U41" i="2"/>
  <c r="N41" i="2"/>
  <c r="T41" i="2"/>
  <c r="W41" i="2"/>
  <c r="P40" i="2"/>
  <c r="V40" i="2"/>
  <c r="O40" i="2"/>
  <c r="U40" i="2"/>
  <c r="N40" i="2"/>
  <c r="T40" i="2"/>
  <c r="W40" i="2"/>
  <c r="X40" i="2"/>
  <c r="P39" i="2"/>
  <c r="V39" i="2"/>
  <c r="O39" i="2"/>
  <c r="U39" i="2"/>
  <c r="N39" i="2"/>
  <c r="T39" i="2"/>
  <c r="X39" i="2"/>
  <c r="N38" i="2"/>
  <c r="T38" i="2"/>
  <c r="O38" i="2"/>
  <c r="U38" i="2"/>
  <c r="P38" i="2"/>
  <c r="V38" i="2"/>
  <c r="W38" i="2"/>
  <c r="X38" i="2"/>
  <c r="P37" i="2"/>
  <c r="V37" i="2"/>
  <c r="O37" i="2"/>
  <c r="U37" i="2"/>
  <c r="N37" i="2"/>
  <c r="T37" i="2"/>
  <c r="W37" i="2"/>
  <c r="P36" i="2"/>
  <c r="V36" i="2"/>
  <c r="O36" i="2"/>
  <c r="U36" i="2"/>
  <c r="N36" i="2"/>
  <c r="T36" i="2"/>
  <c r="X36" i="2"/>
  <c r="P35" i="2"/>
  <c r="V35" i="2"/>
  <c r="O35" i="2"/>
  <c r="U35" i="2"/>
  <c r="N35" i="2"/>
  <c r="T35" i="2"/>
  <c r="X35" i="2"/>
  <c r="N34" i="2"/>
  <c r="T34" i="2"/>
  <c r="O34" i="2"/>
  <c r="U34" i="2"/>
  <c r="P34" i="2"/>
  <c r="V34" i="2"/>
  <c r="W34" i="2"/>
  <c r="X34" i="2"/>
  <c r="P33" i="2"/>
  <c r="V33" i="2"/>
  <c r="O33" i="2"/>
  <c r="U33" i="2"/>
  <c r="N33" i="2"/>
  <c r="T33" i="2"/>
  <c r="W33" i="2"/>
  <c r="P32" i="2"/>
  <c r="V32" i="2"/>
  <c r="O32" i="2"/>
  <c r="U32" i="2"/>
  <c r="N32" i="2"/>
  <c r="T32" i="2"/>
  <c r="X32" i="2"/>
  <c r="R33" i="2"/>
  <c r="Q36" i="2"/>
  <c r="Q32" i="2"/>
  <c r="R45" i="2"/>
  <c r="R46" i="2"/>
  <c r="R47" i="2"/>
  <c r="R48" i="2"/>
  <c r="R49" i="2"/>
  <c r="R50" i="2"/>
  <c r="R51" i="2"/>
  <c r="Q45" i="2"/>
  <c r="Q46" i="2"/>
  <c r="Q47" i="2"/>
  <c r="Q48" i="2"/>
  <c r="Q49" i="2"/>
  <c r="Q50" i="2"/>
  <c r="Q51" i="2"/>
  <c r="Q33" i="2"/>
  <c r="Q34" i="2"/>
  <c r="Q35" i="2"/>
  <c r="Q37" i="2"/>
  <c r="Q38" i="2"/>
  <c r="Q39" i="2"/>
  <c r="Q40" i="2"/>
  <c r="Q41" i="2"/>
  <c r="Q42" i="2"/>
  <c r="Q43" i="2"/>
  <c r="Q44" i="2"/>
  <c r="R36" i="2"/>
  <c r="R44" i="2"/>
  <c r="R42" i="2"/>
  <c r="R40" i="2"/>
  <c r="R39" i="2"/>
  <c r="R38" i="2"/>
  <c r="R34" i="2"/>
  <c r="R32" i="2"/>
  <c r="N12" i="2"/>
  <c r="T12" i="2"/>
  <c r="O12" i="2"/>
  <c r="U12" i="2"/>
  <c r="P12" i="2"/>
  <c r="V12" i="2"/>
  <c r="N14" i="2"/>
  <c r="T14" i="2"/>
  <c r="O14" i="2"/>
  <c r="U14" i="2"/>
  <c r="P14" i="2"/>
  <c r="V14" i="2"/>
  <c r="W14" i="2"/>
  <c r="N15" i="2"/>
  <c r="T15" i="2"/>
  <c r="O15" i="2"/>
  <c r="U15" i="2"/>
  <c r="P15" i="2"/>
  <c r="V15" i="2"/>
  <c r="W15" i="2"/>
  <c r="N16" i="2"/>
  <c r="T16" i="2"/>
  <c r="O16" i="2"/>
  <c r="U16" i="2"/>
  <c r="P16" i="2"/>
  <c r="V16" i="2"/>
  <c r="N17" i="2"/>
  <c r="T17" i="2"/>
  <c r="O17" i="2"/>
  <c r="U17" i="2"/>
  <c r="P17" i="2"/>
  <c r="V17" i="2"/>
  <c r="W17" i="2"/>
  <c r="N18" i="2"/>
  <c r="T18" i="2"/>
  <c r="O18" i="2"/>
  <c r="U18" i="2"/>
  <c r="P18" i="2"/>
  <c r="V18" i="2"/>
  <c r="X18" i="2"/>
  <c r="N19" i="2"/>
  <c r="T19" i="2"/>
  <c r="O19" i="2"/>
  <c r="U19" i="2"/>
  <c r="P19" i="2"/>
  <c r="V19" i="2"/>
  <c r="N20" i="2"/>
  <c r="T20" i="2"/>
  <c r="O20" i="2"/>
  <c r="U20" i="2"/>
  <c r="P20" i="2"/>
  <c r="V20" i="2"/>
  <c r="N21" i="2"/>
  <c r="T21" i="2"/>
  <c r="O21" i="2"/>
  <c r="U21" i="2"/>
  <c r="P21" i="2"/>
  <c r="V21" i="2"/>
  <c r="W21" i="2"/>
  <c r="N22" i="2"/>
  <c r="T22" i="2"/>
  <c r="O22" i="2"/>
  <c r="U22" i="2"/>
  <c r="P22" i="2"/>
  <c r="V22" i="2"/>
  <c r="W22" i="2"/>
  <c r="N23" i="2"/>
  <c r="T23" i="2"/>
  <c r="O23" i="2"/>
  <c r="U23" i="2"/>
  <c r="P23" i="2"/>
  <c r="V23" i="2"/>
  <c r="W23" i="2"/>
  <c r="U11" i="2"/>
  <c r="V11" i="2"/>
  <c r="W19" i="2"/>
  <c r="T11" i="2"/>
  <c r="X22" i="2"/>
  <c r="W20" i="2"/>
  <c r="W18" i="2"/>
  <c r="W16" i="2"/>
  <c r="W13" i="2"/>
  <c r="W12" i="2"/>
  <c r="W11" i="2"/>
  <c r="X11" i="2"/>
  <c r="H11" i="2"/>
  <c r="I11" i="2"/>
  <c r="J11" i="2"/>
  <c r="L11" i="2"/>
  <c r="R12" i="2"/>
  <c r="R13" i="2"/>
  <c r="R14" i="2"/>
  <c r="R15" i="2"/>
  <c r="R16" i="2"/>
  <c r="R17" i="2"/>
  <c r="R18" i="2"/>
  <c r="R19" i="2"/>
  <c r="R20" i="2"/>
  <c r="R21" i="2"/>
  <c r="R22" i="2"/>
  <c r="R23" i="2"/>
  <c r="Q14" i="2"/>
  <c r="Q18" i="2"/>
  <c r="Q12" i="2"/>
  <c r="Q13" i="2"/>
  <c r="Q16" i="2"/>
  <c r="Q17" i="2"/>
  <c r="Q20" i="2"/>
  <c r="Q21" i="2"/>
  <c r="Q22" i="2"/>
  <c r="H12" i="2"/>
  <c r="I12" i="2"/>
  <c r="J12" i="2"/>
  <c r="L12" i="2"/>
  <c r="H13" i="2"/>
  <c r="I13" i="2"/>
  <c r="J13" i="2"/>
  <c r="L13" i="2"/>
  <c r="H14" i="2"/>
  <c r="I14" i="2"/>
  <c r="J14" i="2"/>
  <c r="L14" i="2"/>
  <c r="H15" i="2"/>
  <c r="I15" i="2"/>
  <c r="J15" i="2"/>
  <c r="L15" i="2"/>
  <c r="H16" i="2"/>
  <c r="I16" i="2"/>
  <c r="J16" i="2"/>
  <c r="L16" i="2"/>
  <c r="H17" i="2"/>
  <c r="I17" i="2"/>
  <c r="J17" i="2"/>
  <c r="L17" i="2"/>
  <c r="H18" i="2"/>
  <c r="I18" i="2"/>
  <c r="J18" i="2"/>
  <c r="L18" i="2"/>
  <c r="H19" i="2"/>
  <c r="I19" i="2"/>
  <c r="J19" i="2"/>
  <c r="L19" i="2"/>
  <c r="H20" i="2"/>
  <c r="I20" i="2"/>
  <c r="J20" i="2"/>
  <c r="L20" i="2"/>
  <c r="H21" i="2"/>
  <c r="I21" i="2"/>
  <c r="J21" i="2"/>
  <c r="L21" i="2"/>
  <c r="H22" i="2"/>
  <c r="I22" i="2"/>
  <c r="J22" i="2"/>
  <c r="L22" i="2"/>
  <c r="H23" i="2"/>
  <c r="I23" i="2"/>
  <c r="J23" i="2"/>
  <c r="L23" i="2"/>
  <c r="F58" i="2"/>
  <c r="G58" i="2"/>
  <c r="H58" i="2"/>
  <c r="J58" i="2"/>
  <c r="F57" i="2"/>
  <c r="G57" i="2"/>
  <c r="H57" i="2"/>
  <c r="J57" i="2"/>
  <c r="F56" i="2"/>
  <c r="G56" i="2"/>
  <c r="H56" i="2"/>
  <c r="J56" i="2"/>
  <c r="F59" i="2"/>
  <c r="G59" i="2"/>
  <c r="H59" i="2"/>
  <c r="J59" i="2"/>
  <c r="F60" i="2"/>
  <c r="G60" i="2"/>
  <c r="H60" i="2"/>
  <c r="J60" i="2"/>
  <c r="F61" i="2"/>
  <c r="G61" i="2"/>
  <c r="H61" i="2"/>
  <c r="J61" i="2"/>
  <c r="F62" i="2"/>
  <c r="G62" i="2"/>
  <c r="H62" i="2"/>
  <c r="J62" i="2"/>
  <c r="F63" i="2"/>
  <c r="G63" i="2"/>
  <c r="H63" i="2"/>
  <c r="J63" i="2"/>
  <c r="F64" i="2"/>
  <c r="G64" i="2"/>
  <c r="J64" i="2"/>
  <c r="F65" i="2"/>
  <c r="G65" i="2"/>
  <c r="J65" i="2"/>
  <c r="F66" i="2"/>
  <c r="G66" i="2"/>
  <c r="J66" i="2"/>
  <c r="F67" i="2"/>
  <c r="G67" i="2"/>
  <c r="J67" i="2"/>
  <c r="G68" i="2"/>
  <c r="J68" i="2"/>
  <c r="G69" i="2"/>
  <c r="J69" i="2"/>
  <c r="G70" i="2"/>
  <c r="J70" i="2"/>
  <c r="F55" i="2"/>
  <c r="G55" i="2"/>
  <c r="H55" i="2"/>
  <c r="J55" i="2"/>
  <c r="H31" i="2"/>
  <c r="I31" i="2"/>
  <c r="J31" i="2"/>
  <c r="L31" i="2"/>
  <c r="H32" i="2"/>
  <c r="I32" i="2"/>
  <c r="J32" i="2"/>
  <c r="L32" i="2"/>
  <c r="H33" i="2"/>
  <c r="I33" i="2"/>
  <c r="J33" i="2"/>
  <c r="L33" i="2"/>
  <c r="H34" i="2"/>
  <c r="I34" i="2"/>
  <c r="J34" i="2"/>
  <c r="L34" i="2"/>
  <c r="H35" i="2"/>
  <c r="I35" i="2"/>
  <c r="J35" i="2"/>
  <c r="L35" i="2"/>
  <c r="H36" i="2"/>
  <c r="I36" i="2"/>
  <c r="J36" i="2"/>
  <c r="L36" i="2"/>
  <c r="H37" i="2"/>
  <c r="I37" i="2"/>
  <c r="J37" i="2"/>
  <c r="L37" i="2"/>
  <c r="H38" i="2"/>
  <c r="I38" i="2"/>
  <c r="J38" i="2"/>
  <c r="L38" i="2"/>
  <c r="H39" i="2"/>
  <c r="I39" i="2"/>
  <c r="J39" i="2"/>
  <c r="L39" i="2"/>
  <c r="H40" i="2"/>
  <c r="I40" i="2"/>
  <c r="J40" i="2"/>
  <c r="L40" i="2"/>
  <c r="H41" i="2"/>
  <c r="I41" i="2"/>
  <c r="J41" i="2"/>
  <c r="L41" i="2"/>
  <c r="H42" i="2"/>
  <c r="I42" i="2"/>
  <c r="J42" i="2"/>
  <c r="L42" i="2"/>
  <c r="H43" i="2"/>
  <c r="I43" i="2"/>
  <c r="J43" i="2"/>
  <c r="L43" i="2"/>
  <c r="H44" i="2"/>
  <c r="I44" i="2"/>
  <c r="J44" i="2"/>
  <c r="L44" i="2"/>
  <c r="H45" i="2"/>
  <c r="I45" i="2"/>
  <c r="J45" i="2"/>
  <c r="L45" i="2"/>
  <c r="H46" i="2"/>
  <c r="I46" i="2"/>
  <c r="J46" i="2"/>
  <c r="L46" i="2"/>
  <c r="H47" i="2"/>
  <c r="I47" i="2"/>
  <c r="J47" i="2"/>
  <c r="L47" i="2"/>
  <c r="H48" i="2"/>
  <c r="I48" i="2"/>
  <c r="J48" i="2"/>
  <c r="L48" i="2"/>
  <c r="H49" i="2"/>
  <c r="I49" i="2"/>
  <c r="J49" i="2"/>
  <c r="L49" i="2"/>
  <c r="H50" i="2"/>
  <c r="I50" i="2"/>
  <c r="J50" i="2"/>
  <c r="L50" i="2"/>
  <c r="H51" i="2"/>
  <c r="I51" i="2"/>
  <c r="J51" i="2"/>
  <c r="L51" i="2"/>
  <c r="W58" i="2"/>
  <c r="W62" i="2"/>
  <c r="W66" i="2"/>
  <c r="W70" i="2"/>
  <c r="X59" i="2"/>
  <c r="X63" i="2"/>
  <c r="X67" i="2"/>
  <c r="Q67" i="2"/>
  <c r="Q63" i="2"/>
  <c r="Q59" i="2"/>
  <c r="R55" i="2"/>
  <c r="Q56" i="2"/>
  <c r="Q60" i="2"/>
  <c r="Q64" i="2"/>
  <c r="Q68" i="2"/>
  <c r="Q57" i="2"/>
  <c r="Q61" i="2"/>
  <c r="Q65" i="2"/>
  <c r="Q66" i="2"/>
  <c r="Q70" i="2"/>
  <c r="X33" i="2"/>
  <c r="X37" i="2"/>
  <c r="X41" i="2"/>
  <c r="W35" i="2"/>
  <c r="W39" i="2"/>
  <c r="W43" i="2"/>
  <c r="W32" i="2"/>
  <c r="W36" i="2"/>
  <c r="W44" i="2"/>
  <c r="R35" i="2"/>
  <c r="R43" i="2"/>
  <c r="R37" i="2"/>
  <c r="R41" i="2"/>
  <c r="X17" i="2"/>
  <c r="X15" i="2"/>
  <c r="X14" i="2"/>
  <c r="X21" i="2"/>
  <c r="X23" i="2"/>
  <c r="X19" i="2"/>
  <c r="X12" i="2"/>
  <c r="X16" i="2"/>
  <c r="X20" i="2"/>
  <c r="Q23" i="2"/>
  <c r="Q19" i="2"/>
  <c r="Q15" i="2"/>
  <c r="I68" i="2"/>
  <c r="I69" i="2"/>
  <c r="I70" i="2"/>
  <c r="I61" i="2"/>
  <c r="I60" i="2"/>
  <c r="I57" i="2"/>
  <c r="I56" i="2"/>
  <c r="E74" i="2"/>
  <c r="E75" i="2"/>
  <c r="D74" i="2"/>
  <c r="D75" i="2"/>
  <c r="C74" i="2"/>
  <c r="C75" i="2"/>
  <c r="K34" i="2"/>
  <c r="K38" i="2"/>
  <c r="K42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31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K33" i="2"/>
  <c r="K50" i="2"/>
  <c r="K46" i="2"/>
  <c r="K31" i="2"/>
  <c r="K44" i="2"/>
  <c r="K40" i="2"/>
  <c r="K36" i="2"/>
  <c r="K32" i="2"/>
  <c r="I58" i="2"/>
  <c r="I62" i="2"/>
  <c r="I55" i="2"/>
  <c r="I59" i="2"/>
  <c r="I63" i="2"/>
  <c r="I64" i="2"/>
  <c r="I65" i="2"/>
  <c r="I66" i="2"/>
  <c r="I67" i="2"/>
  <c r="K49" i="2"/>
  <c r="K45" i="2"/>
  <c r="K41" i="2"/>
  <c r="K37" i="2"/>
  <c r="K48" i="2"/>
  <c r="K51" i="2"/>
  <c r="K47" i="2"/>
  <c r="K43" i="2"/>
  <c r="K39" i="2"/>
  <c r="K35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</calcChain>
</file>

<file path=xl/sharedStrings.xml><?xml version="1.0" encoding="utf-8"?>
<sst xmlns="http://schemas.openxmlformats.org/spreadsheetml/2006/main" count="113" uniqueCount="36">
  <si>
    <t>MR</t>
  </si>
  <si>
    <t xml:space="preserve">Average </t>
  </si>
  <si>
    <t>Time</t>
  </si>
  <si>
    <t>SAMPLE A</t>
  </si>
  <si>
    <t>SAMPLE B</t>
  </si>
  <si>
    <t>SAMPLE C</t>
  </si>
  <si>
    <t>A</t>
  </si>
  <si>
    <t>B</t>
  </si>
  <si>
    <t>C</t>
  </si>
  <si>
    <t>VIP</t>
  </si>
  <si>
    <t>STDeV</t>
  </si>
  <si>
    <t>TIME</t>
  </si>
  <si>
    <t>ABR</t>
  </si>
  <si>
    <t>.</t>
  </si>
  <si>
    <t>Mass [g]</t>
  </si>
  <si>
    <t>Mass ratio [g/g]</t>
  </si>
  <si>
    <t>UD original</t>
  </si>
  <si>
    <t>Sample A mass [g]</t>
  </si>
  <si>
    <t>Sample B mass [g]</t>
  </si>
  <si>
    <t>Sample C mass [g]</t>
  </si>
  <si>
    <t>Sample A mass [g/g]</t>
  </si>
  <si>
    <t>Sample B mass [g/g]</t>
  </si>
  <si>
    <t>Sample C mass [g/g]</t>
  </si>
  <si>
    <t>Av. mass ratio [g]</t>
  </si>
  <si>
    <t>STDEV</t>
  </si>
  <si>
    <t>Time [min]</t>
  </si>
  <si>
    <t>Average</t>
  </si>
  <si>
    <t>UDDT</t>
  </si>
  <si>
    <t>Average [g]</t>
  </si>
  <si>
    <t xml:space="preserve">VIP  </t>
  </si>
  <si>
    <t>Sample mass (g)</t>
  </si>
  <si>
    <t>Sample mass(g)</t>
  </si>
  <si>
    <t>MCwb</t>
  </si>
  <si>
    <t>Avr</t>
  </si>
  <si>
    <t>SDEV</t>
  </si>
  <si>
    <t>MCdb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</si>
</sst>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0" fillId="0" borderId="2" xfId="0" applyBorder="1"/>
    <xf numFmtId="0" fontId="3" fillId="0" borderId="3" xfId="0" applyFont="1" applyBorder="1"/>
    <xf numFmtId="0" fontId="0" fillId="0" borderId="3" xfId="0" applyBorder="1"/>
    <xf numFmtId="0" fontId="2" fillId="0" borderId="3" xfId="0" applyFont="1" applyBorder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2" fillId="0" borderId="15" xfId="0" applyFont="1" applyBorder="1"/>
    <xf numFmtId="0" fontId="2" fillId="0" borderId="16" xfId="0" applyFont="1" applyBorder="1"/>
    <xf numFmtId="0" fontId="0" fillId="0" borderId="17" xfId="0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164" fontId="0" fillId="0" borderId="20" xfId="0" applyNumberFormat="1" applyBorder="1"/>
    <xf numFmtId="164" fontId="0" fillId="0" borderId="0" xfId="0" applyNumberFormat="1"/>
    <xf numFmtId="2" fontId="0" fillId="0" borderId="0" xfId="0" applyNumberFormat="1"/>
    <xf numFmtId="2" fontId="4" fillId="0" borderId="21" xfId="0" applyNumberFormat="1" applyFont="1" applyBorder="1"/>
    <xf numFmtId="0" fontId="0" fillId="0" borderId="0" xfId="0" applyAlignment="1"/>
    <xf numFmtId="0" fontId="0" fillId="0" borderId="23" xfId="0" applyBorder="1"/>
    <xf numFmtId="0" fontId="2" fillId="0" borderId="24" xfId="0" applyFont="1" applyBorder="1"/>
    <xf numFmtId="0" fontId="2" fillId="0" borderId="4" xfId="0" applyFont="1" applyBorder="1"/>
    <xf numFmtId="0" fontId="2" fillId="0" borderId="0" xfId="0" applyFont="1"/>
    <xf numFmtId="0" fontId="0" fillId="0" borderId="26" xfId="0" applyBorder="1" applyAlignment="1">
      <alignment wrapText="1"/>
    </xf>
    <xf numFmtId="0" fontId="2" fillId="0" borderId="27" xfId="0" applyFont="1" applyBorder="1"/>
    <xf numFmtId="0" fontId="0" fillId="0" borderId="22" xfId="0" applyBorder="1"/>
    <xf numFmtId="0" fontId="2" fillId="0" borderId="23" xfId="0" applyFont="1" applyBorder="1"/>
    <xf numFmtId="2" fontId="0" fillId="0" borderId="0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9" xfId="0" applyNumberFormat="1" applyBorder="1"/>
    <xf numFmtId="2" fontId="0" fillId="0" borderId="17" xfId="0" applyNumberFormat="1" applyBorder="1"/>
    <xf numFmtId="2" fontId="0" fillId="0" borderId="8" xfId="0" applyNumberFormat="1" applyBorder="1"/>
    <xf numFmtId="43" fontId="0" fillId="0" borderId="0" xfId="1" applyNumberFormat="1" applyFont="1" applyBorder="1"/>
    <xf numFmtId="43" fontId="0" fillId="0" borderId="13" xfId="1" applyNumberFormat="1" applyFont="1" applyBorder="1"/>
    <xf numFmtId="43" fontId="0" fillId="0" borderId="2" xfId="1" applyNumberFormat="1" applyFont="1" applyBorder="1"/>
    <xf numFmtId="43" fontId="0" fillId="0" borderId="3" xfId="1" applyNumberFormat="1" applyFont="1" applyBorder="1"/>
    <xf numFmtId="43" fontId="0" fillId="0" borderId="14" xfId="1" applyNumberFormat="1" applyFont="1" applyBorder="1"/>
    <xf numFmtId="43" fontId="0" fillId="0" borderId="9" xfId="1" applyNumberFormat="1" applyFont="1" applyBorder="1"/>
    <xf numFmtId="43" fontId="0" fillId="0" borderId="17" xfId="1" applyNumberFormat="1" applyFont="1" applyBorder="1"/>
    <xf numFmtId="43" fontId="0" fillId="0" borderId="8" xfId="1" applyNumberFormat="1" applyFont="1" applyBorder="1"/>
    <xf numFmtId="2" fontId="0" fillId="0" borderId="25" xfId="0" applyNumberFormat="1" applyBorder="1"/>
    <xf numFmtId="0" fontId="2" fillId="0" borderId="22" xfId="0" applyFont="1" applyBorder="1"/>
    <xf numFmtId="0" fontId="5" fillId="0" borderId="0" xfId="0" applyFont="1"/>
    <xf numFmtId="2" fontId="0" fillId="0" borderId="29" xfId="0" applyNumberFormat="1" applyBorder="1"/>
    <xf numFmtId="165" fontId="0" fillId="0" borderId="28" xfId="0" applyNumberFormat="1" applyBorder="1"/>
    <xf numFmtId="165" fontId="0" fillId="0" borderId="29" xfId="0" applyNumberFormat="1" applyBorder="1"/>
    <xf numFmtId="165" fontId="0" fillId="0" borderId="30" xfId="0" applyNumberFormat="1" applyBorder="1"/>
    <xf numFmtId="164" fontId="0" fillId="0" borderId="4" xfId="0" applyNumberFormat="1" applyBorder="1"/>
    <xf numFmtId="0" fontId="0" fillId="0" borderId="21" xfId="0" applyBorder="1"/>
    <xf numFmtId="0" fontId="0" fillId="0" borderId="2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 /><Relationship Id="rId3" Type="http://schemas.openxmlformats.org/officeDocument/2006/relationships/theme" Target="theme/theme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Relationship Id="rId9" Type="http://schemas.openxmlformats.org/officeDocument/2006/relationships/customXml" Target="../customXml/item3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26281189023186"/>
          <c:y val="1.5164496337095816E-2"/>
          <c:w val="0.80319527914256716"/>
          <c:h val="0.80589803318524966"/>
        </c:manualLayout>
      </c:layout>
      <c:scatterChart>
        <c:scatterStyle val="smoothMarker"/>
        <c:varyColors val="0"/>
        <c:ser>
          <c:idx val="2"/>
          <c:order val="0"/>
          <c:tx>
            <c:strRef>
              <c:f>Sheet2!$C$29</c:f>
              <c:strCache>
                <c:ptCount val="1"/>
                <c:pt idx="0">
                  <c:v>UDDT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7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Sheet2!$L$31:$L$48</c:f>
                <c:numCache>
                  <c:formatCode>0.000</c:formatCode>
                  <c:ptCount val="18"/>
                  <c:pt idx="0">
                    <c:v>0</c:v>
                  </c:pt>
                  <c:pt idx="1">
                    <c:v>2.6834343469820256E-2</c:v>
                  </c:pt>
                  <c:pt idx="2">
                    <c:v>3.0888483371592626E-2</c:v>
                  </c:pt>
                  <c:pt idx="3">
                    <c:v>3.6780415939021913E-2</c:v>
                  </c:pt>
                  <c:pt idx="4">
                    <c:v>3.7662303321837322E-2</c:v>
                  </c:pt>
                  <c:pt idx="5">
                    <c:v>5.7560403743841866E-2</c:v>
                  </c:pt>
                  <c:pt idx="6">
                    <c:v>4.4648332224413112E-2</c:v>
                  </c:pt>
                  <c:pt idx="7">
                    <c:v>3.7696956913621661E-2</c:v>
                  </c:pt>
                  <c:pt idx="8">
                    <c:v>3.7969908247708239E-2</c:v>
                  </c:pt>
                  <c:pt idx="9">
                    <c:v>2.7094600850847007E-2</c:v>
                  </c:pt>
                  <c:pt idx="10">
                    <c:v>1.8641909026388188E-2</c:v>
                  </c:pt>
                  <c:pt idx="11">
                    <c:v>1.1700790713602418E-2</c:v>
                  </c:pt>
                  <c:pt idx="12">
                    <c:v>6.625425338000283E-3</c:v>
                  </c:pt>
                  <c:pt idx="13">
                    <c:v>3.44151528897543E-3</c:v>
                  </c:pt>
                  <c:pt idx="14">
                    <c:v>1.946666185208594E-3</c:v>
                  </c:pt>
                  <c:pt idx="15">
                    <c:v>9.783380040505568E-4</c:v>
                  </c:pt>
                  <c:pt idx="16">
                    <c:v>7.3746312684365835E-4</c:v>
                  </c:pt>
                  <c:pt idx="17">
                    <c:v>3.6873156342182917E-4</c:v>
                  </c:pt>
                </c:numCache>
              </c:numRef>
            </c:plus>
            <c:minus>
              <c:numRef>
                <c:f>Sheet2!$L$31:$L$48</c:f>
                <c:numCache>
                  <c:formatCode>0.000</c:formatCode>
                  <c:ptCount val="18"/>
                  <c:pt idx="0">
                    <c:v>0</c:v>
                  </c:pt>
                  <c:pt idx="1">
                    <c:v>2.6834343469820256E-2</c:v>
                  </c:pt>
                  <c:pt idx="2">
                    <c:v>3.0888483371592626E-2</c:v>
                  </c:pt>
                  <c:pt idx="3">
                    <c:v>3.6780415939021913E-2</c:v>
                  </c:pt>
                  <c:pt idx="4">
                    <c:v>3.7662303321837322E-2</c:v>
                  </c:pt>
                  <c:pt idx="5">
                    <c:v>5.7560403743841866E-2</c:v>
                  </c:pt>
                  <c:pt idx="6">
                    <c:v>4.4648332224413112E-2</c:v>
                  </c:pt>
                  <c:pt idx="7">
                    <c:v>3.7696956913621661E-2</c:v>
                  </c:pt>
                  <c:pt idx="8">
                    <c:v>3.7969908247708239E-2</c:v>
                  </c:pt>
                  <c:pt idx="9">
                    <c:v>2.7094600850847007E-2</c:v>
                  </c:pt>
                  <c:pt idx="10">
                    <c:v>1.8641909026388188E-2</c:v>
                  </c:pt>
                  <c:pt idx="11">
                    <c:v>1.1700790713602418E-2</c:v>
                  </c:pt>
                  <c:pt idx="12">
                    <c:v>6.625425338000283E-3</c:v>
                  </c:pt>
                  <c:pt idx="13">
                    <c:v>3.44151528897543E-3</c:v>
                  </c:pt>
                  <c:pt idx="14">
                    <c:v>1.946666185208594E-3</c:v>
                  </c:pt>
                  <c:pt idx="15">
                    <c:v>9.783380040505568E-4</c:v>
                  </c:pt>
                  <c:pt idx="16">
                    <c:v>7.3746312684365835E-4</c:v>
                  </c:pt>
                  <c:pt idx="17">
                    <c:v>3.6873156342182917E-4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Sheet2!$B$31:$B$51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Sheet2!$K$31:$K$48</c:f>
              <c:numCache>
                <c:formatCode>_(* #,##0.00_);_(* \(#,##0.00\);_(* "-"??_);_(@_)</c:formatCode>
                <c:ptCount val="18"/>
                <c:pt idx="0">
                  <c:v>1</c:v>
                </c:pt>
                <c:pt idx="1">
                  <c:v>0.74979782948526863</c:v>
                </c:pt>
                <c:pt idx="2">
                  <c:v>0.55790707363898839</c:v>
                </c:pt>
                <c:pt idx="3">
                  <c:v>0.41493593908145882</c:v>
                </c:pt>
                <c:pt idx="4">
                  <c:v>0.30641097032453879</c:v>
                </c:pt>
                <c:pt idx="5">
                  <c:v>0.2088537609618589</c:v>
                </c:pt>
                <c:pt idx="6">
                  <c:v>0.15843273019909795</c:v>
                </c:pt>
                <c:pt idx="7">
                  <c:v>0.11384994293301136</c:v>
                </c:pt>
                <c:pt idx="8">
                  <c:v>7.0649802987646435E-2</c:v>
                </c:pt>
                <c:pt idx="9">
                  <c:v>4.8890861139888393E-2</c:v>
                </c:pt>
                <c:pt idx="10">
                  <c:v>3.2942392742206783E-2</c:v>
                </c:pt>
                <c:pt idx="11">
                  <c:v>2.1525168188750454E-2</c:v>
                </c:pt>
                <c:pt idx="12">
                  <c:v>1.2633117930785219E-2</c:v>
                </c:pt>
                <c:pt idx="13">
                  <c:v>6.7308154309358983E-3</c:v>
                </c:pt>
                <c:pt idx="14">
                  <c:v>2.9743324791953428E-3</c:v>
                </c:pt>
                <c:pt idx="15">
                  <c:v>1.4608097173168504E-3</c:v>
                </c:pt>
                <c:pt idx="16">
                  <c:v>7.3746312684365835E-4</c:v>
                </c:pt>
                <c:pt idx="17">
                  <c:v>3.6873156342182917E-4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B1-41D4-8146-687B9BDF9830}"/>
            </c:ext>
          </c:extLst>
        </c:ser>
        <c:ser>
          <c:idx val="0"/>
          <c:order val="1"/>
          <c:tx>
            <c:strRef>
              <c:f>Sheet2!$H$53</c:f>
              <c:strCache>
                <c:ptCount val="1"/>
                <c:pt idx="0">
                  <c:v>VIP  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Sheet2!$J$55:$J$70</c:f>
                <c:numCache>
                  <c:formatCode>0.00</c:formatCode>
                  <c:ptCount val="16"/>
                  <c:pt idx="0">
                    <c:v>0</c:v>
                  </c:pt>
                  <c:pt idx="1">
                    <c:v>4.8161418644016352E-2</c:v>
                  </c:pt>
                  <c:pt idx="2">
                    <c:v>6.7583260039837653E-2</c:v>
                  </c:pt>
                  <c:pt idx="3">
                    <c:v>8.2313395753209048E-2</c:v>
                  </c:pt>
                  <c:pt idx="4">
                    <c:v>9.6212519531650206E-2</c:v>
                  </c:pt>
                  <c:pt idx="5">
                    <c:v>9.7249155003680685E-2</c:v>
                  </c:pt>
                  <c:pt idx="6">
                    <c:v>9.9747383810360038E-2</c:v>
                  </c:pt>
                  <c:pt idx="7">
                    <c:v>9.1035123211010593E-2</c:v>
                  </c:pt>
                  <c:pt idx="8">
                    <c:v>6.6375550931278837E-2</c:v>
                  </c:pt>
                  <c:pt idx="9">
                    <c:v>4.3750599022027672E-2</c:v>
                  </c:pt>
                  <c:pt idx="10">
                    <c:v>3.2054382373255932E-2</c:v>
                  </c:pt>
                  <c:pt idx="11">
                    <c:v>1.6081068303361153E-2</c:v>
                  </c:pt>
                  <c:pt idx="12">
                    <c:v>3.6142043835053709E-3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Sheet2!$J$55:$J$70</c:f>
                <c:numCache>
                  <c:formatCode>0.00</c:formatCode>
                  <c:ptCount val="16"/>
                  <c:pt idx="0">
                    <c:v>0</c:v>
                  </c:pt>
                  <c:pt idx="1">
                    <c:v>4.8161418644016352E-2</c:v>
                  </c:pt>
                  <c:pt idx="2">
                    <c:v>6.7583260039837653E-2</c:v>
                  </c:pt>
                  <c:pt idx="3">
                    <c:v>8.2313395753209048E-2</c:v>
                  </c:pt>
                  <c:pt idx="4">
                    <c:v>9.6212519531650206E-2</c:v>
                  </c:pt>
                  <c:pt idx="5">
                    <c:v>9.7249155003680685E-2</c:v>
                  </c:pt>
                  <c:pt idx="6">
                    <c:v>9.9747383810360038E-2</c:v>
                  </c:pt>
                  <c:pt idx="7">
                    <c:v>9.1035123211010593E-2</c:v>
                  </c:pt>
                  <c:pt idx="8">
                    <c:v>6.6375550931278837E-2</c:v>
                  </c:pt>
                  <c:pt idx="9">
                    <c:v>4.3750599022027672E-2</c:v>
                  </c:pt>
                  <c:pt idx="10">
                    <c:v>3.2054382373255932E-2</c:v>
                  </c:pt>
                  <c:pt idx="11">
                    <c:v>1.6081068303361153E-2</c:v>
                  </c:pt>
                  <c:pt idx="12">
                    <c:v>3.6142043835053709E-3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Sheet2!$B$55:$B$67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Sheet2!$I$55:$I$68</c:f>
              <c:numCache>
                <c:formatCode>0.0000</c:formatCode>
                <c:ptCount val="14"/>
                <c:pt idx="0">
                  <c:v>1</c:v>
                </c:pt>
                <c:pt idx="1">
                  <c:v>0.82237284469641991</c:v>
                </c:pt>
                <c:pt idx="2">
                  <c:v>0.67936367501366857</c:v>
                </c:pt>
                <c:pt idx="3">
                  <c:v>0.54741827888595507</c:v>
                </c:pt>
                <c:pt idx="4">
                  <c:v>0.42674431092069759</c:v>
                </c:pt>
                <c:pt idx="5">
                  <c:v>0.31295323939823566</c:v>
                </c:pt>
                <c:pt idx="6">
                  <c:v>0.25738713706174071</c:v>
                </c:pt>
                <c:pt idx="7">
                  <c:v>0.17829036297832127</c:v>
                </c:pt>
                <c:pt idx="8">
                  <c:v>0.11459443256812769</c:v>
                </c:pt>
                <c:pt idx="9">
                  <c:v>0.10599426696316136</c:v>
                </c:pt>
                <c:pt idx="10">
                  <c:v>5.8612740909469968E-2</c:v>
                </c:pt>
                <c:pt idx="11">
                  <c:v>2.1707802911101123E-2</c:v>
                </c:pt>
                <c:pt idx="12">
                  <c:v>4.4994740282500948E-3</c:v>
                </c:pt>
                <c:pt idx="13">
                  <c:v>2.6400704018773387E-3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B1-41D4-8146-687B9BDF9830}"/>
            </c:ext>
          </c:extLst>
        </c:ser>
        <c:ser>
          <c:idx val="3"/>
          <c:order val="2"/>
          <c:tx>
            <c:strRef>
              <c:f>Sheet2!$K$10</c:f>
              <c:strCache>
                <c:ptCount val="1"/>
                <c:pt idx="0">
                  <c:v>ABR</c:v>
                </c:pt>
              </c:strCache>
            </c:strRef>
          </c:tx>
          <c:spPr>
            <a:ln w="25400">
              <a:noFill/>
            </a:ln>
          </c:spPr>
          <c:marker>
            <c:symbol val="diamond"/>
            <c:size val="8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Sheet2!$B$11:$B$23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Sheet2!$K$11:$K$23</c:f>
              <c:numCache>
                <c:formatCode>0.00</c:formatCode>
                <c:ptCount val="13"/>
                <c:pt idx="0">
                  <c:v>1</c:v>
                </c:pt>
                <c:pt idx="1">
                  <c:v>0.79856840646078542</c:v>
                </c:pt>
                <c:pt idx="2">
                  <c:v>0.65035154700642106</c:v>
                </c:pt>
                <c:pt idx="3">
                  <c:v>0.53018961932357767</c:v>
                </c:pt>
                <c:pt idx="4">
                  <c:v>0.4171573041215062</c:v>
                </c:pt>
                <c:pt idx="5">
                  <c:v>0.2853083012404713</c:v>
                </c:pt>
                <c:pt idx="6">
                  <c:v>0.17730380390581005</c:v>
                </c:pt>
                <c:pt idx="7">
                  <c:v>8.847450439037581E-2</c:v>
                </c:pt>
                <c:pt idx="8">
                  <c:v>3.2246620176378506E-2</c:v>
                </c:pt>
                <c:pt idx="9">
                  <c:v>1.4809318403080385E-2</c:v>
                </c:pt>
                <c:pt idx="10">
                  <c:v>4.6999844978353961E-3</c:v>
                </c:pt>
                <c:pt idx="11">
                  <c:v>7.0466895807001599E-4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5B1-41D4-8146-687B9BDF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424432"/>
        <c:axId val="1705432752"/>
      </c:scatterChart>
      <c:valAx>
        <c:axId val="1705424432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ZA" sz="1800" b="1">
                    <a:latin typeface="+mj-lt"/>
                  </a:rPr>
                  <a:t>Time [min]</a:t>
                </a:r>
              </a:p>
            </c:rich>
          </c:tx>
          <c:layout>
            <c:manualLayout>
              <c:xMode val="edge"/>
              <c:yMode val="edge"/>
              <c:x val="0.42381399180774632"/>
              <c:y val="0.907716398238899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Sans"/>
                <a:ea typeface="+mn-ea"/>
                <a:cs typeface="+mn-cs"/>
              </a:defRPr>
            </a:pPr>
            <a:endParaRPr lang="en-US"/>
          </a:p>
        </c:txPr>
        <c:crossAx val="1705432752"/>
        <c:crosses val="autoZero"/>
        <c:crossBetween val="midCat"/>
      </c:valAx>
      <c:valAx>
        <c:axId val="170543275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Sans"/>
                    <a:ea typeface="+mn-ea"/>
                    <a:cs typeface="+mn-cs"/>
                  </a:defRPr>
                </a:pPr>
                <a:r>
                  <a:rPr lang="en-ZA" sz="1800" b="1" i="0" baseline="0">
                    <a:effectLst/>
                  </a:rPr>
                  <a:t>Moisture ratio, MR (g/g)</a:t>
                </a:r>
                <a:endParaRPr lang="en-ZA" sz="1800" b="1">
                  <a:effectLst/>
                </a:endParaRPr>
              </a:p>
            </c:rich>
          </c:tx>
          <c:layout>
            <c:manualLayout>
              <c:xMode val="edge"/>
              <c:yMode val="edge"/>
              <c:x val="1.5567737152259885E-2"/>
              <c:y val="0.261844847075067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Sans"/>
                <a:ea typeface="+mn-ea"/>
                <a:cs typeface="+mn-cs"/>
              </a:defRPr>
            </a:pPr>
            <a:endParaRPr lang="en-US"/>
          </a:p>
        </c:txPr>
        <c:crossAx val="1705424432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68711243434669134"/>
          <c:y val="0.19260944058191889"/>
          <c:w val="0.12639282136297947"/>
          <c:h val="0.151970671918941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Sans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 w="28575">
      <a:solidFill>
        <a:sysClr val="windowText" lastClr="000000"/>
      </a:solidFill>
    </a:ln>
  </c:spPr>
  <c:txPr>
    <a:bodyPr/>
    <a:lstStyle/>
    <a:p>
      <a:pPr>
        <a:defRPr sz="1200">
          <a:solidFill>
            <a:schemeClr val="tx1"/>
          </a:solidFill>
          <a:latin typeface="San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02676248640552"/>
          <c:y val="5.097870352800362E-2"/>
          <c:w val="0.79133427690034075"/>
          <c:h val="0.7511235750047439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Sheet2!$R$11:$R$23</c:f>
                <c:numCache>
                  <c:formatCode>General</c:formatCode>
                  <c:ptCount val="13"/>
                  <c:pt idx="0">
                    <c:v>0.23859680626975763</c:v>
                  </c:pt>
                  <c:pt idx="1">
                    <c:v>0.49513353189394238</c:v>
                  </c:pt>
                  <c:pt idx="2">
                    <c:v>0.67691875417740477</c:v>
                  </c:pt>
                  <c:pt idx="3">
                    <c:v>0.83654278167454543</c:v>
                  </c:pt>
                  <c:pt idx="4">
                    <c:v>1.4989947065796736</c:v>
                  </c:pt>
                  <c:pt idx="5">
                    <c:v>2.5902082980967527</c:v>
                  </c:pt>
                  <c:pt idx="6">
                    <c:v>4.1353893447966836</c:v>
                  </c:pt>
                  <c:pt idx="7">
                    <c:v>7.4854185471176287</c:v>
                  </c:pt>
                  <c:pt idx="8">
                    <c:v>9.1507157184142347</c:v>
                  </c:pt>
                  <c:pt idx="9">
                    <c:v>4.8613055830774847</c:v>
                  </c:pt>
                  <c:pt idx="10">
                    <c:v>1.752810346384859</c:v>
                  </c:pt>
                  <c:pt idx="11">
                    <c:v>0.31731914113812248</c:v>
                  </c:pt>
                  <c:pt idx="12">
                    <c:v>0</c:v>
                  </c:pt>
                </c:numCache>
              </c:numRef>
            </c:plus>
            <c:minus>
              <c:numRef>
                <c:f>Sheet2!$R$11:$R$23</c:f>
                <c:numCache>
                  <c:formatCode>General</c:formatCode>
                  <c:ptCount val="13"/>
                  <c:pt idx="0">
                    <c:v>0.23859680626975763</c:v>
                  </c:pt>
                  <c:pt idx="1">
                    <c:v>0.49513353189394238</c:v>
                  </c:pt>
                  <c:pt idx="2">
                    <c:v>0.67691875417740477</c:v>
                  </c:pt>
                  <c:pt idx="3">
                    <c:v>0.83654278167454543</c:v>
                  </c:pt>
                  <c:pt idx="4">
                    <c:v>1.4989947065796736</c:v>
                  </c:pt>
                  <c:pt idx="5">
                    <c:v>2.5902082980967527</c:v>
                  </c:pt>
                  <c:pt idx="6">
                    <c:v>4.1353893447966836</c:v>
                  </c:pt>
                  <c:pt idx="7">
                    <c:v>7.4854185471176287</c:v>
                  </c:pt>
                  <c:pt idx="8">
                    <c:v>9.1507157184142347</c:v>
                  </c:pt>
                  <c:pt idx="9">
                    <c:v>4.8613055830774847</c:v>
                  </c:pt>
                  <c:pt idx="10">
                    <c:v>1.752810346384859</c:v>
                  </c:pt>
                  <c:pt idx="11">
                    <c:v>0.31731914113812248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Sheet2!$B$11:$B$23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Sheet2!$Q$11:$Q$23</c:f>
              <c:numCache>
                <c:formatCode>General</c:formatCode>
                <c:ptCount val="13"/>
                <c:pt idx="0">
                  <c:v>88.306992513602367</c:v>
                </c:pt>
                <c:pt idx="1">
                  <c:v>85.762912101042687</c:v>
                </c:pt>
                <c:pt idx="2">
                  <c:v>83.055371948843899</c:v>
                </c:pt>
                <c:pt idx="3">
                  <c:v>79.982016121110874</c:v>
                </c:pt>
                <c:pt idx="4">
                  <c:v>75.772817626964184</c:v>
                </c:pt>
                <c:pt idx="5">
                  <c:v>67.998154041118781</c:v>
                </c:pt>
                <c:pt idx="6">
                  <c:v>56.666228549074468</c:v>
                </c:pt>
                <c:pt idx="7">
                  <c:v>38.665976983549065</c:v>
                </c:pt>
                <c:pt idx="8">
                  <c:v>18.051546773238606</c:v>
                </c:pt>
                <c:pt idx="9">
                  <c:v>9.7168597168597159</c:v>
                </c:pt>
                <c:pt idx="10">
                  <c:v>3.4348722830398253</c:v>
                </c:pt>
                <c:pt idx="11">
                  <c:v>0.54173896279159484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4-4E32-B5FC-EB54680F7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508512"/>
        <c:axId val="1416513088"/>
      </c:scatterChart>
      <c:valAx>
        <c:axId val="141650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layout>
            <c:manualLayout>
              <c:xMode val="edge"/>
              <c:yMode val="edge"/>
              <c:x val="0.4581793525809274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13088"/>
        <c:crosses val="autoZero"/>
        <c:crossBetween val="midCat"/>
      </c:valAx>
      <c:valAx>
        <c:axId val="14165130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>
                    <a:solidFill>
                      <a:schemeClr val="tx1"/>
                    </a:solidFill>
                  </a:rPr>
                  <a:t>Moisture content (%wt</a:t>
                </a:r>
                <a:r>
                  <a:rPr lang="en-ZA" sz="1200" baseline="0">
                    <a:solidFill>
                      <a:schemeClr val="tx1"/>
                    </a:solidFill>
                  </a:rPr>
                  <a:t>)</a:t>
                </a:r>
                <a:endParaRPr lang="en-ZA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1069341254433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0851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49880341073083"/>
          <c:y val="5.097870352800362E-2"/>
          <c:w val="0.79486223597601546"/>
          <c:h val="0.7511235750047439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Sheet2!$R$32:$R$50</c:f>
                <c:numCache>
                  <c:formatCode>General</c:formatCode>
                  <c:ptCount val="19"/>
                  <c:pt idx="0">
                    <c:v>0.68980564797992228</c:v>
                  </c:pt>
                  <c:pt idx="1">
                    <c:v>0.9747447915349482</c:v>
                  </c:pt>
                  <c:pt idx="2">
                    <c:v>1.3153228160092092</c:v>
                  </c:pt>
                  <c:pt idx="3">
                    <c:v>1.9774983854006014</c:v>
                  </c:pt>
                  <c:pt idx="4">
                    <c:v>2.7442717878985747</c:v>
                  </c:pt>
                  <c:pt idx="5">
                    <c:v>6.1776535279688725</c:v>
                  </c:pt>
                  <c:pt idx="6">
                    <c:v>5.5252920533698004</c:v>
                  </c:pt>
                  <c:pt idx="7">
                    <c:v>5.4457830547227442</c:v>
                  </c:pt>
                  <c:pt idx="8">
                    <c:v>6.7148004696721326</c:v>
                  </c:pt>
                  <c:pt idx="9">
                    <c:v>5.1067316776666312</c:v>
                  </c:pt>
                  <c:pt idx="10">
                    <c:v>3.7124946185438832</c:v>
                  </c:pt>
                  <c:pt idx="11">
                    <c:v>2.443452094124245</c:v>
                  </c:pt>
                  <c:pt idx="12">
                    <c:v>1.4299227101117205</c:v>
                  </c:pt>
                  <c:pt idx="13">
                    <c:v>0.75599840620364445</c:v>
                  </c:pt>
                  <c:pt idx="14">
                    <c:v>0.40917358979329715</c:v>
                  </c:pt>
                  <c:pt idx="15">
                    <c:v>0.20706919436363144</c:v>
                  </c:pt>
                  <c:pt idx="16">
                    <c:v>0.15723270440251585</c:v>
                  </c:pt>
                  <c:pt idx="17">
                    <c:v>7.8802206461781002E-2</c:v>
                  </c:pt>
                  <c:pt idx="18">
                    <c:v>0</c:v>
                  </c:pt>
                </c:numCache>
              </c:numRef>
            </c:plus>
            <c:minus>
              <c:numRef>
                <c:f>Sheet2!$R$32:$R$50</c:f>
                <c:numCache>
                  <c:formatCode>General</c:formatCode>
                  <c:ptCount val="19"/>
                  <c:pt idx="0">
                    <c:v>0.68980564797992228</c:v>
                  </c:pt>
                  <c:pt idx="1">
                    <c:v>0.9747447915349482</c:v>
                  </c:pt>
                  <c:pt idx="2">
                    <c:v>1.3153228160092092</c:v>
                  </c:pt>
                  <c:pt idx="3">
                    <c:v>1.9774983854006014</c:v>
                  </c:pt>
                  <c:pt idx="4">
                    <c:v>2.7442717878985747</c:v>
                  </c:pt>
                  <c:pt idx="5">
                    <c:v>6.1776535279688725</c:v>
                  </c:pt>
                  <c:pt idx="6">
                    <c:v>5.5252920533698004</c:v>
                  </c:pt>
                  <c:pt idx="7">
                    <c:v>5.4457830547227442</c:v>
                  </c:pt>
                  <c:pt idx="8">
                    <c:v>6.7148004696721326</c:v>
                  </c:pt>
                  <c:pt idx="9">
                    <c:v>5.1067316776666312</c:v>
                  </c:pt>
                  <c:pt idx="10">
                    <c:v>3.7124946185438832</c:v>
                  </c:pt>
                  <c:pt idx="11">
                    <c:v>2.443452094124245</c:v>
                  </c:pt>
                  <c:pt idx="12">
                    <c:v>1.4299227101117205</c:v>
                  </c:pt>
                  <c:pt idx="13">
                    <c:v>0.75599840620364445</c:v>
                  </c:pt>
                  <c:pt idx="14">
                    <c:v>0.40917358979329715</c:v>
                  </c:pt>
                  <c:pt idx="15">
                    <c:v>0.20706919436363144</c:v>
                  </c:pt>
                  <c:pt idx="16">
                    <c:v>0.15723270440251585</c:v>
                  </c:pt>
                  <c:pt idx="17">
                    <c:v>7.8802206461781002E-2</c:v>
                  </c:pt>
                  <c:pt idx="1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Sheet2!$B$31:$B$49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Sheet2!$Q$32:$Q$50</c:f>
              <c:numCache>
                <c:formatCode>General</c:formatCode>
                <c:ptCount val="19"/>
                <c:pt idx="0">
                  <c:v>69.429299384222546</c:v>
                </c:pt>
                <c:pt idx="1">
                  <c:v>62.971724379833539</c:v>
                </c:pt>
                <c:pt idx="2">
                  <c:v>55.816467187277674</c:v>
                </c:pt>
                <c:pt idx="3">
                  <c:v>48.33057500787843</c:v>
                </c:pt>
                <c:pt idx="4">
                  <c:v>40.726062499200282</c:v>
                </c:pt>
                <c:pt idx="5">
                  <c:v>30.905360144974992</c:v>
                </c:pt>
                <c:pt idx="6">
                  <c:v>25.487447063915965</c:v>
                </c:pt>
                <c:pt idx="7">
                  <c:v>19.658253776912741</c:v>
                </c:pt>
                <c:pt idx="8">
                  <c:v>12.611338926147083</c:v>
                </c:pt>
                <c:pt idx="9">
                  <c:v>9.2761542817109515</c:v>
                </c:pt>
                <c:pt idx="10">
                  <c:v>6.5648947427073194</c:v>
                </c:pt>
                <c:pt idx="11">
                  <c:v>4.4585108574278109</c:v>
                </c:pt>
                <c:pt idx="12">
                  <c:v>2.6942947247706317</c:v>
                </c:pt>
                <c:pt idx="13">
                  <c:v>1.4622940076998054</c:v>
                </c:pt>
                <c:pt idx="14">
                  <c:v>0.64049233400523653</c:v>
                </c:pt>
                <c:pt idx="15">
                  <c:v>0.31612867988420718</c:v>
                </c:pt>
                <c:pt idx="16">
                  <c:v>0.15723270440251585</c:v>
                </c:pt>
                <c:pt idx="17">
                  <c:v>7.8802206461781002E-2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3-4036-9629-9F36CD478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508512"/>
        <c:axId val="1416513088"/>
      </c:scatterChart>
      <c:valAx>
        <c:axId val="141650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layout>
            <c:manualLayout>
              <c:xMode val="edge"/>
              <c:yMode val="edge"/>
              <c:x val="0.4581793525809274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13088"/>
        <c:crosses val="autoZero"/>
        <c:crossBetween val="midCat"/>
      </c:valAx>
      <c:valAx>
        <c:axId val="14165130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>
                    <a:solidFill>
                      <a:schemeClr val="tx1"/>
                    </a:solidFill>
                  </a:rPr>
                  <a:t>Moisture content (%wt</a:t>
                </a:r>
                <a:r>
                  <a:rPr lang="en-ZA" sz="1200" baseline="0">
                    <a:solidFill>
                      <a:schemeClr val="tx1"/>
                    </a:solidFill>
                  </a:rPr>
                  <a:t>)</a:t>
                </a:r>
                <a:endParaRPr lang="en-ZA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888769283977096E-2"/>
              <c:y val="0.14599988887477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0851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02676248640552"/>
          <c:y val="5.097870352800362E-2"/>
          <c:w val="0.79133427690034075"/>
          <c:h val="0.7511235750047439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Sheet2!$R$55:$R$70</c:f>
                <c:numCache>
                  <c:formatCode>General</c:formatCode>
                  <c:ptCount val="16"/>
                  <c:pt idx="0">
                    <c:v>0.13665300717860016</c:v>
                  </c:pt>
                  <c:pt idx="1">
                    <c:v>0.2413815699691875</c:v>
                  </c:pt>
                  <c:pt idx="2">
                    <c:v>0.50383959543763635</c:v>
                  </c:pt>
                  <c:pt idx="3">
                    <c:v>1.0097925753917938</c:v>
                  </c:pt>
                  <c:pt idx="4">
                    <c:v>2.0713551633622278</c:v>
                  </c:pt>
                  <c:pt idx="5">
                    <c:v>4.1750285306950738</c:v>
                  </c:pt>
                  <c:pt idx="6">
                    <c:v>9.5418229427055934</c:v>
                  </c:pt>
                  <c:pt idx="7">
                    <c:v>20.856403741471574</c:v>
                  </c:pt>
                  <c:pt idx="8">
                    <c:v>25.618744889184129</c:v>
                  </c:pt>
                  <c:pt idx="9">
                    <c:v>22.90397671527554</c:v>
                  </c:pt>
                  <c:pt idx="10">
                    <c:v>19.433127508683956</c:v>
                  </c:pt>
                  <c:pt idx="11">
                    <c:v>17.14749452172925</c:v>
                  </c:pt>
                  <c:pt idx="12">
                    <c:v>6.3717363795735684</c:v>
                  </c:pt>
                  <c:pt idx="13">
                    <c:v>2.1433035249352459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Sheet2!$R$55:$R$70</c:f>
                <c:numCache>
                  <c:formatCode>General</c:formatCode>
                  <c:ptCount val="16"/>
                  <c:pt idx="0">
                    <c:v>0.13665300717860016</c:v>
                  </c:pt>
                  <c:pt idx="1">
                    <c:v>0.2413815699691875</c:v>
                  </c:pt>
                  <c:pt idx="2">
                    <c:v>0.50383959543763635</c:v>
                  </c:pt>
                  <c:pt idx="3">
                    <c:v>1.0097925753917938</c:v>
                  </c:pt>
                  <c:pt idx="4">
                    <c:v>2.0713551633622278</c:v>
                  </c:pt>
                  <c:pt idx="5">
                    <c:v>4.1750285306950738</c:v>
                  </c:pt>
                  <c:pt idx="6">
                    <c:v>9.5418229427055934</c:v>
                  </c:pt>
                  <c:pt idx="7">
                    <c:v>20.856403741471574</c:v>
                  </c:pt>
                  <c:pt idx="8">
                    <c:v>25.618744889184129</c:v>
                  </c:pt>
                  <c:pt idx="9">
                    <c:v>22.90397671527554</c:v>
                  </c:pt>
                  <c:pt idx="10">
                    <c:v>19.433127508683956</c:v>
                  </c:pt>
                  <c:pt idx="11">
                    <c:v>17.14749452172925</c:v>
                  </c:pt>
                  <c:pt idx="12">
                    <c:v>6.3717363795735684</c:v>
                  </c:pt>
                  <c:pt idx="13">
                    <c:v>2.1433035249352459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Sheet2!$B$55:$B$68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Sheet2!$N$55:$N$68</c:f>
              <c:numCache>
                <c:formatCode>General</c:formatCode>
                <c:ptCount val="14"/>
                <c:pt idx="0">
                  <c:v>95.896000000000001</c:v>
                </c:pt>
                <c:pt idx="1">
                  <c:v>95.171764705882353</c:v>
                </c:pt>
                <c:pt idx="2">
                  <c:v>94.162162162162161</c:v>
                </c:pt>
                <c:pt idx="3">
                  <c:v>92.825174825174827</c:v>
                </c:pt>
                <c:pt idx="4">
                  <c:v>90.839285714285708</c:v>
                </c:pt>
                <c:pt idx="5">
                  <c:v>87.745595700209009</c:v>
                </c:pt>
                <c:pt idx="6">
                  <c:v>87.745595700209009</c:v>
                </c:pt>
                <c:pt idx="7">
                  <c:v>82.078602620087338</c:v>
                </c:pt>
                <c:pt idx="8">
                  <c:v>72.474849094567404</c:v>
                </c:pt>
                <c:pt idx="9">
                  <c:v>55.049288061336242</c:v>
                </c:pt>
                <c:pt idx="10">
                  <c:v>31.140939597315377</c:v>
                </c:pt>
                <c:pt idx="11">
                  <c:v>4.491505701652267</c:v>
                </c:pt>
                <c:pt idx="12">
                  <c:v>0.17027487229396934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6-40C0-98E1-865B7EF96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508512"/>
        <c:axId val="1416513088"/>
      </c:scatterChart>
      <c:valAx>
        <c:axId val="141650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layout>
            <c:manualLayout>
              <c:xMode val="edge"/>
              <c:yMode val="edge"/>
              <c:x val="0.4581793525809274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13088"/>
        <c:crosses val="autoZero"/>
        <c:crossBetween val="midCat"/>
      </c:valAx>
      <c:valAx>
        <c:axId val="14165130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>
                    <a:solidFill>
                      <a:schemeClr val="tx1"/>
                    </a:solidFill>
                  </a:rPr>
                  <a:t>Moisture content (%wt</a:t>
                </a:r>
                <a:r>
                  <a:rPr lang="en-ZA" sz="1200" baseline="0">
                    <a:solidFill>
                      <a:schemeClr val="tx1"/>
                    </a:solidFill>
                  </a:rPr>
                  <a:t>)</a:t>
                </a:r>
                <a:endParaRPr lang="en-ZA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1069341254433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0851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38696710803195"/>
          <c:y val="5.097870352800362E-2"/>
          <c:w val="0.80897407227871421"/>
          <c:h val="0.7511235750047439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Sheet2!$X$55:$X$70</c:f>
                <c:numCache>
                  <c:formatCode>General</c:formatCode>
                  <c:ptCount val="16"/>
                  <c:pt idx="0">
                    <c:v>0.72792505846019284</c:v>
                  </c:pt>
                  <c:pt idx="1">
                    <c:v>0.87910451682941304</c:v>
                  </c:pt>
                  <c:pt idx="2">
                    <c:v>1.2072873112240641</c:v>
                  </c:pt>
                  <c:pt idx="3">
                    <c:v>1.5507378261612539</c:v>
                  </c:pt>
                  <c:pt idx="4">
                    <c:v>1.8886104209023962</c:v>
                  </c:pt>
                  <c:pt idx="5">
                    <c:v>1.9623351236791822</c:v>
                  </c:pt>
                  <c:pt idx="6">
                    <c:v>2.1249150027513499</c:v>
                  </c:pt>
                  <c:pt idx="7">
                    <c:v>1.9244368281510229</c:v>
                  </c:pt>
                  <c:pt idx="8">
                    <c:v>1.394310379818865</c:v>
                  </c:pt>
                  <c:pt idx="9">
                    <c:v>0.97838347450973639</c:v>
                  </c:pt>
                  <c:pt idx="10">
                    <c:v>0.62315167147619765</c:v>
                  </c:pt>
                  <c:pt idx="11">
                    <c:v>0.28214004205826704</c:v>
                  </c:pt>
                  <c:pt idx="12">
                    <c:v>6.2162705334990839E-2</c:v>
                  </c:pt>
                  <c:pt idx="13">
                    <c:v>1.846965699208411E-2</c:v>
                  </c:pt>
                  <c:pt idx="14">
                    <c:v>4.6174142480213173E-3</c:v>
                  </c:pt>
                  <c:pt idx="15">
                    <c:v>0</c:v>
                  </c:pt>
                </c:numCache>
              </c:numRef>
            </c:plus>
            <c:minus>
              <c:numRef>
                <c:f>Sheet2!$X$55:$X$70</c:f>
                <c:numCache>
                  <c:formatCode>General</c:formatCode>
                  <c:ptCount val="16"/>
                  <c:pt idx="0">
                    <c:v>0.72792505846019284</c:v>
                  </c:pt>
                  <c:pt idx="1">
                    <c:v>0.87910451682941304</c:v>
                  </c:pt>
                  <c:pt idx="2">
                    <c:v>1.2072873112240641</c:v>
                  </c:pt>
                  <c:pt idx="3">
                    <c:v>1.5507378261612539</c:v>
                  </c:pt>
                  <c:pt idx="4">
                    <c:v>1.8886104209023962</c:v>
                  </c:pt>
                  <c:pt idx="5">
                    <c:v>1.9623351236791822</c:v>
                  </c:pt>
                  <c:pt idx="6">
                    <c:v>2.1249150027513499</c:v>
                  </c:pt>
                  <c:pt idx="7">
                    <c:v>1.9244368281510229</c:v>
                  </c:pt>
                  <c:pt idx="8">
                    <c:v>1.394310379818865</c:v>
                  </c:pt>
                  <c:pt idx="9">
                    <c:v>0.97838347450973639</c:v>
                  </c:pt>
                  <c:pt idx="10">
                    <c:v>0.62315167147619765</c:v>
                  </c:pt>
                  <c:pt idx="11">
                    <c:v>0.28214004205826704</c:v>
                  </c:pt>
                  <c:pt idx="12">
                    <c:v>6.2162705334990839E-2</c:v>
                  </c:pt>
                  <c:pt idx="13">
                    <c:v>1.846965699208411E-2</c:v>
                  </c:pt>
                  <c:pt idx="14">
                    <c:v>4.6174142480213173E-3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Sheet2!$B$31:$B$49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Sheet2!$W$55:$W$70</c:f>
              <c:numCache>
                <c:formatCode>General</c:formatCode>
                <c:ptCount val="16"/>
                <c:pt idx="0">
                  <c:v>22.418581795420181</c:v>
                </c:pt>
                <c:pt idx="1">
                  <c:v>18.394572177981871</c:v>
                </c:pt>
                <c:pt idx="2">
                  <c:v>15.161113850317891</c:v>
                </c:pt>
                <c:pt idx="3">
                  <c:v>12.184421024421246</c:v>
                </c:pt>
                <c:pt idx="4">
                  <c:v>9.4595741043884765</c:v>
                </c:pt>
                <c:pt idx="5">
                  <c:v>6.9054799877370732</c:v>
                </c:pt>
                <c:pt idx="6">
                  <c:v>5.6866645243965452</c:v>
                </c:pt>
                <c:pt idx="7">
                  <c:v>3.9052966284299853</c:v>
                </c:pt>
                <c:pt idx="8">
                  <c:v>2.4948027233404253</c:v>
                </c:pt>
                <c:pt idx="9">
                  <c:v>1.524607779097896</c:v>
                </c:pt>
                <c:pt idx="10">
                  <c:v>0.83544380838738019</c:v>
                </c:pt>
                <c:pt idx="11">
                  <c:v>0.30532689218404119</c:v>
                </c:pt>
                <c:pt idx="12">
                  <c:v>6.3013581789909887E-2</c:v>
                </c:pt>
                <c:pt idx="13">
                  <c:v>1.8469656992084114E-2</c:v>
                </c:pt>
                <c:pt idx="14">
                  <c:v>4.6174142480213164E-3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A-454B-9AF3-F86822473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508512"/>
        <c:axId val="1416513088"/>
      </c:scatterChart>
      <c:valAx>
        <c:axId val="141650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layout>
            <c:manualLayout>
              <c:xMode val="edge"/>
              <c:yMode val="edge"/>
              <c:x val="0.4581793525809274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13088"/>
        <c:crosses val="autoZero"/>
        <c:crossBetween val="midCat"/>
      </c:valAx>
      <c:valAx>
        <c:axId val="1416513088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>
                    <a:solidFill>
                      <a:schemeClr val="tx1"/>
                    </a:solidFill>
                  </a:rPr>
                  <a:t>Moisture content (g/g db</a:t>
                </a:r>
                <a:r>
                  <a:rPr lang="en-ZA" sz="1200" baseline="0">
                    <a:solidFill>
                      <a:schemeClr val="tx1"/>
                    </a:solidFill>
                  </a:rPr>
                  <a:t>)</a:t>
                </a:r>
                <a:endParaRPr lang="en-ZA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1069341254433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0851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80314960629922"/>
          <c:y val="5.097870352800362E-2"/>
          <c:w val="0.81955796150481186"/>
          <c:h val="0.7511235750047439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Sheet2!$X$32:$X$50</c:f>
                <c:numCache>
                  <c:formatCode>General</c:formatCode>
                  <c:ptCount val="19"/>
                  <c:pt idx="0">
                    <c:v>7.347513517964821E-2</c:v>
                  </c:pt>
                  <c:pt idx="1">
                    <c:v>7.1271005283389435E-2</c:v>
                  </c:pt>
                  <c:pt idx="2">
                    <c:v>6.9315870416021191E-2</c:v>
                  </c:pt>
                  <c:pt idx="3">
                    <c:v>7.6624987330859762E-2</c:v>
                  </c:pt>
                  <c:pt idx="4">
                    <c:v>8.0885955569578019E-2</c:v>
                  </c:pt>
                  <c:pt idx="5">
                    <c:v>0.12623065813540632</c:v>
                  </c:pt>
                  <c:pt idx="6">
                    <c:v>9.865917734089022E-2</c:v>
                  </c:pt>
                  <c:pt idx="7">
                    <c:v>8.4346522693330955E-2</c:v>
                  </c:pt>
                  <c:pt idx="8">
                    <c:v>8.6273706704167813E-2</c:v>
                  </c:pt>
                  <c:pt idx="9">
                    <c:v>6.1767517121860682E-2</c:v>
                  </c:pt>
                  <c:pt idx="10">
                    <c:v>4.2569746122758274E-2</c:v>
                  </c:pt>
                  <c:pt idx="11">
                    <c:v>2.6622469520415592E-2</c:v>
                  </c:pt>
                  <c:pt idx="12">
                    <c:v>1.4997863275641668E-2</c:v>
                  </c:pt>
                  <c:pt idx="13">
                    <c:v>7.7446739812925972E-3</c:v>
                  </c:pt>
                  <c:pt idx="14">
                    <c:v>4.152242154590563E-3</c:v>
                  </c:pt>
                  <c:pt idx="15">
                    <c:v>2.086088091733042E-3</c:v>
                  </c:pt>
                  <c:pt idx="16">
                    <c:v>1.579778830963667E-3</c:v>
                  </c:pt>
                  <c:pt idx="17">
                    <c:v>7.8988941548183318E-4</c:v>
                  </c:pt>
                  <c:pt idx="18">
                    <c:v>0</c:v>
                  </c:pt>
                </c:numCache>
              </c:numRef>
            </c:plus>
            <c:minus>
              <c:numRef>
                <c:f>Sheet2!$X$32:$X$50</c:f>
                <c:numCache>
                  <c:formatCode>General</c:formatCode>
                  <c:ptCount val="19"/>
                  <c:pt idx="0">
                    <c:v>7.347513517964821E-2</c:v>
                  </c:pt>
                  <c:pt idx="1">
                    <c:v>7.1271005283389435E-2</c:v>
                  </c:pt>
                  <c:pt idx="2">
                    <c:v>6.9315870416021191E-2</c:v>
                  </c:pt>
                  <c:pt idx="3">
                    <c:v>7.6624987330859762E-2</c:v>
                  </c:pt>
                  <c:pt idx="4">
                    <c:v>8.0885955569578019E-2</c:v>
                  </c:pt>
                  <c:pt idx="5">
                    <c:v>0.12623065813540632</c:v>
                  </c:pt>
                  <c:pt idx="6">
                    <c:v>9.865917734089022E-2</c:v>
                  </c:pt>
                  <c:pt idx="7">
                    <c:v>8.4346522693330955E-2</c:v>
                  </c:pt>
                  <c:pt idx="8">
                    <c:v>8.6273706704167813E-2</c:v>
                  </c:pt>
                  <c:pt idx="9">
                    <c:v>6.1767517121860682E-2</c:v>
                  </c:pt>
                  <c:pt idx="10">
                    <c:v>4.2569746122758274E-2</c:v>
                  </c:pt>
                  <c:pt idx="11">
                    <c:v>2.6622469520415592E-2</c:v>
                  </c:pt>
                  <c:pt idx="12">
                    <c:v>1.4997863275641668E-2</c:v>
                  </c:pt>
                  <c:pt idx="13">
                    <c:v>7.7446739812925972E-3</c:v>
                  </c:pt>
                  <c:pt idx="14">
                    <c:v>4.152242154590563E-3</c:v>
                  </c:pt>
                  <c:pt idx="15">
                    <c:v>2.086088091733042E-3</c:v>
                  </c:pt>
                  <c:pt idx="16">
                    <c:v>1.579778830963667E-3</c:v>
                  </c:pt>
                  <c:pt idx="17">
                    <c:v>7.8988941548183318E-4</c:v>
                  </c:pt>
                  <c:pt idx="1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Sheet2!$B$31:$B$49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Sheet2!$W$32:$W$50</c:f>
              <c:numCache>
                <c:formatCode>General</c:formatCode>
                <c:ptCount val="19"/>
                <c:pt idx="0">
                  <c:v>2.2744209656883947</c:v>
                </c:pt>
                <c:pt idx="1">
                  <c:v>1.7043898830539062</c:v>
                </c:pt>
                <c:pt idx="2">
                  <c:v>1.2674132285856872</c:v>
                </c:pt>
                <c:pt idx="3">
                  <c:v>0.94124411328343882</c:v>
                </c:pt>
                <c:pt idx="4">
                  <c:v>0.69456706347453245</c:v>
                </c:pt>
                <c:pt idx="5">
                  <c:v>0.46979408200009898</c:v>
                </c:pt>
                <c:pt idx="6">
                  <c:v>0.35665072042891283</c:v>
                </c:pt>
                <c:pt idx="7">
                  <c:v>0.25609188467810645</c:v>
                </c:pt>
                <c:pt idx="8">
                  <c:v>0.15753966975092257</c:v>
                </c:pt>
                <c:pt idx="9">
                  <c:v>0.10918917920263536</c:v>
                </c:pt>
                <c:pt idx="10">
                  <c:v>7.3641768270769306E-2</c:v>
                </c:pt>
                <c:pt idx="11">
                  <c:v>4.8027020180907626E-2</c:v>
                </c:pt>
                <c:pt idx="12">
                  <c:v>2.8129726304005048E-2</c:v>
                </c:pt>
                <c:pt idx="13">
                  <c:v>1.4958778935431091E-2</c:v>
                </c:pt>
                <c:pt idx="14">
                  <c:v>6.4804093879993986E-3</c:v>
                </c:pt>
                <c:pt idx="15">
                  <c:v>3.1799789020305908E-3</c:v>
                </c:pt>
                <c:pt idx="16">
                  <c:v>1.5797788309636666E-3</c:v>
                </c:pt>
                <c:pt idx="17">
                  <c:v>7.8988941548183318E-4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9-406D-8D0B-76AF59556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508512"/>
        <c:axId val="1416513088"/>
      </c:scatterChart>
      <c:valAx>
        <c:axId val="141650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layout>
            <c:manualLayout>
              <c:xMode val="edge"/>
              <c:yMode val="edge"/>
              <c:x val="0.4581793525809274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13088"/>
        <c:crosses val="autoZero"/>
        <c:crossBetween val="midCat"/>
      </c:valAx>
      <c:valAx>
        <c:axId val="1416513088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>
                    <a:solidFill>
                      <a:schemeClr val="tx1"/>
                    </a:solidFill>
                  </a:rPr>
                  <a:t>Moisture content (g/g db</a:t>
                </a:r>
                <a:r>
                  <a:rPr lang="en-ZA" sz="1200" baseline="0">
                    <a:solidFill>
                      <a:schemeClr val="tx1"/>
                    </a:solidFill>
                  </a:rPr>
                  <a:t>)</a:t>
                </a:r>
                <a:endParaRPr lang="en-ZA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1069341254433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085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80314960629922"/>
          <c:y val="5.097870352800362E-2"/>
          <c:w val="0.81955796150481186"/>
          <c:h val="0.7511235750047439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Sheet2!$X$11:$X$23</c:f>
                <c:numCache>
                  <c:formatCode>General</c:formatCode>
                  <c:ptCount val="13"/>
                  <c:pt idx="0">
                    <c:v>0.17662757816331515</c:v>
                  </c:pt>
                  <c:pt idx="1">
                    <c:v>0.25312043096700415</c:v>
                  </c:pt>
                  <c:pt idx="2">
                    <c:v>0.24596053298587081</c:v>
                  </c:pt>
                  <c:pt idx="3">
                    <c:v>0.2071089257078601</c:v>
                  </c:pt>
                  <c:pt idx="4">
                    <c:v>0.24298020548391233</c:v>
                  </c:pt>
                  <c:pt idx="5">
                    <c:v>0.23715337134355816</c:v>
                  </c:pt>
                  <c:pt idx="6">
                    <c:v>0.2059498053368988</c:v>
                  </c:pt>
                  <c:pt idx="7">
                    <c:v>0.18662327239051965</c:v>
                  </c:pt>
                  <c:pt idx="8">
                    <c:v>0.12755441167393666</c:v>
                  </c:pt>
                  <c:pt idx="9">
                    <c:v>5.692443066494713E-2</c:v>
                  </c:pt>
                  <c:pt idx="10">
                    <c:v>1.853551751915701E-2</c:v>
                  </c:pt>
                  <c:pt idx="11">
                    <c:v>3.2087134741905238E-3</c:v>
                  </c:pt>
                  <c:pt idx="12">
                    <c:v>0</c:v>
                  </c:pt>
                </c:numCache>
              </c:numRef>
            </c:plus>
            <c:minus>
              <c:numRef>
                <c:f>Sheet2!$X$11:$X$23</c:f>
                <c:numCache>
                  <c:formatCode>General</c:formatCode>
                  <c:ptCount val="13"/>
                  <c:pt idx="0">
                    <c:v>0.17662757816331515</c:v>
                  </c:pt>
                  <c:pt idx="1">
                    <c:v>0.25312043096700415</c:v>
                  </c:pt>
                  <c:pt idx="2">
                    <c:v>0.24596053298587081</c:v>
                  </c:pt>
                  <c:pt idx="3">
                    <c:v>0.2071089257078601</c:v>
                  </c:pt>
                  <c:pt idx="4">
                    <c:v>0.24298020548391233</c:v>
                  </c:pt>
                  <c:pt idx="5">
                    <c:v>0.23715337134355816</c:v>
                  </c:pt>
                  <c:pt idx="6">
                    <c:v>0.2059498053368988</c:v>
                  </c:pt>
                  <c:pt idx="7">
                    <c:v>0.18662327239051965</c:v>
                  </c:pt>
                  <c:pt idx="8">
                    <c:v>0.12755441167393666</c:v>
                  </c:pt>
                  <c:pt idx="9">
                    <c:v>5.692443066494713E-2</c:v>
                  </c:pt>
                  <c:pt idx="10">
                    <c:v>1.853551751915701E-2</c:v>
                  </c:pt>
                  <c:pt idx="11">
                    <c:v>3.2087134741905238E-3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Sheet2!$B$11:$B$23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Sheet2!$W$11:$W$23</c:f>
              <c:numCache>
                <c:formatCode>General</c:formatCode>
                <c:ptCount val="13"/>
                <c:pt idx="0">
                  <c:v>7.5593268665490791</c:v>
                </c:pt>
                <c:pt idx="1">
                  <c:v>6.0415128355869099</c:v>
                </c:pt>
                <c:pt idx="2">
                  <c:v>4.9212257495590821</c:v>
                </c:pt>
                <c:pt idx="3">
                  <c:v>4.0128042328042346</c:v>
                </c:pt>
                <c:pt idx="4">
                  <c:v>3.1576572604350375</c:v>
                </c:pt>
                <c:pt idx="5">
                  <c:v>2.1632059572800313</c:v>
                </c:pt>
                <c:pt idx="6">
                  <c:v>1.3469508132471095</c:v>
                </c:pt>
                <c:pt idx="7">
                  <c:v>0.67585048010973925</c:v>
                </c:pt>
                <c:pt idx="8">
                  <c:v>0.24871644130903392</c:v>
                </c:pt>
                <c:pt idx="9">
                  <c:v>0.11375661375661376</c:v>
                </c:pt>
                <c:pt idx="10">
                  <c:v>3.6243386243386279E-2</c:v>
                </c:pt>
                <c:pt idx="11">
                  <c:v>5.4673721340388051E-3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A-42A8-8F54-3BD2A578A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508512"/>
        <c:axId val="1416513088"/>
      </c:scatterChart>
      <c:valAx>
        <c:axId val="141650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layout>
            <c:manualLayout>
              <c:xMode val="edge"/>
              <c:yMode val="edge"/>
              <c:x val="0.4581793525809274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13088"/>
        <c:crosses val="autoZero"/>
        <c:crossBetween val="midCat"/>
      </c:valAx>
      <c:valAx>
        <c:axId val="14165130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>
                    <a:solidFill>
                      <a:schemeClr val="tx1"/>
                    </a:solidFill>
                  </a:rPr>
                  <a:t>Moisture content (g/g db</a:t>
                </a:r>
                <a:r>
                  <a:rPr lang="en-ZA" sz="1200" baseline="0">
                    <a:solidFill>
                      <a:schemeClr val="tx1"/>
                    </a:solidFill>
                  </a:rPr>
                  <a:t>)</a:t>
                </a:r>
                <a:endParaRPr lang="en-ZA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1069341254433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0851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7" Type="http://schemas.openxmlformats.org/officeDocument/2006/relationships/chart" Target="../charts/chart7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6" Type="http://schemas.openxmlformats.org/officeDocument/2006/relationships/chart" Target="../charts/chart6.xml" /><Relationship Id="rId5" Type="http://schemas.openxmlformats.org/officeDocument/2006/relationships/chart" Target="../charts/chart5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369518</xdr:colOff>
      <xdr:row>1</xdr:row>
      <xdr:rowOff>124272</xdr:rowOff>
    </xdr:from>
    <xdr:to>
      <xdr:col>48</xdr:col>
      <xdr:colOff>348641</xdr:colOff>
      <xdr:row>31</xdr:row>
      <xdr:rowOff>58128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174170</xdr:colOff>
      <xdr:row>0</xdr:row>
      <xdr:rowOff>71252</xdr:rowOff>
    </xdr:from>
    <xdr:to>
      <xdr:col>35</xdr:col>
      <xdr:colOff>116385</xdr:colOff>
      <xdr:row>13</xdr:row>
      <xdr:rowOff>76332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208808</xdr:colOff>
      <xdr:row>26</xdr:row>
      <xdr:rowOff>287974</xdr:rowOff>
    </xdr:from>
    <xdr:to>
      <xdr:col>35</xdr:col>
      <xdr:colOff>151023</xdr:colOff>
      <xdr:row>39</xdr:row>
      <xdr:rowOff>85236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280058</xdr:colOff>
      <xdr:row>67</xdr:row>
      <xdr:rowOff>133598</xdr:rowOff>
    </xdr:from>
    <xdr:to>
      <xdr:col>35</xdr:col>
      <xdr:colOff>222273</xdr:colOff>
      <xdr:row>81</xdr:row>
      <xdr:rowOff>54561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277091</xdr:colOff>
      <xdr:row>52</xdr:row>
      <xdr:rowOff>152401</xdr:rowOff>
    </xdr:from>
    <xdr:to>
      <xdr:col>35</xdr:col>
      <xdr:colOff>219306</xdr:colOff>
      <xdr:row>66</xdr:row>
      <xdr:rowOff>122844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277092</xdr:colOff>
      <xdr:row>39</xdr:row>
      <xdr:rowOff>83127</xdr:rowOff>
    </xdr:from>
    <xdr:to>
      <xdr:col>35</xdr:col>
      <xdr:colOff>219307</xdr:colOff>
      <xdr:row>52</xdr:row>
      <xdr:rowOff>95135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221673</xdr:colOff>
      <xdr:row>13</xdr:row>
      <xdr:rowOff>83128</xdr:rowOff>
    </xdr:from>
    <xdr:to>
      <xdr:col>35</xdr:col>
      <xdr:colOff>163888</xdr:colOff>
      <xdr:row>26</xdr:row>
      <xdr:rowOff>247535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K64"/>
  <sheetViews>
    <sheetView tabSelected="1" topLeftCell="A5" workbookViewId="0">
      <selection activeCell="H43" sqref="H43"/>
    </sheetView>
  </sheetViews>
  <sheetFormatPr defaultRowHeight="15" x14ac:dyDescent="0.2"/>
  <sheetData>
    <row r="4" spans="2:10" x14ac:dyDescent="0.2">
      <c r="B4" s="1"/>
      <c r="C4" s="1"/>
      <c r="D4" s="1"/>
      <c r="E4" s="1"/>
      <c r="F4" s="1" t="s">
        <v>0</v>
      </c>
      <c r="G4" s="1"/>
      <c r="H4" s="1"/>
      <c r="I4" s="1" t="s">
        <v>1</v>
      </c>
      <c r="J4" s="1"/>
    </row>
    <row r="5" spans="2:10" x14ac:dyDescent="0.2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</row>
    <row r="6" spans="2:10" x14ac:dyDescent="0.2">
      <c r="B6" s="1">
        <v>0</v>
      </c>
      <c r="C6" s="1">
        <v>1.45</v>
      </c>
      <c r="D6" s="1">
        <v>1.587</v>
      </c>
      <c r="E6" s="1">
        <v>1.669</v>
      </c>
      <c r="F6" s="1">
        <v>1</v>
      </c>
      <c r="G6" s="1">
        <v>1</v>
      </c>
      <c r="H6" s="1">
        <v>1</v>
      </c>
      <c r="I6" s="1">
        <v>1</v>
      </c>
      <c r="J6" s="1">
        <v>0</v>
      </c>
    </row>
    <row r="7" spans="2:10" x14ac:dyDescent="0.2">
      <c r="B7" s="1">
        <v>1</v>
      </c>
      <c r="C7" s="1">
        <v>1.2324999999999999</v>
      </c>
      <c r="D7" s="1">
        <v>1.4251259999999999</v>
      </c>
      <c r="E7" s="1">
        <v>1.23786</v>
      </c>
      <c r="F7" s="1">
        <v>0.843580545591057</v>
      </c>
      <c r="G7" s="1">
        <v>0.89314000754305822</v>
      </c>
      <c r="H7" s="1">
        <v>0.7303979809551443</v>
      </c>
      <c r="I7" s="1">
        <v>0.82237284469641991</v>
      </c>
      <c r="J7" s="1">
        <v>2.7806008018677098E-2</v>
      </c>
    </row>
    <row r="8" spans="2:10" x14ac:dyDescent="0.2">
      <c r="B8" s="1">
        <v>2</v>
      </c>
      <c r="C8" s="1">
        <v>1.01935</v>
      </c>
      <c r="D8" s="1">
        <v>1.2697586999999999</v>
      </c>
      <c r="E8" s="1">
        <v>0.96092849999999996</v>
      </c>
      <c r="F8" s="1">
        <v>0.6902894802702928</v>
      </c>
      <c r="G8" s="1">
        <v>0.79057536772409165</v>
      </c>
      <c r="H8" s="1">
        <v>0.55722617704662147</v>
      </c>
      <c r="I8" s="1">
        <v>0.67936367501366857</v>
      </c>
      <c r="J8" s="1">
        <v>3.9019213376712741E-2</v>
      </c>
    </row>
    <row r="9" spans="2:10" x14ac:dyDescent="0.2">
      <c r="B9" s="1">
        <v>3</v>
      </c>
      <c r="C9" s="1">
        <v>0.82940000000000003</v>
      </c>
      <c r="D9" s="1">
        <v>1.1124869999999998</v>
      </c>
      <c r="E9" s="1">
        <v>0.71240429999999999</v>
      </c>
      <c r="F9" s="1">
        <v>0.55368315675314927</v>
      </c>
      <c r="G9" s="1">
        <v>0.68675355152327855</v>
      </c>
      <c r="H9" s="1">
        <v>0.40181812838143732</v>
      </c>
      <c r="I9" s="1">
        <v>0.54741827888595507</v>
      </c>
      <c r="J9" s="1">
        <v>4.7523661196027439E-2</v>
      </c>
    </row>
    <row r="10" spans="2:10" x14ac:dyDescent="0.2">
      <c r="B10" s="1">
        <v>4</v>
      </c>
      <c r="C10" s="1">
        <v>0.64959999999999996</v>
      </c>
      <c r="D10" s="1">
        <v>0.97283099999999989</v>
      </c>
      <c r="E10" s="1">
        <v>0.48768510000000004</v>
      </c>
      <c r="F10" s="1">
        <v>0.42437640777508961</v>
      </c>
      <c r="G10" s="1">
        <v>0.59456061685454464</v>
      </c>
      <c r="H10" s="1">
        <v>0.26129590813245851</v>
      </c>
      <c r="I10" s="1">
        <v>0.42674431092069759</v>
      </c>
      <c r="J10" s="1">
        <v>5.5548324051010373E-2</v>
      </c>
    </row>
    <row r="11" spans="2:10" x14ac:dyDescent="0.2">
      <c r="B11" s="1">
        <v>5</v>
      </c>
      <c r="C11" s="1">
        <v>0.4856049999999999</v>
      </c>
      <c r="D11" s="1">
        <v>0.80619599999999991</v>
      </c>
      <c r="E11" s="1">
        <v>0.30629099999999992</v>
      </c>
      <c r="F11" s="1">
        <v>0.30643613915074658</v>
      </c>
      <c r="G11" s="1">
        <v>0.484557683442987</v>
      </c>
      <c r="H11" s="1">
        <v>0.14786589560097341</v>
      </c>
      <c r="I11" s="1">
        <v>0.31295323939823566</v>
      </c>
      <c r="J11" s="1">
        <v>5.614682581983868E-2</v>
      </c>
    </row>
    <row r="12" spans="2:10" x14ac:dyDescent="0.2">
      <c r="B12" s="1">
        <v>6</v>
      </c>
      <c r="C12" s="1">
        <v>0.4856049999999999</v>
      </c>
      <c r="D12" s="1">
        <v>0.6786011999999999</v>
      </c>
      <c r="E12" s="1">
        <v>0.17441129999999991</v>
      </c>
      <c r="F12" s="1">
        <v>0.30643613915074658</v>
      </c>
      <c r="G12" s="1">
        <v>0.40032686585927996</v>
      </c>
      <c r="H12" s="1">
        <v>6.5398406175195559E-2</v>
      </c>
      <c r="I12" s="1">
        <v>0.25738713706174071</v>
      </c>
      <c r="J12" s="1">
        <v>5.758917889387228E-2</v>
      </c>
    </row>
    <row r="13" spans="2:10" x14ac:dyDescent="0.2">
      <c r="B13" s="1">
        <v>7</v>
      </c>
      <c r="C13" s="1">
        <v>0.33205000000000007</v>
      </c>
      <c r="D13" s="1">
        <v>0.56655900000000003</v>
      </c>
      <c r="E13" s="1">
        <v>8.9824199999999937E-2</v>
      </c>
      <c r="F13" s="1">
        <v>0.19600400433803292</v>
      </c>
      <c r="G13" s="1">
        <v>0.3263629887273185</v>
      </c>
      <c r="H13" s="1">
        <v>1.2504095869612432E-2</v>
      </c>
      <c r="I13" s="1">
        <v>0.17829036297832127</v>
      </c>
      <c r="J13" s="1">
        <v>5.2559152891587711E-2</v>
      </c>
    </row>
    <row r="14" spans="2:10" x14ac:dyDescent="0.2">
      <c r="B14" s="1">
        <v>8</v>
      </c>
      <c r="C14" s="1">
        <v>0.21619499999999994</v>
      </c>
      <c r="D14" s="1">
        <v>0.4213484999999999</v>
      </c>
      <c r="E14" s="1">
        <v>7.0780199999999904E-2</v>
      </c>
      <c r="F14" s="1">
        <v>0.11268457495620253</v>
      </c>
      <c r="G14" s="1">
        <v>0.23050328961153244</v>
      </c>
      <c r="H14" s="1">
        <v>5.954331366481028E-4</v>
      </c>
      <c r="I14" s="1">
        <v>0.11459443256812769</v>
      </c>
      <c r="J14" s="1">
        <v>3.8321942197783551E-2</v>
      </c>
    </row>
    <row r="15" spans="2:10" x14ac:dyDescent="0.2">
      <c r="B15" s="1">
        <v>9</v>
      </c>
      <c r="C15" s="1">
        <v>0.13238499999999992</v>
      </c>
      <c r="D15" s="1">
        <v>0.31390859999999998</v>
      </c>
      <c r="E15" s="1">
        <v>6.9828000000000084E-2</v>
      </c>
      <c r="F15" s="1">
        <v>5.2410945190623129E-2</v>
      </c>
      <c r="G15" s="1">
        <v>0.1595775887356996</v>
      </c>
      <c r="H15" s="1"/>
      <c r="I15" s="1">
        <v>0.10599426696316136</v>
      </c>
      <c r="J15" s="1">
        <v>2.5259420122575052E-2</v>
      </c>
    </row>
    <row r="16" spans="2:10" x14ac:dyDescent="0.2">
      <c r="B16" s="1">
        <v>10</v>
      </c>
      <c r="C16" s="1">
        <v>8.64199999999999E-2</v>
      </c>
      <c r="D16" s="1">
        <v>0.2204343</v>
      </c>
      <c r="E16" s="1">
        <v>6.9828000000000084E-2</v>
      </c>
      <c r="F16" s="1">
        <v>1.935430049219982E-2</v>
      </c>
      <c r="G16" s="1">
        <v>9.7871181326740123E-2</v>
      </c>
      <c r="H16" s="1"/>
      <c r="I16" s="1">
        <v>5.8612740909469968E-2</v>
      </c>
      <c r="J16" s="1">
        <v>1.8506606291906508E-2</v>
      </c>
    </row>
    <row r="17" spans="2:11" x14ac:dyDescent="0.2">
      <c r="B17" s="1">
        <v>11</v>
      </c>
      <c r="C17" s="1">
        <v>6.2306499999999952E-2</v>
      </c>
      <c r="D17" s="1">
        <v>0.13489499999999999</v>
      </c>
      <c r="E17" s="1"/>
      <c r="F17" s="1">
        <v>2.0125969800617103E-3</v>
      </c>
      <c r="G17" s="1">
        <v>4.1403008842140536E-2</v>
      </c>
      <c r="H17" s="1"/>
      <c r="I17" s="1">
        <v>2.1707802911101123E-2</v>
      </c>
      <c r="J17" s="1">
        <v>9.2844091138023187E-3</v>
      </c>
    </row>
    <row r="18" spans="2:11" x14ac:dyDescent="0.2">
      <c r="B18" s="1">
        <v>12</v>
      </c>
      <c r="C18" s="1">
        <v>5.9609500000000058E-2</v>
      </c>
      <c r="D18" s="1">
        <v>8.5698000000000094E-2</v>
      </c>
      <c r="E18" s="1"/>
      <c r="F18" s="1">
        <v>7.2995745390893121E-5</v>
      </c>
      <c r="G18" s="1">
        <v>8.9259523111092972E-3</v>
      </c>
      <c r="H18" s="1"/>
      <c r="I18" s="1">
        <v>4.4994740282500948E-3</v>
      </c>
      <c r="J18" s="1">
        <v>2.0866618737231512E-3</v>
      </c>
    </row>
    <row r="19" spans="2:11" x14ac:dyDescent="0.2">
      <c r="B19" s="1">
        <v>13</v>
      </c>
      <c r="C19" s="1">
        <v>5.9507999999999985E-2</v>
      </c>
      <c r="D19" s="1">
        <v>7.6175999999999952E-2</v>
      </c>
      <c r="E19" s="1"/>
      <c r="F19" s="1"/>
      <c r="G19" s="1"/>
      <c r="H19" s="1"/>
      <c r="I19" s="1"/>
      <c r="J19" s="1"/>
    </row>
    <row r="20" spans="2:11" x14ac:dyDescent="0.2">
      <c r="B20" s="1">
        <v>14</v>
      </c>
      <c r="C20" s="1"/>
      <c r="D20" s="1">
        <v>7.3176570000000066E-2</v>
      </c>
      <c r="E20" s="1"/>
      <c r="F20" s="1"/>
      <c r="G20" s="1"/>
      <c r="H20" s="1"/>
      <c r="I20" s="1"/>
      <c r="J20" s="1"/>
    </row>
    <row r="21" spans="2:11" x14ac:dyDescent="0.2">
      <c r="B21" s="1">
        <v>15</v>
      </c>
      <c r="C21" s="1"/>
      <c r="D21" s="1">
        <v>7.217676000000002E-2</v>
      </c>
      <c r="E21" s="1"/>
      <c r="F21" s="1"/>
      <c r="G21" s="1"/>
      <c r="H21" s="1"/>
      <c r="I21" s="1"/>
      <c r="J21" s="1"/>
    </row>
    <row r="23" spans="2:11" ht="15.75" thickBot="1" x14ac:dyDescent="0.25"/>
    <row r="24" spans="2:11" ht="21.75" thickBot="1" x14ac:dyDescent="0.35">
      <c r="G24" s="3" t="s">
        <v>0</v>
      </c>
      <c r="H24" s="4"/>
      <c r="I24" s="4"/>
      <c r="J24" s="5" t="s">
        <v>1</v>
      </c>
      <c r="K24" s="6"/>
    </row>
    <row r="25" spans="2:11" ht="15.75" thickBot="1" x14ac:dyDescent="0.25">
      <c r="B25" s="7" t="s">
        <v>2</v>
      </c>
      <c r="C25" s="8" t="s">
        <v>3</v>
      </c>
      <c r="D25" s="8" t="s">
        <v>4</v>
      </c>
      <c r="E25" s="8" t="s">
        <v>5</v>
      </c>
      <c r="F25" s="9" t="s">
        <v>3</v>
      </c>
      <c r="G25" s="11" t="s">
        <v>6</v>
      </c>
      <c r="H25" s="11" t="s">
        <v>7</v>
      </c>
      <c r="I25" s="11" t="s">
        <v>8</v>
      </c>
      <c r="J25" s="12" t="s">
        <v>12</v>
      </c>
      <c r="K25" s="13" t="s">
        <v>10</v>
      </c>
    </row>
    <row r="26" spans="2:11" x14ac:dyDescent="0.2">
      <c r="B26" s="14">
        <v>0</v>
      </c>
      <c r="C26" s="15">
        <v>1.601</v>
      </c>
      <c r="D26" s="15">
        <v>1.659</v>
      </c>
      <c r="E26" s="15">
        <v>1.6043333333333301</v>
      </c>
      <c r="F26" s="16">
        <v>1</v>
      </c>
      <c r="G26" s="15" t="s">
        <v>13</v>
      </c>
      <c r="H26" s="15">
        <v>1</v>
      </c>
      <c r="I26" s="15">
        <v>1</v>
      </c>
      <c r="J26" s="15">
        <v>1</v>
      </c>
      <c r="K26" s="16">
        <v>0</v>
      </c>
    </row>
    <row r="27" spans="2:11" x14ac:dyDescent="0.2">
      <c r="B27" s="18">
        <v>1</v>
      </c>
      <c r="C27" s="15">
        <v>1.3580000000000001</v>
      </c>
      <c r="D27" s="15">
        <v>1.3480000000000001</v>
      </c>
      <c r="E27" s="15">
        <v>1.292777777777778</v>
      </c>
      <c r="F27" s="16">
        <v>0.84821986258588389</v>
      </c>
      <c r="G27" s="15">
        <v>0.82899366643209016</v>
      </c>
      <c r="H27" s="15">
        <v>0.78684030157642226</v>
      </c>
      <c r="I27" s="15">
        <v>0.77987125137384405</v>
      </c>
      <c r="J27" s="15">
        <v>0.79856840646078542</v>
      </c>
      <c r="K27" s="16">
        <v>2.6578454590562999E-2</v>
      </c>
    </row>
    <row r="28" spans="2:11" x14ac:dyDescent="0.2">
      <c r="B28" s="18">
        <v>2</v>
      </c>
      <c r="C28" s="15">
        <v>1.1539999999999999</v>
      </c>
      <c r="D28" s="15">
        <v>1.143</v>
      </c>
      <c r="E28" s="15">
        <v>1.0654999999999999</v>
      </c>
      <c r="F28" s="16">
        <v>0.72079950031230478</v>
      </c>
      <c r="G28" s="15">
        <v>0.68543279380717803</v>
      </c>
      <c r="H28" s="15">
        <v>0.64633310486634687</v>
      </c>
      <c r="I28" s="15">
        <v>0.6192887423457385</v>
      </c>
      <c r="J28" s="15">
        <v>0.65035154700642106</v>
      </c>
      <c r="K28" s="16">
        <v>2.7647655192346368E-2</v>
      </c>
    </row>
    <row r="29" spans="2:11" x14ac:dyDescent="0.2">
      <c r="B29" s="18">
        <v>3</v>
      </c>
      <c r="C29" s="15">
        <v>0.96399999999999997</v>
      </c>
      <c r="D29" s="15">
        <v>0.92800000000000005</v>
      </c>
      <c r="E29" s="15">
        <v>0.95309999999999995</v>
      </c>
      <c r="F29" s="16">
        <v>0.60212367270455969</v>
      </c>
      <c r="G29" s="15">
        <v>0.55172413793103448</v>
      </c>
      <c r="H29" s="15">
        <v>0.49897189856065793</v>
      </c>
      <c r="I29" s="15">
        <v>0.53987282147904037</v>
      </c>
      <c r="J29" s="15">
        <v>0.53018961932357767</v>
      </c>
      <c r="K29" s="16">
        <v>3.7301466181569223E-2</v>
      </c>
    </row>
    <row r="30" spans="2:11" x14ac:dyDescent="0.2">
      <c r="B30" s="18">
        <v>4</v>
      </c>
      <c r="C30" s="15">
        <v>0.78300000000000003</v>
      </c>
      <c r="D30" s="15">
        <v>0.73499999999999999</v>
      </c>
      <c r="E30" s="15">
        <v>0.84066666666666667</v>
      </c>
      <c r="F30" s="16">
        <v>0.48906933166770772</v>
      </c>
      <c r="G30" s="15">
        <v>0.42434904996481349</v>
      </c>
      <c r="H30" s="15">
        <v>0.36668951336531863</v>
      </c>
      <c r="I30" s="15">
        <v>0.46043334903438637</v>
      </c>
      <c r="J30" s="15">
        <v>0.4171573041215062</v>
      </c>
      <c r="K30" s="16">
        <v>4.0771449329576735E-2</v>
      </c>
    </row>
    <row r="31" spans="2:11" x14ac:dyDescent="0.2">
      <c r="B31" s="18">
        <v>5</v>
      </c>
      <c r="C31" s="15">
        <v>0.61699999999999999</v>
      </c>
      <c r="D31" s="15">
        <v>0.53800000000000003</v>
      </c>
      <c r="E31" s="15">
        <v>0.63727777777777805</v>
      </c>
      <c r="F31" s="16">
        <v>0.38538413491567769</v>
      </c>
      <c r="G31" s="15">
        <v>0.30752990851513018</v>
      </c>
      <c r="H31" s="15">
        <v>0.23166552433173407</v>
      </c>
      <c r="I31" s="15">
        <v>0.31672947087454956</v>
      </c>
      <c r="J31" s="15">
        <v>0.2853083012404713</v>
      </c>
      <c r="K31" s="16">
        <v>5.3644220506620995E-2</v>
      </c>
    </row>
    <row r="32" spans="2:11" x14ac:dyDescent="0.2">
      <c r="B32" s="18">
        <v>6</v>
      </c>
      <c r="C32" s="15">
        <v>0.46899999999999997</v>
      </c>
      <c r="D32" s="15">
        <v>0.38800000000000001</v>
      </c>
      <c r="E32" s="15">
        <v>0.47161111111111109</v>
      </c>
      <c r="F32" s="16">
        <v>0.29294191130543407</v>
      </c>
      <c r="G32" s="15">
        <v>0.20337790288529203</v>
      </c>
      <c r="H32" s="15">
        <v>0.12885538039753255</v>
      </c>
      <c r="I32" s="15">
        <v>0.19967812843460558</v>
      </c>
      <c r="J32" s="15">
        <v>0.17730380390581005</v>
      </c>
      <c r="K32" s="16">
        <v>5.269538100222175E-2</v>
      </c>
    </row>
    <row r="33" spans="2:11" x14ac:dyDescent="0.2">
      <c r="B33" s="18">
        <v>7</v>
      </c>
      <c r="C33" s="15">
        <v>0.34899999999999998</v>
      </c>
      <c r="D33" s="15">
        <v>0.26300000000000001</v>
      </c>
      <c r="E33" s="15">
        <v>0.3352222222222222</v>
      </c>
      <c r="F33" s="16">
        <v>0.21798875702685822</v>
      </c>
      <c r="G33" s="15">
        <v>0.11893033075299084</v>
      </c>
      <c r="H33" s="15">
        <v>4.318026045236463E-2</v>
      </c>
      <c r="I33" s="15">
        <v>0.10331292196577194</v>
      </c>
      <c r="J33" s="15">
        <v>8.847450439037581E-2</v>
      </c>
      <c r="K33" s="16">
        <v>5.3563388384930452E-2</v>
      </c>
    </row>
    <row r="34" spans="2:11" x14ac:dyDescent="0.2">
      <c r="B34" s="18">
        <v>8</v>
      </c>
      <c r="C34" s="15">
        <v>0.25600000000000001</v>
      </c>
      <c r="D34" s="15">
        <v>0.2</v>
      </c>
      <c r="E34" s="15">
        <v>0.25022222222222223</v>
      </c>
      <c r="F34" s="16">
        <v>0.15990006246096192</v>
      </c>
      <c r="G34" s="15">
        <v>5.3483462350457429E-2</v>
      </c>
      <c r="H34" s="15">
        <v>0</v>
      </c>
      <c r="I34" s="15">
        <v>4.3256398178678081E-2</v>
      </c>
      <c r="J34" s="15">
        <v>3.2246620176378506E-2</v>
      </c>
      <c r="K34" s="16">
        <v>3.7818518909343853E-2</v>
      </c>
    </row>
    <row r="35" spans="2:11" x14ac:dyDescent="0.2">
      <c r="B35" s="18">
        <v>9</v>
      </c>
      <c r="C35" s="15">
        <v>0.21</v>
      </c>
      <c r="D35" s="15">
        <v>0.2</v>
      </c>
      <c r="E35" s="15">
        <v>0.222</v>
      </c>
      <c r="F35" s="16">
        <v>0.13116801998750779</v>
      </c>
      <c r="G35" s="15">
        <v>2.1111893033075299E-2</v>
      </c>
      <c r="H35" s="15">
        <v>0</v>
      </c>
      <c r="I35" s="15">
        <v>2.3316062176165858E-2</v>
      </c>
      <c r="J35" s="15">
        <v>1.4809318403080385E-2</v>
      </c>
      <c r="K35" s="16">
        <v>1.4928362727372572E-2</v>
      </c>
    </row>
    <row r="36" spans="2:11" x14ac:dyDescent="0.2">
      <c r="B36" s="18">
        <v>10</v>
      </c>
      <c r="C36" s="15">
        <v>0.191</v>
      </c>
      <c r="D36" s="15">
        <v>0.2</v>
      </c>
      <c r="E36" s="15">
        <v>0.19800000000000001</v>
      </c>
      <c r="F36" s="16">
        <v>0.11930043722673329</v>
      </c>
      <c r="G36" s="15">
        <v>7.7410274454609495E-3</v>
      </c>
      <c r="H36" s="15">
        <v>0</v>
      </c>
      <c r="I36" s="15">
        <v>6.3589260480452396E-3</v>
      </c>
      <c r="J36" s="15">
        <v>4.6999844978353961E-3</v>
      </c>
      <c r="K36" s="16">
        <v>5.4737330000366145E-3</v>
      </c>
    </row>
    <row r="37" spans="2:11" x14ac:dyDescent="0.2">
      <c r="B37" s="18">
        <v>11</v>
      </c>
      <c r="C37" s="15">
        <v>0.182</v>
      </c>
      <c r="D37" s="15">
        <v>0.2</v>
      </c>
      <c r="E37" s="15">
        <v>0.19</v>
      </c>
      <c r="F37" s="16">
        <v>0.11367895065584011</v>
      </c>
      <c r="G37" s="15">
        <v>1.4074595355383546E-3</v>
      </c>
      <c r="H37" s="15">
        <v>0</v>
      </c>
      <c r="I37" s="15">
        <v>7.0654733867169331E-4</v>
      </c>
      <c r="J37" s="15">
        <v>7.0466895807001599E-4</v>
      </c>
      <c r="K37" s="16">
        <v>9.952241818248391E-4</v>
      </c>
    </row>
    <row r="38" spans="2:11" ht="15.75" thickBot="1" x14ac:dyDescent="0.25">
      <c r="B38" s="19">
        <v>12</v>
      </c>
      <c r="C38" s="11">
        <v>0.18</v>
      </c>
      <c r="D38" s="11">
        <v>0.2</v>
      </c>
      <c r="E38" s="11">
        <v>0.189</v>
      </c>
      <c r="F38" s="20">
        <v>0.11242973141786383</v>
      </c>
      <c r="G38" s="11">
        <v>0</v>
      </c>
      <c r="H38" s="11">
        <v>0</v>
      </c>
      <c r="I38" s="11">
        <v>0</v>
      </c>
      <c r="J38" s="11">
        <v>0</v>
      </c>
      <c r="K38" s="20">
        <v>0</v>
      </c>
    </row>
    <row r="41" spans="2:11" x14ac:dyDescent="0.2">
      <c r="C41" s="27"/>
      <c r="D41" s="27"/>
      <c r="E41" s="27" t="s">
        <v>14</v>
      </c>
      <c r="F41" s="27"/>
      <c r="G41" s="59" t="s">
        <v>15</v>
      </c>
      <c r="H41" s="59"/>
      <c r="I41" s="59"/>
      <c r="J41" t="s">
        <v>16</v>
      </c>
    </row>
    <row r="42" spans="2:11" ht="41.25" x14ac:dyDescent="0.2">
      <c r="C42" s="22" t="s">
        <v>25</v>
      </c>
      <c r="D42" s="21" t="s">
        <v>17</v>
      </c>
      <c r="E42" s="22" t="s">
        <v>18</v>
      </c>
      <c r="F42" s="22" t="s">
        <v>19</v>
      </c>
      <c r="G42" s="22" t="s">
        <v>20</v>
      </c>
      <c r="H42" s="22" t="s">
        <v>21</v>
      </c>
      <c r="I42" s="22" t="s">
        <v>22</v>
      </c>
      <c r="J42" s="22" t="s">
        <v>23</v>
      </c>
      <c r="K42" s="22" t="s">
        <v>24</v>
      </c>
    </row>
    <row r="43" spans="2:11" x14ac:dyDescent="0.2">
      <c r="C43" s="18">
        <v>0</v>
      </c>
      <c r="D43" s="15">
        <v>1.36</v>
      </c>
      <c r="E43" s="15">
        <v>1.3720000000000001</v>
      </c>
      <c r="F43" s="15">
        <v>1.3260000000000001</v>
      </c>
      <c r="G43" s="16">
        <v>0.93793103448275872</v>
      </c>
      <c r="H43" s="15">
        <v>0.75343218012081281</v>
      </c>
      <c r="I43" s="15">
        <v>1.0432730133752952</v>
      </c>
      <c r="J43" s="15">
        <v>0.91154540932628902</v>
      </c>
      <c r="K43" s="15">
        <v>0.14671086553689944</v>
      </c>
    </row>
    <row r="44" spans="2:11" x14ac:dyDescent="0.2">
      <c r="C44" s="18">
        <v>1</v>
      </c>
      <c r="D44" s="15">
        <v>1.1715040000000001</v>
      </c>
      <c r="E44" s="15">
        <v>1.091</v>
      </c>
      <c r="F44" s="15">
        <v>1.0900000000000001</v>
      </c>
      <c r="G44" s="16">
        <v>0.80793379310344837</v>
      </c>
      <c r="H44" s="15">
        <v>0.59912136188907195</v>
      </c>
      <c r="I44" s="15">
        <v>0.85759244689221104</v>
      </c>
      <c r="J44" s="15">
        <v>0.75488253396157712</v>
      </c>
      <c r="K44" s="15">
        <v>0.1371592232337227</v>
      </c>
    </row>
    <row r="45" spans="2:11" x14ac:dyDescent="0.2">
      <c r="C45" s="18">
        <v>2</v>
      </c>
      <c r="D45" s="15">
        <v>0.99538400000000005</v>
      </c>
      <c r="E45" s="15">
        <v>0.89600000000000002</v>
      </c>
      <c r="F45" s="15">
        <v>0.92</v>
      </c>
      <c r="G45" s="16">
        <v>0.68647172413793112</v>
      </c>
      <c r="H45" s="15">
        <v>0.49203734211971445</v>
      </c>
      <c r="I45" s="15">
        <v>0.72383949645948076</v>
      </c>
      <c r="J45" s="15">
        <v>0.63411618757237542</v>
      </c>
      <c r="K45" s="15">
        <v>0.12445435446757011</v>
      </c>
    </row>
    <row r="46" spans="2:11" x14ac:dyDescent="0.2">
      <c r="C46" s="18">
        <v>3</v>
      </c>
      <c r="D46" s="15">
        <v>0.86577599999999999</v>
      </c>
      <c r="E46" s="15">
        <v>0.74299999999999999</v>
      </c>
      <c r="F46" s="15">
        <v>0.79900000000000004</v>
      </c>
      <c r="G46" s="16">
        <v>0.5970868965517242</v>
      </c>
      <c r="H46" s="15">
        <v>0.40801757276221856</v>
      </c>
      <c r="I46" s="15">
        <v>0.62863886703383176</v>
      </c>
      <c r="J46" s="15">
        <v>0.54458111211592486</v>
      </c>
      <c r="K46" s="15">
        <v>0.1193150532034177</v>
      </c>
    </row>
    <row r="47" spans="2:11" x14ac:dyDescent="0.2">
      <c r="C47" s="18">
        <v>4</v>
      </c>
      <c r="D47" s="15">
        <v>0.76608799999999988</v>
      </c>
      <c r="E47" s="15">
        <v>0.63800000000000001</v>
      </c>
      <c r="F47" s="15">
        <v>0.69799999999999995</v>
      </c>
      <c r="G47" s="16">
        <v>0.52833655172413785</v>
      </c>
      <c r="H47" s="15">
        <v>0.35035694673256457</v>
      </c>
      <c r="I47" s="15">
        <v>0.54917387883556257</v>
      </c>
      <c r="J47" s="15">
        <v>0.47595579243075498</v>
      </c>
      <c r="K47" s="15">
        <v>0.1092696256094321</v>
      </c>
    </row>
    <row r="48" spans="2:11" x14ac:dyDescent="0.2">
      <c r="C48" s="18">
        <v>5</v>
      </c>
      <c r="D48" s="15">
        <v>0.69210400000000005</v>
      </c>
      <c r="E48" s="15">
        <v>0.5</v>
      </c>
      <c r="F48" s="15">
        <v>0.63300000000000001</v>
      </c>
      <c r="G48" s="16">
        <v>0.47731310344827593</v>
      </c>
      <c r="H48" s="15">
        <v>0.27457440966501923</v>
      </c>
      <c r="I48" s="15">
        <v>0.49803304484657757</v>
      </c>
      <c r="J48" s="15">
        <v>0.41664018598662422</v>
      </c>
      <c r="K48" s="15">
        <v>0.12346798206127158</v>
      </c>
    </row>
    <row r="49" spans="2:11" x14ac:dyDescent="0.2">
      <c r="C49" s="18">
        <v>6</v>
      </c>
      <c r="D49" s="15">
        <v>0.63008799999999998</v>
      </c>
      <c r="E49" s="15">
        <v>0.47699999999999998</v>
      </c>
      <c r="F49" s="15">
        <v>0.57699999999999996</v>
      </c>
      <c r="G49" s="16">
        <v>0.43454344827586205</v>
      </c>
      <c r="H49" s="15">
        <v>0.26194398682042835</v>
      </c>
      <c r="I49" s="15">
        <v>0.45397324940991346</v>
      </c>
      <c r="J49" s="15">
        <v>0.38348689483540133</v>
      </c>
      <c r="K49" s="15">
        <v>0.10570661360378208</v>
      </c>
    </row>
    <row r="50" spans="2:11" x14ac:dyDescent="0.2">
      <c r="C50" s="18">
        <v>7</v>
      </c>
      <c r="D50" s="15">
        <v>0.58004</v>
      </c>
      <c r="E50" s="15">
        <v>0.44800000000000001</v>
      </c>
      <c r="F50" s="15">
        <v>0.53100000000000003</v>
      </c>
      <c r="G50" s="16">
        <v>0.40002758620689655</v>
      </c>
      <c r="H50" s="15">
        <v>0.24601867105985722</v>
      </c>
      <c r="I50" s="15">
        <v>0.41778127458693948</v>
      </c>
      <c r="J50" s="15">
        <v>0.35460917728456448</v>
      </c>
      <c r="K50" s="15">
        <v>9.4460160355450976E-2</v>
      </c>
    </row>
    <row r="51" spans="2:11" x14ac:dyDescent="0.2">
      <c r="C51" s="18">
        <v>8</v>
      </c>
      <c r="D51" s="15">
        <v>0.5370640000000001</v>
      </c>
      <c r="E51" s="15">
        <v>0.40400000000000003</v>
      </c>
      <c r="F51" s="15">
        <v>0.496</v>
      </c>
      <c r="G51" s="16">
        <v>0.37038896551724143</v>
      </c>
      <c r="H51" s="15">
        <v>0.22185612300933555</v>
      </c>
      <c r="I51" s="15">
        <v>0.3902439024390244</v>
      </c>
      <c r="J51" s="15">
        <v>0.32749633032186715</v>
      </c>
      <c r="K51" s="15">
        <v>9.2024152703613513E-2</v>
      </c>
    </row>
    <row r="52" spans="2:11" x14ac:dyDescent="0.2">
      <c r="C52" s="18">
        <v>9</v>
      </c>
      <c r="D52" s="15">
        <v>0.50252000000000008</v>
      </c>
      <c r="E52" s="15">
        <v>0.40400000000000003</v>
      </c>
      <c r="F52" s="15">
        <v>0.47</v>
      </c>
      <c r="G52" s="16">
        <v>0.34656551724137935</v>
      </c>
      <c r="H52" s="15">
        <v>0.22185612300933555</v>
      </c>
      <c r="I52" s="15">
        <v>0.36978756884343039</v>
      </c>
      <c r="J52" s="15">
        <v>0.31273640303138178</v>
      </c>
      <c r="K52" s="15">
        <v>7.9556488690842628E-2</v>
      </c>
    </row>
    <row r="53" spans="2:11" x14ac:dyDescent="0.2">
      <c r="C53" s="18">
        <v>10</v>
      </c>
      <c r="D53" s="15">
        <v>0.47504800000000008</v>
      </c>
      <c r="E53" s="15">
        <v>0.40400000000000003</v>
      </c>
      <c r="F53" s="15">
        <v>0.45300000000000001</v>
      </c>
      <c r="G53" s="16">
        <v>0.32761931034482766</v>
      </c>
      <c r="H53" s="15">
        <v>0.22185612300933555</v>
      </c>
      <c r="I53" s="15">
        <v>0.35641227380015739</v>
      </c>
      <c r="J53" s="15">
        <v>0.3019625690514402</v>
      </c>
      <c r="K53" s="15">
        <v>7.0852245619016638E-2</v>
      </c>
    </row>
    <row r="54" spans="2:11" x14ac:dyDescent="0.2">
      <c r="C54" s="18">
        <v>11</v>
      </c>
      <c r="D54" s="15">
        <v>0.45206399999999991</v>
      </c>
      <c r="E54" s="15">
        <v>0.40400000000000003</v>
      </c>
      <c r="F54" s="15">
        <v>0.44400000000000001</v>
      </c>
      <c r="G54" s="16">
        <v>0.3117682758620689</v>
      </c>
      <c r="H54" s="15">
        <v>0.22185612300933555</v>
      </c>
      <c r="I54" s="15">
        <v>0.34933123524783638</v>
      </c>
      <c r="J54" s="15">
        <v>0.29431854470641361</v>
      </c>
      <c r="K54" s="15">
        <v>6.5504548682577018E-2</v>
      </c>
    </row>
    <row r="55" spans="2:11" x14ac:dyDescent="0.2">
      <c r="C55" s="18">
        <v>12</v>
      </c>
      <c r="D55" s="15">
        <v>0.43519999999999998</v>
      </c>
      <c r="E55" s="15">
        <v>0.40400000000000003</v>
      </c>
      <c r="F55" s="15">
        <v>0.436</v>
      </c>
      <c r="G55" s="16">
        <v>0.30013793103448277</v>
      </c>
      <c r="H55" s="15">
        <v>0.22185612300933555</v>
      </c>
      <c r="I55" s="15">
        <v>0.34303697875688438</v>
      </c>
      <c r="J55" s="15">
        <v>0.28834367760023422</v>
      </c>
      <c r="K55" s="15">
        <v>6.1445327409661833E-2</v>
      </c>
    </row>
    <row r="56" spans="2:11" x14ac:dyDescent="0.2">
      <c r="C56" s="18">
        <v>13</v>
      </c>
      <c r="D56" s="15">
        <v>0.42472800000000005</v>
      </c>
      <c r="E56" s="15">
        <v>0.40400000000000003</v>
      </c>
      <c r="F56" s="15">
        <v>0.43</v>
      </c>
      <c r="G56" s="16">
        <v>0.29291586206896558</v>
      </c>
      <c r="H56" s="15">
        <v>0.22185612300933555</v>
      </c>
      <c r="I56" s="15">
        <v>0.33831628638867034</v>
      </c>
      <c r="J56" s="15">
        <v>0.28436275715565712</v>
      </c>
      <c r="K56" s="15">
        <v>5.8699311037940585E-2</v>
      </c>
    </row>
    <row r="57" spans="2:11" x14ac:dyDescent="0.2">
      <c r="C57" s="18">
        <v>14</v>
      </c>
      <c r="D57" s="15">
        <v>0.41615999999999992</v>
      </c>
      <c r="E57" s="15">
        <v>0.40400000000000003</v>
      </c>
      <c r="F57" s="15">
        <v>0.42799999999999999</v>
      </c>
      <c r="G57" s="16">
        <v>0.28700689655172407</v>
      </c>
      <c r="H57" s="15">
        <v>0.22185612300933555</v>
      </c>
      <c r="I57" s="15">
        <v>0.33674272226593238</v>
      </c>
      <c r="J57" s="15">
        <v>0.28186858060899733</v>
      </c>
      <c r="K57" s="15">
        <v>5.7615400634135394E-2</v>
      </c>
    </row>
    <row r="58" spans="2:11" x14ac:dyDescent="0.2">
      <c r="C58" s="18">
        <v>15</v>
      </c>
      <c r="D58" s="15">
        <v>0.4150040000000001</v>
      </c>
      <c r="E58" s="15">
        <v>0.40400000000000003</v>
      </c>
      <c r="F58" s="15">
        <v>0.42499999999999999</v>
      </c>
      <c r="G58" s="16">
        <v>0.28620965517241387</v>
      </c>
      <c r="H58" s="15">
        <v>0.22185612300933555</v>
      </c>
      <c r="I58" s="15">
        <v>0.33438237608182536</v>
      </c>
      <c r="J58" s="15">
        <v>0.28081605142119165</v>
      </c>
      <c r="K58" s="15">
        <v>5.6456688077696833E-2</v>
      </c>
    </row>
    <row r="59" spans="2:11" x14ac:dyDescent="0.2">
      <c r="C59" s="18">
        <v>16</v>
      </c>
      <c r="D59" s="15">
        <v>0.41399760000000013</v>
      </c>
      <c r="E59" s="15">
        <v>0.40400000000000003</v>
      </c>
      <c r="F59" s="15">
        <v>0.42399999999999999</v>
      </c>
      <c r="G59" s="16">
        <v>0.28551558620689665</v>
      </c>
      <c r="H59" s="15">
        <v>0.22185612300933555</v>
      </c>
      <c r="I59" s="15">
        <v>0.33359559402045635</v>
      </c>
      <c r="J59" s="15">
        <v>0.28032243441222954</v>
      </c>
      <c r="K59" s="15">
        <v>5.605045909386587E-2</v>
      </c>
    </row>
    <row r="60" spans="2:11" x14ac:dyDescent="0.2">
      <c r="C60" s="18">
        <v>17</v>
      </c>
      <c r="D60" s="15">
        <v>0.41399760000000013</v>
      </c>
      <c r="E60" s="15">
        <v>0.40400000000000003</v>
      </c>
      <c r="F60" s="15">
        <v>0.42299999999999999</v>
      </c>
      <c r="G60" s="16">
        <v>0.28551558620689665</v>
      </c>
      <c r="H60" s="15">
        <v>0.22185612300933555</v>
      </c>
      <c r="I60" s="15">
        <v>0.33280881195908735</v>
      </c>
      <c r="J60" s="15">
        <v>0.2800601737251065</v>
      </c>
      <c r="K60" s="15">
        <v>5.5677158155791009E-2</v>
      </c>
    </row>
    <row r="61" spans="2:11" x14ac:dyDescent="0.2">
      <c r="C61" s="18">
        <v>18</v>
      </c>
      <c r="D61" s="15">
        <v>0.41399760000000013</v>
      </c>
      <c r="E61" s="15">
        <v>0.40400000000000003</v>
      </c>
      <c r="F61" s="15">
        <v>0.42199999999999999</v>
      </c>
      <c r="G61" s="16">
        <v>0.28551558620689665</v>
      </c>
      <c r="H61" s="15">
        <v>0.22185612300933555</v>
      </c>
      <c r="I61" s="15">
        <v>0.33202202989771834</v>
      </c>
      <c r="J61" s="15">
        <v>0.27979791303798351</v>
      </c>
      <c r="K61" s="15">
        <v>5.5305068483682843E-2</v>
      </c>
    </row>
    <row r="62" spans="2:11" x14ac:dyDescent="0.2">
      <c r="C62" s="18">
        <v>19</v>
      </c>
      <c r="D62" s="15">
        <v>0.41399760000000013</v>
      </c>
      <c r="E62" s="15">
        <v>0.40400000000000003</v>
      </c>
      <c r="F62" s="15">
        <v>0.42199999999999999</v>
      </c>
      <c r="G62" s="16">
        <v>0.28551558620689665</v>
      </c>
      <c r="H62" s="15">
        <v>0.22185612300933555</v>
      </c>
      <c r="I62" s="15">
        <v>0.33202202989771834</v>
      </c>
      <c r="J62" s="15">
        <v>0.27979791303798351</v>
      </c>
      <c r="K62" s="15">
        <v>5.5305068483682843E-2</v>
      </c>
    </row>
    <row r="63" spans="2:11" x14ac:dyDescent="0.2">
      <c r="C63" s="18">
        <v>20</v>
      </c>
      <c r="D63" s="15">
        <v>0.41399760000000013</v>
      </c>
      <c r="E63" s="15">
        <v>0.40400000000000003</v>
      </c>
      <c r="F63" s="15">
        <v>0.42199999999999999</v>
      </c>
      <c r="G63" s="16">
        <v>0.28551558620689665</v>
      </c>
      <c r="H63" s="15">
        <v>0.22185612300933555</v>
      </c>
      <c r="I63" s="15">
        <v>0.33202202989771834</v>
      </c>
      <c r="J63" s="15">
        <v>0.27979791303798351</v>
      </c>
      <c r="K63" s="15">
        <v>5.5305068483682843E-2</v>
      </c>
    </row>
    <row r="64" spans="2:11" ht="18.75" x14ac:dyDescent="0.25">
      <c r="B64" s="25"/>
      <c r="C64" s="25"/>
      <c r="D64" s="25"/>
      <c r="E64" s="25"/>
      <c r="F64" s="25"/>
      <c r="G64" s="25"/>
      <c r="H64" s="26"/>
    </row>
  </sheetData>
  <mergeCells count="1">
    <mergeCell ref="G41:I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X75"/>
  <sheetViews>
    <sheetView topLeftCell="X14" zoomScale="55" zoomScaleNormal="55" workbookViewId="0">
      <selection activeCell="AA56" sqref="AA56"/>
    </sheetView>
  </sheetViews>
  <sheetFormatPr defaultRowHeight="15" x14ac:dyDescent="0.2"/>
  <cols>
    <col min="2" max="2" width="12.375" customWidth="1"/>
    <col min="3" max="3" width="13.71875" customWidth="1"/>
    <col min="4" max="4" width="12.64453125" customWidth="1"/>
    <col min="5" max="5" width="14.9296875" customWidth="1"/>
    <col min="6" max="6" width="13.1796875" customWidth="1"/>
    <col min="7" max="7" width="11.56640625" customWidth="1"/>
  </cols>
  <sheetData>
    <row r="8" spans="2:24" ht="15.75" thickBot="1" x14ac:dyDescent="0.25"/>
    <row r="9" spans="2:24" ht="21.75" thickBot="1" x14ac:dyDescent="0.35">
      <c r="G9" s="2"/>
      <c r="H9" s="3" t="s">
        <v>0</v>
      </c>
      <c r="I9" s="4"/>
      <c r="J9" s="4"/>
      <c r="K9" s="5" t="s">
        <v>1</v>
      </c>
      <c r="L9" s="6"/>
      <c r="N9" s="58" t="s">
        <v>32</v>
      </c>
      <c r="O9" s="58"/>
      <c r="P9" s="58"/>
      <c r="Q9" s="58"/>
      <c r="R9" s="58"/>
      <c r="T9" s="58" t="s">
        <v>35</v>
      </c>
      <c r="U9" s="58"/>
      <c r="V9" s="58"/>
      <c r="W9" s="58"/>
      <c r="X9" s="58"/>
    </row>
    <row r="10" spans="2:24" ht="15.75" thickBot="1" x14ac:dyDescent="0.25">
      <c r="B10" s="7" t="s">
        <v>2</v>
      </c>
      <c r="C10" s="8" t="s">
        <v>3</v>
      </c>
      <c r="D10" s="8" t="s">
        <v>4</v>
      </c>
      <c r="E10" s="8" t="s">
        <v>5</v>
      </c>
      <c r="F10" s="9" t="s">
        <v>3</v>
      </c>
      <c r="G10" s="10" t="s">
        <v>11</v>
      </c>
      <c r="H10" s="11" t="s">
        <v>6</v>
      </c>
      <c r="I10" s="11" t="s">
        <v>7</v>
      </c>
      <c r="J10" s="11" t="s">
        <v>8</v>
      </c>
      <c r="K10" s="12" t="s">
        <v>12</v>
      </c>
      <c r="L10" s="13" t="s">
        <v>10</v>
      </c>
      <c r="N10" t="s">
        <v>6</v>
      </c>
      <c r="O10" t="s">
        <v>7</v>
      </c>
      <c r="P10" t="s">
        <v>8</v>
      </c>
      <c r="Q10" s="31" t="s">
        <v>33</v>
      </c>
      <c r="R10" s="31" t="s">
        <v>34</v>
      </c>
      <c r="T10" t="s">
        <v>6</v>
      </c>
      <c r="U10" t="s">
        <v>7</v>
      </c>
      <c r="V10" t="s">
        <v>8</v>
      </c>
      <c r="W10" s="31" t="s">
        <v>33</v>
      </c>
      <c r="X10" s="31" t="s">
        <v>34</v>
      </c>
    </row>
    <row r="11" spans="2:24" x14ac:dyDescent="0.2">
      <c r="B11" s="14">
        <v>0</v>
      </c>
      <c r="C11" s="36">
        <v>1.601</v>
      </c>
      <c r="D11" s="36">
        <v>1.659</v>
      </c>
      <c r="E11" s="36">
        <v>1.6043333333333301</v>
      </c>
      <c r="F11" s="37">
        <f>C11/$C$11</f>
        <v>1</v>
      </c>
      <c r="G11" s="38">
        <v>0</v>
      </c>
      <c r="H11" s="36">
        <f>(C11-$C$23)/($C$11-$C$23)</f>
        <v>1</v>
      </c>
      <c r="I11" s="36">
        <f>(D11-$D$23)/($D$11-$D$23)</f>
        <v>1</v>
      </c>
      <c r="J11" s="36">
        <f t="shared" ref="J11:J23" si="0">(E11-$E$23)/($E$11-$E$23)</f>
        <v>1</v>
      </c>
      <c r="K11" s="36">
        <f>AVERAGE(H11:J11)</f>
        <v>1</v>
      </c>
      <c r="L11" s="37">
        <f>STDEV(H11:J11)/SQRT(3)</f>
        <v>0</v>
      </c>
      <c r="N11">
        <f>(C11-$C$23)/C11*100</f>
        <v>88.757026858213621</v>
      </c>
      <c r="O11">
        <f>(D11-$D$23)/D11*100</f>
        <v>87.944544906570215</v>
      </c>
      <c r="P11">
        <f>(E11-$E$23)/E11*100</f>
        <v>88.219405776023237</v>
      </c>
      <c r="Q11">
        <f>AVERAGE(N11:P11)</f>
        <v>88.306992513602367</v>
      </c>
      <c r="R11">
        <f>_xlfn.STDEV.S(N11:P11)/SQRT(3)</f>
        <v>0.23859680626975763</v>
      </c>
      <c r="T11">
        <f>N11/100/(1-N11/100)</f>
        <v>7.8944444444444448</v>
      </c>
      <c r="U11">
        <f t="shared" ref="U11:V11" si="1">O11/100/(1-O11/100)</f>
        <v>7.294999999999991</v>
      </c>
      <c r="V11">
        <f t="shared" si="1"/>
        <v>7.4885361552028007</v>
      </c>
      <c r="W11">
        <f>AVERAGE(T11:V11)</f>
        <v>7.5593268665490791</v>
      </c>
      <c r="X11">
        <f>_xlfn.STDEV.S(T11:V11)/SQRT(3)</f>
        <v>0.17662757816331515</v>
      </c>
    </row>
    <row r="12" spans="2:24" x14ac:dyDescent="0.2">
      <c r="B12" s="18">
        <v>1</v>
      </c>
      <c r="C12" s="36">
        <v>1.3580000000000001</v>
      </c>
      <c r="D12" s="36">
        <v>1.3480000000000001</v>
      </c>
      <c r="E12" s="36">
        <v>1.292777777777778</v>
      </c>
      <c r="F12" s="37">
        <f>C12/$C$11</f>
        <v>0.84821986258588389</v>
      </c>
      <c r="G12" s="38">
        <v>1</v>
      </c>
      <c r="H12" s="36">
        <f>(C12-$C$23)/($C$11-$C$23)</f>
        <v>0.82899366643209016</v>
      </c>
      <c r="I12" s="36">
        <f>(D12-$D$23)/($D$11-$D$23)</f>
        <v>0.78684030157642226</v>
      </c>
      <c r="J12" s="36">
        <f t="shared" si="0"/>
        <v>0.77987125137384405</v>
      </c>
      <c r="K12" s="36">
        <f t="shared" ref="K12:K23" si="2">AVERAGE(H12:J12)</f>
        <v>0.79856840646078542</v>
      </c>
      <c r="L12" s="37">
        <f t="shared" ref="L12:L23" si="3">STDEV(H12:J12)/SQRT(3)</f>
        <v>1.5345077912505794E-2</v>
      </c>
      <c r="N12">
        <f t="shared" ref="N12:N23" si="4">(C12-$C$23)/C12*100</f>
        <v>86.745213549337265</v>
      </c>
      <c r="O12">
        <f t="shared" ref="O12:O23" si="5">(D12-$D$23)/D12*100</f>
        <v>85.163204747774486</v>
      </c>
      <c r="P12">
        <f t="shared" ref="P12:P23" si="6">(E12-$E$23)/E12*100</f>
        <v>85.380318006016324</v>
      </c>
      <c r="Q12">
        <f t="shared" ref="Q12:Q23" si="7">AVERAGE(N12:P12)</f>
        <v>85.762912101042687</v>
      </c>
      <c r="R12">
        <f t="shared" ref="R12:R23" si="8">_xlfn.STDEV.S(N12:P12)/SQRT(3)</f>
        <v>0.49513353189394238</v>
      </c>
      <c r="T12">
        <f t="shared" ref="T12:T23" si="9">N12/100/(1-N12/100)</f>
        <v>6.5444444444444461</v>
      </c>
      <c r="U12">
        <f t="shared" ref="U12:U23" si="10">O12/100/(1-O12/100)</f>
        <v>5.7400000000000047</v>
      </c>
      <c r="V12">
        <f t="shared" ref="V12:V23" si="11">P12/100/(1-P12/100)</f>
        <v>5.8400940623162798</v>
      </c>
      <c r="W12">
        <f t="shared" ref="W12:W23" si="12">AVERAGE(T12:V12)</f>
        <v>6.0415128355869099</v>
      </c>
      <c r="X12">
        <f t="shared" ref="X12:X23" si="13">_xlfn.STDEV.S(T12:V12)/SQRT(3)</f>
        <v>0.25312043096700415</v>
      </c>
    </row>
    <row r="13" spans="2:24" x14ac:dyDescent="0.2">
      <c r="B13" s="18">
        <v>2</v>
      </c>
      <c r="C13" s="36">
        <v>1.1539999999999999</v>
      </c>
      <c r="D13" s="36">
        <v>1.143</v>
      </c>
      <c r="E13" s="36">
        <v>1.0654999999999999</v>
      </c>
      <c r="F13" s="37">
        <f t="shared" ref="F13:F23" si="14">C13/$C$11</f>
        <v>0.72079950031230478</v>
      </c>
      <c r="G13" s="38">
        <v>2</v>
      </c>
      <c r="H13" s="36">
        <f t="shared" ref="H13:H23" si="15">(C13-$C$23)/($C$11-$C$23)</f>
        <v>0.68543279380717803</v>
      </c>
      <c r="I13" s="36">
        <f t="shared" ref="I13:I23" si="16">(D13-$D$23)/($D$11-$D$23)</f>
        <v>0.64633310486634687</v>
      </c>
      <c r="J13" s="36">
        <f t="shared" si="0"/>
        <v>0.6192887423457385</v>
      </c>
      <c r="K13" s="36">
        <f t="shared" si="2"/>
        <v>0.65035154700642106</v>
      </c>
      <c r="L13" s="37">
        <f t="shared" si="3"/>
        <v>1.9199564177850792E-2</v>
      </c>
      <c r="N13">
        <f t="shared" si="4"/>
        <v>84.402079722703647</v>
      </c>
      <c r="O13">
        <f t="shared" si="5"/>
        <v>82.502187226596675</v>
      </c>
      <c r="P13">
        <f t="shared" si="6"/>
        <v>82.261848897231332</v>
      </c>
      <c r="Q13">
        <f t="shared" si="7"/>
        <v>83.055371948843899</v>
      </c>
      <c r="R13">
        <f t="shared" si="8"/>
        <v>0.67691875417740477</v>
      </c>
      <c r="T13">
        <f t="shared" si="9"/>
        <v>5.411111111111115</v>
      </c>
      <c r="U13">
        <f t="shared" si="10"/>
        <v>4.7150000000000016</v>
      </c>
      <c r="V13">
        <f t="shared" si="11"/>
        <v>4.6375661375661315</v>
      </c>
      <c r="W13">
        <f t="shared" si="12"/>
        <v>4.9212257495590821</v>
      </c>
      <c r="X13">
        <f>_xlfn.STDEV.S(T13:V13)/SQRT(3)</f>
        <v>0.24596053298587081</v>
      </c>
    </row>
    <row r="14" spans="2:24" x14ac:dyDescent="0.2">
      <c r="B14" s="18">
        <v>3</v>
      </c>
      <c r="C14" s="36">
        <v>0.96399999999999997</v>
      </c>
      <c r="D14" s="36">
        <v>0.92800000000000005</v>
      </c>
      <c r="E14" s="36">
        <v>0.95309999999999995</v>
      </c>
      <c r="F14" s="37">
        <f t="shared" si="14"/>
        <v>0.60212367270455969</v>
      </c>
      <c r="G14" s="38">
        <v>3</v>
      </c>
      <c r="H14" s="36">
        <f t="shared" si="15"/>
        <v>0.55172413793103448</v>
      </c>
      <c r="I14" s="36">
        <f t="shared" si="16"/>
        <v>0.49897189856065793</v>
      </c>
      <c r="J14" s="36">
        <f t="shared" si="0"/>
        <v>0.53987282147904037</v>
      </c>
      <c r="K14" s="36">
        <f t="shared" si="2"/>
        <v>0.53018961932357767</v>
      </c>
      <c r="L14" s="37">
        <f t="shared" si="3"/>
        <v>1.5979392902892624E-2</v>
      </c>
      <c r="N14">
        <f t="shared" si="4"/>
        <v>81.327800829875528</v>
      </c>
      <c r="O14">
        <f t="shared" si="5"/>
        <v>78.448275862068968</v>
      </c>
      <c r="P14">
        <f t="shared" si="6"/>
        <v>80.169971671388112</v>
      </c>
      <c r="Q14">
        <f t="shared" si="7"/>
        <v>79.982016121110874</v>
      </c>
      <c r="R14">
        <f t="shared" si="8"/>
        <v>0.83654278167454543</v>
      </c>
      <c r="T14">
        <f t="shared" si="9"/>
        <v>4.3555555555555587</v>
      </c>
      <c r="U14">
        <f t="shared" si="10"/>
        <v>3.6400000000000015</v>
      </c>
      <c r="V14">
        <f t="shared" si="11"/>
        <v>4.0428571428571445</v>
      </c>
      <c r="W14">
        <f t="shared" si="12"/>
        <v>4.0128042328042346</v>
      </c>
      <c r="X14">
        <f t="shared" si="13"/>
        <v>0.2071089257078601</v>
      </c>
    </row>
    <row r="15" spans="2:24" x14ac:dyDescent="0.2">
      <c r="B15" s="18">
        <v>4</v>
      </c>
      <c r="C15" s="36">
        <v>0.78300000000000003</v>
      </c>
      <c r="D15" s="36">
        <v>0.73499999999999999</v>
      </c>
      <c r="E15" s="36">
        <v>0.84066666666666667</v>
      </c>
      <c r="F15" s="37">
        <f t="shared" si="14"/>
        <v>0.48906933166770772</v>
      </c>
      <c r="G15" s="38">
        <v>4</v>
      </c>
      <c r="H15" s="36">
        <f t="shared" si="15"/>
        <v>0.42434904996481349</v>
      </c>
      <c r="I15" s="36">
        <f t="shared" si="16"/>
        <v>0.36668951336531863</v>
      </c>
      <c r="J15" s="36">
        <f t="shared" si="0"/>
        <v>0.46043334903438637</v>
      </c>
      <c r="K15" s="36">
        <f t="shared" si="2"/>
        <v>0.4171573041215062</v>
      </c>
      <c r="L15" s="37">
        <f t="shared" si="3"/>
        <v>2.7299374765082932E-2</v>
      </c>
      <c r="N15">
        <f t="shared" si="4"/>
        <v>77.011494252873561</v>
      </c>
      <c r="O15">
        <f t="shared" si="5"/>
        <v>72.789115646258495</v>
      </c>
      <c r="P15">
        <f t="shared" si="6"/>
        <v>77.517842981760495</v>
      </c>
      <c r="Q15">
        <f t="shared" si="7"/>
        <v>75.772817626964184</v>
      </c>
      <c r="R15">
        <f t="shared" si="8"/>
        <v>1.4989947065796736</v>
      </c>
      <c r="T15">
        <f t="shared" si="9"/>
        <v>3.3499999999999992</v>
      </c>
      <c r="U15">
        <f t="shared" si="10"/>
        <v>2.6749999999999989</v>
      </c>
      <c r="V15">
        <f t="shared" si="11"/>
        <v>3.4479717813051129</v>
      </c>
      <c r="W15">
        <f t="shared" si="12"/>
        <v>3.1576572604350375</v>
      </c>
      <c r="X15">
        <f t="shared" si="13"/>
        <v>0.24298020548391233</v>
      </c>
    </row>
    <row r="16" spans="2:24" x14ac:dyDescent="0.2">
      <c r="B16" s="18">
        <v>5</v>
      </c>
      <c r="C16" s="36">
        <v>0.61699999999999999</v>
      </c>
      <c r="D16" s="36">
        <v>0.53800000000000003</v>
      </c>
      <c r="E16" s="36">
        <v>0.63727777777777805</v>
      </c>
      <c r="F16" s="37">
        <f t="shared" si="14"/>
        <v>0.38538413491567769</v>
      </c>
      <c r="G16" s="38">
        <v>5</v>
      </c>
      <c r="H16" s="36">
        <f t="shared" si="15"/>
        <v>0.30752990851513018</v>
      </c>
      <c r="I16" s="36">
        <f t="shared" si="16"/>
        <v>0.23166552433173407</v>
      </c>
      <c r="J16" s="36">
        <f t="shared" si="0"/>
        <v>0.31672947087454956</v>
      </c>
      <c r="K16" s="36">
        <f t="shared" si="2"/>
        <v>0.2853083012404713</v>
      </c>
      <c r="L16" s="37">
        <f t="shared" si="3"/>
        <v>2.6952542383243547E-2</v>
      </c>
      <c r="N16">
        <f t="shared" si="4"/>
        <v>70.826580226904383</v>
      </c>
      <c r="O16">
        <f t="shared" si="5"/>
        <v>62.825278810408925</v>
      </c>
      <c r="P16">
        <f t="shared" si="6"/>
        <v>70.34260308604307</v>
      </c>
      <c r="Q16">
        <f t="shared" si="7"/>
        <v>67.998154041118781</v>
      </c>
      <c r="R16">
        <f t="shared" si="8"/>
        <v>2.5902082980967527</v>
      </c>
      <c r="T16">
        <f t="shared" si="9"/>
        <v>2.427777777777778</v>
      </c>
      <c r="U16">
        <f t="shared" si="10"/>
        <v>1.6900000000000002</v>
      </c>
      <c r="V16">
        <f t="shared" si="11"/>
        <v>2.3718400940623163</v>
      </c>
      <c r="W16">
        <f t="shared" si="12"/>
        <v>2.1632059572800313</v>
      </c>
      <c r="X16">
        <f t="shared" si="13"/>
        <v>0.23715337134355816</v>
      </c>
    </row>
    <row r="17" spans="2:24" x14ac:dyDescent="0.2">
      <c r="B17" s="18">
        <v>6</v>
      </c>
      <c r="C17" s="36">
        <v>0.46899999999999997</v>
      </c>
      <c r="D17" s="36">
        <v>0.38800000000000001</v>
      </c>
      <c r="E17" s="36">
        <v>0.47161111111111109</v>
      </c>
      <c r="F17" s="37">
        <f t="shared" si="14"/>
        <v>0.29294191130543407</v>
      </c>
      <c r="G17" s="38">
        <v>6</v>
      </c>
      <c r="H17" s="36">
        <f t="shared" si="15"/>
        <v>0.20337790288529203</v>
      </c>
      <c r="I17" s="36">
        <f t="shared" si="16"/>
        <v>0.12885538039753255</v>
      </c>
      <c r="J17" s="36">
        <f t="shared" si="0"/>
        <v>0.19967812843460558</v>
      </c>
      <c r="K17" s="36">
        <f t="shared" si="2"/>
        <v>0.17730380390581005</v>
      </c>
      <c r="L17" s="37">
        <f t="shared" si="3"/>
        <v>2.4247744830358679E-2</v>
      </c>
      <c r="N17">
        <f t="shared" si="4"/>
        <v>61.620469083155648</v>
      </c>
      <c r="O17">
        <f t="shared" si="5"/>
        <v>48.453608247422679</v>
      </c>
      <c r="P17">
        <f t="shared" si="6"/>
        <v>59.92460831664507</v>
      </c>
      <c r="Q17">
        <f t="shared" si="7"/>
        <v>56.666228549074468</v>
      </c>
      <c r="R17">
        <f t="shared" si="8"/>
        <v>4.1353893447966836</v>
      </c>
      <c r="T17">
        <f t="shared" si="9"/>
        <v>1.6055555555555554</v>
      </c>
      <c r="U17">
        <f t="shared" si="10"/>
        <v>0.94000000000000006</v>
      </c>
      <c r="V17">
        <f t="shared" si="11"/>
        <v>1.495296884185773</v>
      </c>
      <c r="W17">
        <f t="shared" si="12"/>
        <v>1.3469508132471095</v>
      </c>
      <c r="X17">
        <f t="shared" si="13"/>
        <v>0.2059498053368988</v>
      </c>
    </row>
    <row r="18" spans="2:24" x14ac:dyDescent="0.2">
      <c r="B18" s="18">
        <v>7</v>
      </c>
      <c r="C18" s="36">
        <v>0.34899999999999998</v>
      </c>
      <c r="D18" s="36">
        <v>0.26300000000000001</v>
      </c>
      <c r="E18" s="36">
        <v>0.3352222222222222</v>
      </c>
      <c r="F18" s="37">
        <f t="shared" si="14"/>
        <v>0.21798875702685822</v>
      </c>
      <c r="G18" s="38">
        <v>7</v>
      </c>
      <c r="H18" s="36">
        <f t="shared" si="15"/>
        <v>0.11893033075299084</v>
      </c>
      <c r="I18" s="36">
        <f t="shared" si="16"/>
        <v>4.318026045236463E-2</v>
      </c>
      <c r="J18" s="36">
        <f t="shared" si="0"/>
        <v>0.10331292196577194</v>
      </c>
      <c r="K18" s="36">
        <f t="shared" si="2"/>
        <v>8.847450439037581E-2</v>
      </c>
      <c r="L18" s="37">
        <f t="shared" si="3"/>
        <v>2.3091501068169484E-2</v>
      </c>
      <c r="N18">
        <f t="shared" si="4"/>
        <v>48.424068767908309</v>
      </c>
      <c r="O18">
        <f t="shared" si="5"/>
        <v>23.954372623574145</v>
      </c>
      <c r="P18">
        <f t="shared" si="6"/>
        <v>43.619489559164734</v>
      </c>
      <c r="Q18">
        <f t="shared" si="7"/>
        <v>38.665976983549065</v>
      </c>
      <c r="R18">
        <f t="shared" si="8"/>
        <v>7.4854185471176287</v>
      </c>
      <c r="T18">
        <f t="shared" si="9"/>
        <v>0.93888888888888866</v>
      </c>
      <c r="U18">
        <f t="shared" si="10"/>
        <v>0.31499999999999995</v>
      </c>
      <c r="V18">
        <f t="shared" si="11"/>
        <v>0.77366255144032914</v>
      </c>
      <c r="W18">
        <f t="shared" si="12"/>
        <v>0.67585048010973925</v>
      </c>
      <c r="X18">
        <f t="shared" si="13"/>
        <v>0.18662327239051965</v>
      </c>
    </row>
    <row r="19" spans="2:24" x14ac:dyDescent="0.2">
      <c r="B19" s="18">
        <v>8</v>
      </c>
      <c r="C19" s="36">
        <v>0.25600000000000001</v>
      </c>
      <c r="D19" s="36">
        <v>0.2</v>
      </c>
      <c r="E19" s="36">
        <v>0.25022222222222223</v>
      </c>
      <c r="F19" s="37">
        <f t="shared" si="14"/>
        <v>0.15990006246096192</v>
      </c>
      <c r="G19" s="38">
        <v>8</v>
      </c>
      <c r="H19" s="36">
        <f t="shared" si="15"/>
        <v>5.3483462350457429E-2</v>
      </c>
      <c r="I19" s="36">
        <f t="shared" si="16"/>
        <v>0</v>
      </c>
      <c r="J19" s="36">
        <f t="shared" si="0"/>
        <v>4.3256398178678081E-2</v>
      </c>
      <c r="K19" s="36">
        <f t="shared" si="2"/>
        <v>3.2246620176378506E-2</v>
      </c>
      <c r="L19" s="37">
        <f t="shared" si="3"/>
        <v>1.6391375730274937E-2</v>
      </c>
      <c r="N19">
        <f t="shared" si="4"/>
        <v>29.687500000000007</v>
      </c>
      <c r="O19">
        <f t="shared" si="5"/>
        <v>0</v>
      </c>
      <c r="P19">
        <f t="shared" si="6"/>
        <v>24.46714031971581</v>
      </c>
      <c r="Q19">
        <f t="shared" si="7"/>
        <v>18.051546773238606</v>
      </c>
      <c r="R19">
        <f t="shared" si="8"/>
        <v>9.1507157184142347</v>
      </c>
      <c r="T19">
        <f t="shared" si="9"/>
        <v>0.42222222222222228</v>
      </c>
      <c r="U19">
        <f t="shared" si="10"/>
        <v>0</v>
      </c>
      <c r="V19">
        <f t="shared" si="11"/>
        <v>0.32392710170487954</v>
      </c>
      <c r="W19">
        <f t="shared" si="12"/>
        <v>0.24871644130903392</v>
      </c>
      <c r="X19">
        <f t="shared" si="13"/>
        <v>0.12755441167393666</v>
      </c>
    </row>
    <row r="20" spans="2:24" x14ac:dyDescent="0.2">
      <c r="B20" s="18">
        <v>9</v>
      </c>
      <c r="C20" s="36">
        <v>0.21</v>
      </c>
      <c r="D20" s="36">
        <v>0.2</v>
      </c>
      <c r="E20" s="36">
        <v>0.222</v>
      </c>
      <c r="F20" s="37">
        <f t="shared" si="14"/>
        <v>0.13116801998750779</v>
      </c>
      <c r="G20" s="38">
        <v>9</v>
      </c>
      <c r="H20" s="36">
        <f t="shared" si="15"/>
        <v>2.1111893033075299E-2</v>
      </c>
      <c r="I20" s="36">
        <f t="shared" si="16"/>
        <v>0</v>
      </c>
      <c r="J20" s="36">
        <f t="shared" si="0"/>
        <v>2.3316062176165858E-2</v>
      </c>
      <c r="K20" s="36">
        <f t="shared" si="2"/>
        <v>1.4809318403080385E-2</v>
      </c>
      <c r="L20" s="37">
        <f t="shared" si="3"/>
        <v>7.4319473463263013E-3</v>
      </c>
      <c r="N20">
        <f t="shared" si="4"/>
        <v>14.285714285714285</v>
      </c>
      <c r="O20">
        <f t="shared" si="5"/>
        <v>0</v>
      </c>
      <c r="P20">
        <f t="shared" si="6"/>
        <v>14.864864864864865</v>
      </c>
      <c r="Q20">
        <f t="shared" si="7"/>
        <v>9.7168597168597159</v>
      </c>
      <c r="R20">
        <f t="shared" si="8"/>
        <v>4.8613055830774847</v>
      </c>
      <c r="T20">
        <f t="shared" si="9"/>
        <v>0.16666666666666666</v>
      </c>
      <c r="U20">
        <f t="shared" si="10"/>
        <v>0</v>
      </c>
      <c r="V20">
        <f t="shared" si="11"/>
        <v>0.17460317460317462</v>
      </c>
      <c r="W20">
        <f t="shared" si="12"/>
        <v>0.11375661375661376</v>
      </c>
      <c r="X20">
        <f t="shared" si="13"/>
        <v>5.692443066494713E-2</v>
      </c>
    </row>
    <row r="21" spans="2:24" x14ac:dyDescent="0.2">
      <c r="B21" s="18">
        <v>10</v>
      </c>
      <c r="C21" s="36">
        <v>0.191</v>
      </c>
      <c r="D21" s="36">
        <v>0.2</v>
      </c>
      <c r="E21" s="36">
        <v>0.19800000000000001</v>
      </c>
      <c r="F21" s="37">
        <f t="shared" si="14"/>
        <v>0.11930043722673329</v>
      </c>
      <c r="G21" s="38">
        <v>10</v>
      </c>
      <c r="H21" s="36">
        <f t="shared" si="15"/>
        <v>7.7410274454609495E-3</v>
      </c>
      <c r="I21" s="36">
        <f t="shared" si="16"/>
        <v>0</v>
      </c>
      <c r="J21" s="36">
        <f t="shared" si="0"/>
        <v>6.3589260480452396E-3</v>
      </c>
      <c r="K21" s="36">
        <f t="shared" si="2"/>
        <v>4.6999844978353961E-3</v>
      </c>
      <c r="L21" s="37">
        <f t="shared" si="3"/>
        <v>2.3836206198487486E-3</v>
      </c>
      <c r="N21">
        <f t="shared" si="4"/>
        <v>5.759162303664926</v>
      </c>
      <c r="O21">
        <f t="shared" si="5"/>
        <v>0</v>
      </c>
      <c r="P21">
        <f t="shared" si="6"/>
        <v>4.5454545454545494</v>
      </c>
      <c r="Q21">
        <f t="shared" si="7"/>
        <v>3.4348722830398253</v>
      </c>
      <c r="R21">
        <f t="shared" si="8"/>
        <v>1.752810346384859</v>
      </c>
      <c r="T21">
        <f t="shared" si="9"/>
        <v>6.1111111111111165E-2</v>
      </c>
      <c r="U21">
        <f t="shared" si="10"/>
        <v>0</v>
      </c>
      <c r="V21">
        <f t="shared" si="11"/>
        <v>4.7619047619047665E-2</v>
      </c>
      <c r="W21">
        <f t="shared" si="12"/>
        <v>3.6243386243386279E-2</v>
      </c>
      <c r="X21">
        <f t="shared" si="13"/>
        <v>1.853551751915701E-2</v>
      </c>
    </row>
    <row r="22" spans="2:24" x14ac:dyDescent="0.2">
      <c r="B22" s="18">
        <v>11</v>
      </c>
      <c r="C22" s="36">
        <v>0.182</v>
      </c>
      <c r="D22" s="36">
        <v>0.2</v>
      </c>
      <c r="E22" s="36">
        <v>0.19</v>
      </c>
      <c r="F22" s="37">
        <f t="shared" si="14"/>
        <v>0.11367895065584011</v>
      </c>
      <c r="G22" s="38">
        <v>11</v>
      </c>
      <c r="H22" s="36">
        <f t="shared" si="15"/>
        <v>1.4074595355383546E-3</v>
      </c>
      <c r="I22" s="36">
        <f t="shared" si="16"/>
        <v>0</v>
      </c>
      <c r="J22" s="36">
        <f t="shared" si="0"/>
        <v>7.0654733867169331E-4</v>
      </c>
      <c r="K22" s="36">
        <f t="shared" si="2"/>
        <v>7.0466895807001599E-4</v>
      </c>
      <c r="L22" s="37">
        <f t="shared" si="3"/>
        <v>4.0629965636203525E-4</v>
      </c>
      <c r="N22">
        <f t="shared" si="4"/>
        <v>1.0989010989010999</v>
      </c>
      <c r="O22">
        <f t="shared" si="5"/>
        <v>0</v>
      </c>
      <c r="P22">
        <f t="shared" si="6"/>
        <v>0.52631578947368463</v>
      </c>
      <c r="Q22">
        <f t="shared" si="7"/>
        <v>0.54173896279159484</v>
      </c>
      <c r="R22">
        <f t="shared" si="8"/>
        <v>0.31731914113812248</v>
      </c>
      <c r="T22">
        <f t="shared" si="9"/>
        <v>1.111111111111112E-2</v>
      </c>
      <c r="U22">
        <f t="shared" si="10"/>
        <v>0</v>
      </c>
      <c r="V22">
        <f t="shared" si="11"/>
        <v>5.291005291005295E-3</v>
      </c>
      <c r="W22">
        <f t="shared" si="12"/>
        <v>5.4673721340388051E-3</v>
      </c>
      <c r="X22">
        <f t="shared" si="13"/>
        <v>3.2087134741905238E-3</v>
      </c>
    </row>
    <row r="23" spans="2:24" ht="15.75" thickBot="1" x14ac:dyDescent="0.25">
      <c r="B23" s="19">
        <v>12</v>
      </c>
      <c r="C23" s="39">
        <v>0.18</v>
      </c>
      <c r="D23" s="39">
        <v>0.2</v>
      </c>
      <c r="E23" s="39">
        <v>0.189</v>
      </c>
      <c r="F23" s="40">
        <f t="shared" si="14"/>
        <v>0.11242973141786383</v>
      </c>
      <c r="G23" s="41">
        <v>12</v>
      </c>
      <c r="H23" s="39">
        <f t="shared" si="15"/>
        <v>0</v>
      </c>
      <c r="I23" s="39">
        <f t="shared" si="16"/>
        <v>0</v>
      </c>
      <c r="J23" s="39">
        <f t="shared" si="0"/>
        <v>0</v>
      </c>
      <c r="K23" s="39">
        <f t="shared" si="2"/>
        <v>0</v>
      </c>
      <c r="L23" s="37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  <c r="R23">
        <f t="shared" si="8"/>
        <v>0</v>
      </c>
      <c r="T23">
        <f t="shared" si="9"/>
        <v>0</v>
      </c>
      <c r="U23">
        <f t="shared" si="10"/>
        <v>0</v>
      </c>
      <c r="V23">
        <f t="shared" si="11"/>
        <v>0</v>
      </c>
      <c r="W23">
        <f t="shared" si="12"/>
        <v>0</v>
      </c>
      <c r="X23">
        <f t="shared" si="13"/>
        <v>0</v>
      </c>
    </row>
    <row r="27" spans="2:24" ht="31.9" customHeight="1" x14ac:dyDescent="0.2"/>
    <row r="28" spans="2:24" ht="15.75" thickBot="1" x14ac:dyDescent="0.25">
      <c r="C28" s="25"/>
      <c r="D28" s="25"/>
      <c r="E28" s="25"/>
      <c r="F28" s="25"/>
      <c r="G28" s="25"/>
      <c r="H28" s="25"/>
      <c r="I28" s="25"/>
      <c r="J28" s="25"/>
      <c r="K28" s="50"/>
    </row>
    <row r="29" spans="2:24" ht="21.75" thickBot="1" x14ac:dyDescent="0.35">
      <c r="B29" s="2"/>
      <c r="C29" s="4" t="s">
        <v>27</v>
      </c>
      <c r="D29" s="5" t="s">
        <v>31</v>
      </c>
      <c r="E29" s="5"/>
      <c r="F29" s="5"/>
      <c r="G29" s="30"/>
      <c r="H29" s="3" t="s">
        <v>0</v>
      </c>
      <c r="I29" s="4"/>
      <c r="J29" s="4"/>
      <c r="K29" s="5" t="s">
        <v>1</v>
      </c>
      <c r="L29" s="6"/>
    </row>
    <row r="30" spans="2:24" ht="15.75" thickBot="1" x14ac:dyDescent="0.25">
      <c r="B30" s="33" t="s">
        <v>2</v>
      </c>
      <c r="C30" s="22" t="s">
        <v>6</v>
      </c>
      <c r="D30" s="22" t="s">
        <v>7</v>
      </c>
      <c r="E30" s="22" t="s">
        <v>8</v>
      </c>
      <c r="F30" s="32" t="s">
        <v>28</v>
      </c>
      <c r="G30" s="13" t="s">
        <v>10</v>
      </c>
      <c r="H30" s="34" t="s">
        <v>6</v>
      </c>
      <c r="I30" s="28" t="s">
        <v>7</v>
      </c>
      <c r="J30" s="28" t="s">
        <v>8</v>
      </c>
      <c r="K30" s="35" t="s">
        <v>27</v>
      </c>
      <c r="L30" s="29" t="s">
        <v>10</v>
      </c>
      <c r="N30" s="58" t="s">
        <v>32</v>
      </c>
      <c r="O30" s="58"/>
      <c r="P30" s="58"/>
      <c r="Q30" s="58"/>
      <c r="R30" s="58"/>
      <c r="T30" s="58" t="s">
        <v>35</v>
      </c>
      <c r="U30" s="58"/>
      <c r="V30" s="58"/>
      <c r="W30" s="58"/>
      <c r="X30" s="58"/>
    </row>
    <row r="31" spans="2:24" ht="15.75" thickBot="1" x14ac:dyDescent="0.25">
      <c r="B31" s="17">
        <v>0</v>
      </c>
      <c r="C31" s="23">
        <v>1.36</v>
      </c>
      <c r="D31" s="24">
        <v>1.3720000000000001</v>
      </c>
      <c r="E31" s="24">
        <v>1.3260000000000001</v>
      </c>
      <c r="F31" s="42">
        <f>AVERAGE(C31:E31)</f>
        <v>1.3526666666666667</v>
      </c>
      <c r="G31" s="43">
        <f>STDEV(C31:E31)</f>
        <v>2.3860706890897729E-2</v>
      </c>
      <c r="H31" s="44">
        <f t="shared" ref="H31:H51" si="17">(C31-$C$51)/($C$31-$C$51)</f>
        <v>1</v>
      </c>
      <c r="I31" s="45">
        <f t="shared" ref="I31:I51" si="18">(D31-$D$51)/($D$31-$D$51)</f>
        <v>1</v>
      </c>
      <c r="J31" s="45">
        <f t="shared" ref="J31:J51" si="19">(E31-$E$51)/($E$31-$E$51)</f>
        <v>1</v>
      </c>
      <c r="K31" s="45">
        <f>AVERAGE(H31:J31)</f>
        <v>1</v>
      </c>
      <c r="L31" s="57">
        <f>STDEV(H31:J31)/SQRT(3)</f>
        <v>0</v>
      </c>
      <c r="N31" t="s">
        <v>6</v>
      </c>
      <c r="O31" t="s">
        <v>7</v>
      </c>
      <c r="P31" t="s">
        <v>8</v>
      </c>
      <c r="Q31" s="31" t="s">
        <v>33</v>
      </c>
      <c r="R31" s="31" t="s">
        <v>34</v>
      </c>
      <c r="T31" t="s">
        <v>6</v>
      </c>
      <c r="U31" t="s">
        <v>7</v>
      </c>
      <c r="V31" t="s">
        <v>8</v>
      </c>
      <c r="W31" s="31" t="s">
        <v>33</v>
      </c>
      <c r="X31" s="31" t="s">
        <v>34</v>
      </c>
    </row>
    <row r="32" spans="2:24" ht="15.75" thickBot="1" x14ac:dyDescent="0.25">
      <c r="B32" s="17">
        <v>1</v>
      </c>
      <c r="C32" s="23">
        <v>1.1715040000000001</v>
      </c>
      <c r="D32" s="24">
        <v>1.091</v>
      </c>
      <c r="E32" s="24">
        <v>1.0900000000000001</v>
      </c>
      <c r="F32" s="42">
        <f t="shared" ref="F32:F51" si="20">AVERAGE(C32:E32)</f>
        <v>1.1175013333333332</v>
      </c>
      <c r="G32" s="43">
        <f>STDEV(C32:E32)</f>
        <v>4.6770353914989106E-2</v>
      </c>
      <c r="H32" s="46">
        <f t="shared" si="17"/>
        <v>0.80074469155680794</v>
      </c>
      <c r="I32" s="42">
        <f t="shared" si="18"/>
        <v>0.70971074380165278</v>
      </c>
      <c r="J32" s="42">
        <f t="shared" si="19"/>
        <v>0.73893805309734517</v>
      </c>
      <c r="K32" s="42">
        <f t="shared" ref="K32:K51" si="21">AVERAGE(H32:J32)</f>
        <v>0.74979782948526863</v>
      </c>
      <c r="L32" s="57">
        <f t="shared" ref="L32:L51" si="22">STDEV(H32:J32)/SQRT(3)</f>
        <v>2.6834343469820256E-2</v>
      </c>
      <c r="N32">
        <f>(C31-C$51)/C31*100</f>
        <v>69.558999999999997</v>
      </c>
      <c r="O32">
        <f t="shared" ref="O32:P32" si="23">(D31-D$51)/D31*100</f>
        <v>70.553935860058317</v>
      </c>
      <c r="P32">
        <f t="shared" si="23"/>
        <v>68.174962292609351</v>
      </c>
      <c r="Q32">
        <f>AVERAGE(N32:P32)</f>
        <v>69.429299384222546</v>
      </c>
      <c r="R32">
        <f>_xlfn.STDEV.S(N32:P32)/SQRT(3)</f>
        <v>0.68980564797992228</v>
      </c>
      <c r="T32">
        <f>N32/100/(1-N32/100)</f>
        <v>2.285043198318057</v>
      </c>
      <c r="U32">
        <f t="shared" ref="U32:U51" si="24">O32/100/(1-O32/100)</f>
        <v>2.3960396039603968</v>
      </c>
      <c r="V32">
        <f t="shared" ref="V32:V51" si="25">P32/100/(1-P32/100)</f>
        <v>2.1421800947867302</v>
      </c>
      <c r="W32">
        <f>AVERAGE(T32:V32)</f>
        <v>2.2744209656883947</v>
      </c>
      <c r="X32">
        <f>_xlfn.STDEV.S(T32:V32)/SQRT(3)</f>
        <v>7.347513517964821E-2</v>
      </c>
    </row>
    <row r="33" spans="2:24" ht="15.75" thickBot="1" x14ac:dyDescent="0.25">
      <c r="B33" s="17">
        <v>2</v>
      </c>
      <c r="C33" s="23">
        <v>0.99538400000000005</v>
      </c>
      <c r="D33" s="24">
        <v>0.89600000000000002</v>
      </c>
      <c r="E33" s="24">
        <v>0.92</v>
      </c>
      <c r="F33" s="42">
        <f t="shared" si="20"/>
        <v>0.93712799999999996</v>
      </c>
      <c r="G33" s="43">
        <f>STDEV(C33:D33)</f>
        <v>7.0275100341443852E-2</v>
      </c>
      <c r="H33" s="46">
        <f t="shared" si="17"/>
        <v>0.61457180235483544</v>
      </c>
      <c r="I33" s="42">
        <f t="shared" si="18"/>
        <v>0.50826446280991733</v>
      </c>
      <c r="J33" s="42">
        <f t="shared" si="19"/>
        <v>0.55088495575221241</v>
      </c>
      <c r="K33" s="42">
        <f t="shared" si="21"/>
        <v>0.55790707363898839</v>
      </c>
      <c r="L33" s="57">
        <f t="shared" si="22"/>
        <v>3.0888483371592626E-2</v>
      </c>
      <c r="N33">
        <f t="shared" ref="N33:N51" si="26">(C32-C$51)/C32*100</f>
        <v>64.66101694915254</v>
      </c>
      <c r="O33">
        <f t="shared" ref="O33:O51" si="27">(D32-D$51)/D32*100</f>
        <v>62.969752520623281</v>
      </c>
      <c r="P33">
        <f t="shared" ref="P33:P51" si="28">(E32-E$51)/E32*100</f>
        <v>61.284403669724782</v>
      </c>
      <c r="Q33">
        <f t="shared" ref="Q33:Q51" si="29">AVERAGE(N33:P33)</f>
        <v>62.971724379833539</v>
      </c>
      <c r="R33">
        <f>_xlfn.STDEV.S(N33:P33)/SQRT(3)</f>
        <v>0.9747447915349482</v>
      </c>
      <c r="T33">
        <f t="shared" ref="T33:T51" si="30">N33/100/(1-N33/100)</f>
        <v>1.8297362110311748</v>
      </c>
      <c r="U33">
        <f t="shared" si="24"/>
        <v>1.7004950495049502</v>
      </c>
      <c r="V33">
        <f t="shared" si="25"/>
        <v>1.5829383886255934</v>
      </c>
      <c r="W33">
        <f t="shared" ref="W33:W51" si="31">AVERAGE(T33:V33)</f>
        <v>1.7043898830539062</v>
      </c>
      <c r="X33">
        <f t="shared" ref="X33:X51" si="32">_xlfn.STDEV.S(T33:V33)/SQRT(3)</f>
        <v>7.1271005283389435E-2</v>
      </c>
    </row>
    <row r="34" spans="2:24" ht="15.75" thickBot="1" x14ac:dyDescent="0.25">
      <c r="B34" s="17">
        <v>3</v>
      </c>
      <c r="C34" s="23">
        <v>0.86577599999999999</v>
      </c>
      <c r="D34" s="24">
        <v>0.74299999999999999</v>
      </c>
      <c r="E34" s="24">
        <v>0.79900000000000004</v>
      </c>
      <c r="F34" s="42">
        <f t="shared" si="20"/>
        <v>0.80259200000000008</v>
      </c>
      <c r="G34" s="43">
        <f t="shared" ref="G34:G51" si="33">STDEV(C34:D34)</f>
        <v>8.6815742166959559E-2</v>
      </c>
      <c r="H34" s="46">
        <f t="shared" si="17"/>
        <v>0.47756580744404015</v>
      </c>
      <c r="I34" s="42">
        <f t="shared" si="18"/>
        <v>0.35020661157024785</v>
      </c>
      <c r="J34" s="42">
        <f t="shared" si="19"/>
        <v>0.41703539823008851</v>
      </c>
      <c r="K34" s="42">
        <f t="shared" si="21"/>
        <v>0.41493593908145882</v>
      </c>
      <c r="L34" s="57">
        <f t="shared" si="22"/>
        <v>3.6780415939021913E-2</v>
      </c>
      <c r="N34">
        <f t="shared" si="26"/>
        <v>58.408252493510041</v>
      </c>
      <c r="O34">
        <f t="shared" si="27"/>
        <v>54.910714285714278</v>
      </c>
      <c r="P34">
        <f t="shared" si="28"/>
        <v>54.130434782608695</v>
      </c>
      <c r="Q34">
        <f t="shared" si="29"/>
        <v>55.816467187277674</v>
      </c>
      <c r="R34">
        <f t="shared" ref="R33:R51" si="34">_xlfn.STDEV.S(N34:P34)/SQRT(3)</f>
        <v>1.3153228160092092</v>
      </c>
      <c r="T34">
        <f t="shared" si="30"/>
        <v>1.4043231168489863</v>
      </c>
      <c r="U34">
        <f t="shared" si="24"/>
        <v>1.2178217821782176</v>
      </c>
      <c r="V34">
        <f t="shared" si="25"/>
        <v>1.1800947867298577</v>
      </c>
      <c r="W34">
        <f t="shared" si="31"/>
        <v>1.2674132285856872</v>
      </c>
      <c r="X34">
        <f t="shared" si="32"/>
        <v>6.9315870416021191E-2</v>
      </c>
    </row>
    <row r="35" spans="2:24" ht="15.75" thickBot="1" x14ac:dyDescent="0.25">
      <c r="B35" s="17">
        <v>4</v>
      </c>
      <c r="C35" s="23">
        <v>0.76608799999999988</v>
      </c>
      <c r="D35" s="24">
        <v>0.63800000000000001</v>
      </c>
      <c r="E35" s="24">
        <v>0.69799999999999995</v>
      </c>
      <c r="F35" s="42">
        <f t="shared" si="20"/>
        <v>0.70069599999999987</v>
      </c>
      <c r="G35" s="43">
        <f t="shared" si="33"/>
        <v>9.0571893388622399E-2</v>
      </c>
      <c r="H35" s="46">
        <f t="shared" si="17"/>
        <v>0.3721876392702595</v>
      </c>
      <c r="I35" s="42">
        <f t="shared" si="18"/>
        <v>0.24173553719008262</v>
      </c>
      <c r="J35" s="42">
        <f t="shared" si="19"/>
        <v>0.30530973451327426</v>
      </c>
      <c r="K35" s="42">
        <f t="shared" si="21"/>
        <v>0.30641097032453879</v>
      </c>
      <c r="L35" s="57">
        <f t="shared" si="22"/>
        <v>3.7662303321837322E-2</v>
      </c>
      <c r="N35">
        <f t="shared" si="26"/>
        <v>52.181903864278965</v>
      </c>
      <c r="O35">
        <f t="shared" si="27"/>
        <v>45.625841184387617</v>
      </c>
      <c r="P35">
        <f t="shared" si="28"/>
        <v>47.183979974968715</v>
      </c>
      <c r="Q35">
        <f t="shared" si="29"/>
        <v>48.33057500787843</v>
      </c>
      <c r="R35">
        <f t="shared" si="34"/>
        <v>1.9774983854006014</v>
      </c>
      <c r="T35">
        <f t="shared" si="30"/>
        <v>1.0912585000492749</v>
      </c>
      <c r="U35">
        <f t="shared" si="24"/>
        <v>0.83910891089108908</v>
      </c>
      <c r="V35">
        <f t="shared" si="25"/>
        <v>0.89336492890995278</v>
      </c>
      <c r="W35">
        <f t="shared" si="31"/>
        <v>0.94124411328343882</v>
      </c>
      <c r="X35">
        <f t="shared" si="32"/>
        <v>7.6624987330859762E-2</v>
      </c>
    </row>
    <row r="36" spans="2:24" ht="15.75" thickBot="1" x14ac:dyDescent="0.25">
      <c r="B36" s="17">
        <v>5</v>
      </c>
      <c r="C36" s="23">
        <v>0.69210400000000005</v>
      </c>
      <c r="D36" s="24">
        <v>0.5</v>
      </c>
      <c r="E36" s="24">
        <v>0.63300000000000001</v>
      </c>
      <c r="F36" s="42">
        <f t="shared" si="20"/>
        <v>0.60836800000000002</v>
      </c>
      <c r="G36" s="43">
        <f t="shared" si="33"/>
        <v>0.13583804109306044</v>
      </c>
      <c r="H36" s="46">
        <f t="shared" si="17"/>
        <v>0.29398064952055081</v>
      </c>
      <c r="I36" s="42">
        <f t="shared" si="18"/>
        <v>9.9173553719008226E-2</v>
      </c>
      <c r="J36" s="42">
        <f t="shared" si="19"/>
        <v>0.23340707964601767</v>
      </c>
      <c r="K36" s="42">
        <f t="shared" si="21"/>
        <v>0.2088537609618589</v>
      </c>
      <c r="L36" s="57">
        <f t="shared" si="22"/>
        <v>5.7560403743841866E-2</v>
      </c>
      <c r="N36">
        <f t="shared" si="26"/>
        <v>45.959524232203066</v>
      </c>
      <c r="O36">
        <f t="shared" si="27"/>
        <v>36.677115987460809</v>
      </c>
      <c r="P36">
        <f t="shared" si="28"/>
        <v>39.541547277936964</v>
      </c>
      <c r="Q36">
        <f>AVERAGE(N36:P36)</f>
        <v>40.726062499200282</v>
      </c>
      <c r="R36">
        <f t="shared" si="34"/>
        <v>2.7442717878985747</v>
      </c>
      <c r="T36">
        <f t="shared" si="30"/>
        <v>0.8504648336125612</v>
      </c>
      <c r="U36">
        <f t="shared" si="24"/>
        <v>0.57920792079207895</v>
      </c>
      <c r="V36">
        <f t="shared" si="25"/>
        <v>0.65402843601895733</v>
      </c>
      <c r="W36">
        <f t="shared" si="31"/>
        <v>0.69456706347453245</v>
      </c>
      <c r="X36">
        <f t="shared" si="32"/>
        <v>8.0885955569578019E-2</v>
      </c>
    </row>
    <row r="37" spans="2:24" ht="15.75" thickBot="1" x14ac:dyDescent="0.25">
      <c r="B37" s="17">
        <v>6</v>
      </c>
      <c r="C37" s="23">
        <v>0.63008799999999998</v>
      </c>
      <c r="D37" s="24">
        <v>0.47699999999999998</v>
      </c>
      <c r="E37" s="24">
        <v>0.57699999999999996</v>
      </c>
      <c r="F37" s="42">
        <f t="shared" si="20"/>
        <v>0.56136266666666668</v>
      </c>
      <c r="G37" s="43">
        <f t="shared" si="33"/>
        <v>0.10824956291828552</v>
      </c>
      <c r="H37" s="46">
        <f t="shared" si="17"/>
        <v>0.2284247904656477</v>
      </c>
      <c r="I37" s="42">
        <f t="shared" si="18"/>
        <v>7.5413223140495811E-2</v>
      </c>
      <c r="J37" s="42">
        <f t="shared" si="19"/>
        <v>0.17146017699115038</v>
      </c>
      <c r="K37" s="42">
        <f t="shared" si="21"/>
        <v>0.15843273019909795</v>
      </c>
      <c r="L37" s="57">
        <f t="shared" si="22"/>
        <v>4.4648332224413112E-2</v>
      </c>
      <c r="N37">
        <f t="shared" si="26"/>
        <v>40.182747101591652</v>
      </c>
      <c r="O37">
        <f t="shared" si="27"/>
        <v>19.199999999999996</v>
      </c>
      <c r="P37">
        <f t="shared" si="28"/>
        <v>33.333333333333336</v>
      </c>
      <c r="Q37">
        <f t="shared" si="29"/>
        <v>30.905360144974992</v>
      </c>
      <c r="R37">
        <f t="shared" si="34"/>
        <v>6.1776535279688725</v>
      </c>
      <c r="T37">
        <f t="shared" si="30"/>
        <v>0.67175848362405921</v>
      </c>
      <c r="U37">
        <f t="shared" si="24"/>
        <v>0.23762376237623756</v>
      </c>
      <c r="V37">
        <f t="shared" si="25"/>
        <v>0.50000000000000011</v>
      </c>
      <c r="W37">
        <f t="shared" si="31"/>
        <v>0.46979408200009898</v>
      </c>
      <c r="X37">
        <f t="shared" si="32"/>
        <v>0.12623065813540632</v>
      </c>
    </row>
    <row r="38" spans="2:24" ht="15.75" thickBot="1" x14ac:dyDescent="0.25">
      <c r="B38" s="17">
        <v>7</v>
      </c>
      <c r="C38" s="23">
        <v>0.58004</v>
      </c>
      <c r="D38" s="24">
        <v>0.44800000000000001</v>
      </c>
      <c r="E38" s="24">
        <v>0.53100000000000003</v>
      </c>
      <c r="F38" s="42">
        <f t="shared" si="20"/>
        <v>0.51968000000000003</v>
      </c>
      <c r="G38" s="43">
        <f t="shared" si="33"/>
        <v>9.3366379387871762E-2</v>
      </c>
      <c r="H38" s="46">
        <f t="shared" si="17"/>
        <v>0.17552006210555054</v>
      </c>
      <c r="I38" s="42">
        <f t="shared" si="18"/>
        <v>4.5454545454545435E-2</v>
      </c>
      <c r="J38" s="42">
        <f t="shared" si="19"/>
        <v>0.12057522123893807</v>
      </c>
      <c r="K38" s="42">
        <f t="shared" si="21"/>
        <v>0.11384994293301136</v>
      </c>
      <c r="L38" s="57">
        <f t="shared" si="22"/>
        <v>3.7696956913621661E-2</v>
      </c>
      <c r="N38">
        <f t="shared" si="26"/>
        <v>34.295273041225968</v>
      </c>
      <c r="O38">
        <f t="shared" si="27"/>
        <v>15.303983228511523</v>
      </c>
      <c r="P38">
        <f t="shared" si="28"/>
        <v>26.863084922010394</v>
      </c>
      <c r="Q38">
        <f t="shared" si="29"/>
        <v>25.487447063915965</v>
      </c>
      <c r="R38">
        <f t="shared" si="34"/>
        <v>5.5252920533698004</v>
      </c>
      <c r="T38">
        <f t="shared" si="30"/>
        <v>0.52196051378075581</v>
      </c>
      <c r="U38">
        <f t="shared" si="24"/>
        <v>0.18069306930693058</v>
      </c>
      <c r="V38">
        <f t="shared" si="25"/>
        <v>0.36729857819905204</v>
      </c>
      <c r="W38">
        <f t="shared" si="31"/>
        <v>0.35665072042891283</v>
      </c>
      <c r="X38">
        <f t="shared" si="32"/>
        <v>9.865917734089022E-2</v>
      </c>
    </row>
    <row r="39" spans="2:24" ht="15.75" thickBot="1" x14ac:dyDescent="0.25">
      <c r="B39" s="17">
        <v>8</v>
      </c>
      <c r="C39" s="23">
        <v>0.5370640000000001</v>
      </c>
      <c r="D39" s="24">
        <v>0.40400000000000003</v>
      </c>
      <c r="E39" s="24">
        <v>0.496</v>
      </c>
      <c r="F39" s="42">
        <f t="shared" si="20"/>
        <v>0.47902133333333335</v>
      </c>
      <c r="G39" s="43">
        <f t="shared" si="33"/>
        <v>9.4090456731806688E-2</v>
      </c>
      <c r="H39" s="46">
        <f t="shared" si="17"/>
        <v>0.13009100188329328</v>
      </c>
      <c r="I39" s="42">
        <f t="shared" si="18"/>
        <v>0</v>
      </c>
      <c r="J39" s="42">
        <f t="shared" si="19"/>
        <v>8.185840707964602E-2</v>
      </c>
      <c r="K39" s="42">
        <f t="shared" si="21"/>
        <v>7.0649802987646435E-2</v>
      </c>
      <c r="L39" s="57">
        <f t="shared" si="22"/>
        <v>3.7969908247708239E-2</v>
      </c>
      <c r="N39">
        <f t="shared" si="26"/>
        <v>28.626025791324711</v>
      </c>
      <c r="O39">
        <f t="shared" si="27"/>
        <v>9.8214285714285676</v>
      </c>
      <c r="P39">
        <f t="shared" si="28"/>
        <v>20.527306967984941</v>
      </c>
      <c r="Q39">
        <f t="shared" si="29"/>
        <v>19.658253776912741</v>
      </c>
      <c r="R39">
        <f t="shared" si="34"/>
        <v>5.4457830547227442</v>
      </c>
      <c r="T39">
        <f t="shared" si="30"/>
        <v>0.40107092408265121</v>
      </c>
      <c r="U39">
        <f t="shared" si="24"/>
        <v>0.10891089108910885</v>
      </c>
      <c r="V39">
        <f t="shared" si="25"/>
        <v>0.25829383886255936</v>
      </c>
      <c r="W39">
        <f t="shared" si="31"/>
        <v>0.25609188467810645</v>
      </c>
      <c r="X39">
        <f t="shared" si="32"/>
        <v>8.4346522693330955E-2</v>
      </c>
    </row>
    <row r="40" spans="2:24" ht="15.75" thickBot="1" x14ac:dyDescent="0.25">
      <c r="B40" s="17">
        <v>9</v>
      </c>
      <c r="C40" s="23">
        <v>0.50252000000000008</v>
      </c>
      <c r="D40" s="24">
        <v>0.40400000000000003</v>
      </c>
      <c r="E40" s="24">
        <v>0.47</v>
      </c>
      <c r="F40" s="42">
        <f t="shared" si="20"/>
        <v>0.45884000000000008</v>
      </c>
      <c r="G40" s="43">
        <f t="shared" si="33"/>
        <v>6.9664160082498996E-2</v>
      </c>
      <c r="H40" s="46">
        <f t="shared" si="17"/>
        <v>9.3575238286921839E-2</v>
      </c>
      <c r="I40" s="42">
        <f t="shared" si="18"/>
        <v>0</v>
      </c>
      <c r="J40" s="42">
        <f t="shared" si="19"/>
        <v>5.3097345132743341E-2</v>
      </c>
      <c r="K40" s="42">
        <f t="shared" si="21"/>
        <v>4.8890861139888393E-2</v>
      </c>
      <c r="L40" s="57">
        <f t="shared" si="22"/>
        <v>2.7094600850847007E-2</v>
      </c>
      <c r="N40">
        <f t="shared" si="26"/>
        <v>22.914661939731566</v>
      </c>
      <c r="O40">
        <f t="shared" si="27"/>
        <v>0</v>
      </c>
      <c r="P40">
        <f t="shared" si="28"/>
        <v>14.919354838709681</v>
      </c>
      <c r="Q40">
        <f t="shared" si="29"/>
        <v>12.611338926147083</v>
      </c>
      <c r="R40">
        <f t="shared" si="34"/>
        <v>6.7148004696721326</v>
      </c>
      <c r="T40">
        <f t="shared" si="30"/>
        <v>0.29726355901580082</v>
      </c>
      <c r="U40">
        <f t="shared" si="24"/>
        <v>0</v>
      </c>
      <c r="V40">
        <f t="shared" si="25"/>
        <v>0.17535545023696686</v>
      </c>
      <c r="W40">
        <f t="shared" si="31"/>
        <v>0.15753966975092257</v>
      </c>
      <c r="X40">
        <f t="shared" si="32"/>
        <v>8.6273706704167813E-2</v>
      </c>
    </row>
    <row r="41" spans="2:24" ht="15.75" thickBot="1" x14ac:dyDescent="0.25">
      <c r="B41" s="17">
        <v>10</v>
      </c>
      <c r="C41" s="23">
        <v>0.47504800000000008</v>
      </c>
      <c r="D41" s="24">
        <v>0.40400000000000003</v>
      </c>
      <c r="E41" s="24">
        <v>0.45300000000000001</v>
      </c>
      <c r="F41" s="42">
        <f t="shared" si="20"/>
        <v>0.44401600000000002</v>
      </c>
      <c r="G41" s="43">
        <f t="shared" si="33"/>
        <v>5.0238522589741867E-2</v>
      </c>
      <c r="H41" s="46">
        <f t="shared" si="17"/>
        <v>6.4535142828390235E-2</v>
      </c>
      <c r="I41" s="42">
        <f t="shared" si="18"/>
        <v>0</v>
      </c>
      <c r="J41" s="42">
        <f t="shared" si="19"/>
        <v>3.4292035398230114E-2</v>
      </c>
      <c r="K41" s="42">
        <f t="shared" si="21"/>
        <v>3.2942392742206783E-2</v>
      </c>
      <c r="L41" s="57">
        <f t="shared" si="22"/>
        <v>1.8641909026388188E-2</v>
      </c>
      <c r="N41">
        <f t="shared" si="26"/>
        <v>17.615696887686049</v>
      </c>
      <c r="O41">
        <f t="shared" si="27"/>
        <v>0</v>
      </c>
      <c r="P41">
        <f t="shared" si="28"/>
        <v>10.212765957446807</v>
      </c>
      <c r="Q41">
        <f t="shared" si="29"/>
        <v>9.2761542817109515</v>
      </c>
      <c r="R41">
        <f t="shared" si="34"/>
        <v>5.1067316776666312</v>
      </c>
      <c r="T41">
        <f t="shared" si="30"/>
        <v>0.21382346177852221</v>
      </c>
      <c r="U41">
        <f t="shared" si="24"/>
        <v>0</v>
      </c>
      <c r="V41">
        <f t="shared" si="25"/>
        <v>0.11374407582938385</v>
      </c>
      <c r="W41">
        <f t="shared" si="31"/>
        <v>0.10918917920263536</v>
      </c>
      <c r="X41">
        <f t="shared" si="32"/>
        <v>6.1767517121860682E-2</v>
      </c>
    </row>
    <row r="42" spans="2:24" ht="15.75" thickBot="1" x14ac:dyDescent="0.25">
      <c r="B42" s="17">
        <v>11</v>
      </c>
      <c r="C42" s="23">
        <v>0.45206399999999991</v>
      </c>
      <c r="D42" s="24">
        <v>0.40400000000000003</v>
      </c>
      <c r="E42" s="24">
        <v>0.44400000000000001</v>
      </c>
      <c r="F42" s="42">
        <f t="shared" si="20"/>
        <v>0.43335466666666661</v>
      </c>
      <c r="G42" s="43">
        <f t="shared" si="33"/>
        <v>3.3986380330950139E-2</v>
      </c>
      <c r="H42" s="46">
        <f t="shared" si="17"/>
        <v>4.0239221380410639E-2</v>
      </c>
      <c r="I42" s="42">
        <f t="shared" si="18"/>
        <v>0</v>
      </c>
      <c r="J42" s="42">
        <f t="shared" si="19"/>
        <v>2.4336283185840725E-2</v>
      </c>
      <c r="K42" s="42">
        <f t="shared" si="21"/>
        <v>2.1525168188750454E-2</v>
      </c>
      <c r="L42" s="57">
        <f t="shared" si="22"/>
        <v>1.1700790713602418E-2</v>
      </c>
      <c r="N42">
        <f t="shared" si="26"/>
        <v>12.851417119954181</v>
      </c>
      <c r="O42">
        <f t="shared" si="27"/>
        <v>0</v>
      </c>
      <c r="P42">
        <f t="shared" si="28"/>
        <v>6.8432671081677761</v>
      </c>
      <c r="Q42">
        <f t="shared" si="29"/>
        <v>6.5648947427073194</v>
      </c>
      <c r="R42">
        <f t="shared" si="34"/>
        <v>3.7124946185438832</v>
      </c>
      <c r="T42">
        <f t="shared" si="30"/>
        <v>0.14746558917249744</v>
      </c>
      <c r="U42">
        <f t="shared" si="24"/>
        <v>0</v>
      </c>
      <c r="V42">
        <f t="shared" si="25"/>
        <v>7.3459715639810491E-2</v>
      </c>
      <c r="W42">
        <f t="shared" si="31"/>
        <v>7.3641768270769306E-2</v>
      </c>
      <c r="X42">
        <f t="shared" si="32"/>
        <v>4.2569746122758274E-2</v>
      </c>
    </row>
    <row r="43" spans="2:24" ht="15.75" thickBot="1" x14ac:dyDescent="0.25">
      <c r="B43" s="17">
        <v>12</v>
      </c>
      <c r="C43" s="23">
        <v>0.43519999999999998</v>
      </c>
      <c r="D43" s="24">
        <v>0.40400000000000003</v>
      </c>
      <c r="E43" s="24">
        <v>0.436</v>
      </c>
      <c r="F43" s="42">
        <f t="shared" si="20"/>
        <v>0.42506666666666665</v>
      </c>
      <c r="G43" s="43">
        <f t="shared" si="33"/>
        <v>2.2061731573020247E-2</v>
      </c>
      <c r="H43" s="46">
        <f t="shared" si="17"/>
        <v>2.2412628128638833E-2</v>
      </c>
      <c r="I43" s="42">
        <f t="shared" si="18"/>
        <v>0</v>
      </c>
      <c r="J43" s="42">
        <f t="shared" si="19"/>
        <v>1.5486725663716826E-2</v>
      </c>
      <c r="K43" s="42">
        <f t="shared" si="21"/>
        <v>1.2633117930785219E-2</v>
      </c>
      <c r="L43" s="57">
        <f t="shared" si="22"/>
        <v>6.625425338000283E-3</v>
      </c>
      <c r="N43">
        <f t="shared" si="26"/>
        <v>8.4205776173284725</v>
      </c>
      <c r="O43">
        <f t="shared" si="27"/>
        <v>0</v>
      </c>
      <c r="P43">
        <f t="shared" si="28"/>
        <v>4.9549549549549594</v>
      </c>
      <c r="Q43">
        <f t="shared" si="29"/>
        <v>4.4585108574278109</v>
      </c>
      <c r="R43">
        <f t="shared" si="34"/>
        <v>2.443452094124245</v>
      </c>
      <c r="T43">
        <f t="shared" si="30"/>
        <v>9.1948359120921877E-2</v>
      </c>
      <c r="U43">
        <f t="shared" si="24"/>
        <v>0</v>
      </c>
      <c r="V43">
        <f t="shared" si="25"/>
        <v>5.2132701421800993E-2</v>
      </c>
      <c r="W43">
        <f t="shared" si="31"/>
        <v>4.8027020180907626E-2</v>
      </c>
      <c r="X43">
        <f t="shared" si="32"/>
        <v>2.6622469520415592E-2</v>
      </c>
    </row>
    <row r="44" spans="2:24" ht="15.75" thickBot="1" x14ac:dyDescent="0.25">
      <c r="B44" s="17">
        <v>13</v>
      </c>
      <c r="C44" s="23">
        <v>0.42472800000000005</v>
      </c>
      <c r="D44" s="24">
        <v>0.40400000000000003</v>
      </c>
      <c r="E44" s="24">
        <v>0.43</v>
      </c>
      <c r="F44" s="42">
        <f t="shared" si="20"/>
        <v>0.419576</v>
      </c>
      <c r="G44" s="43">
        <f t="shared" si="33"/>
        <v>1.4656909360434773E-2</v>
      </c>
      <c r="H44" s="46">
        <f t="shared" si="17"/>
        <v>1.1342888770683793E-2</v>
      </c>
      <c r="I44" s="42">
        <f t="shared" si="18"/>
        <v>0</v>
      </c>
      <c r="J44" s="42">
        <f t="shared" si="19"/>
        <v>8.8495575221239006E-3</v>
      </c>
      <c r="K44" s="42">
        <f t="shared" si="21"/>
        <v>6.7308154309358983E-3</v>
      </c>
      <c r="L44" s="57">
        <f t="shared" si="22"/>
        <v>3.44151528897543E-3</v>
      </c>
      <c r="N44">
        <f t="shared" si="26"/>
        <v>4.8718749999999647</v>
      </c>
      <c r="O44">
        <f t="shared" si="27"/>
        <v>0</v>
      </c>
      <c r="P44">
        <f t="shared" si="28"/>
        <v>3.2110091743119296</v>
      </c>
      <c r="Q44">
        <f t="shared" si="29"/>
        <v>2.6942947247706317</v>
      </c>
      <c r="R44">
        <f t="shared" si="34"/>
        <v>1.4299227101117205</v>
      </c>
      <c r="T44">
        <f t="shared" si="30"/>
        <v>5.1213823461778135E-2</v>
      </c>
      <c r="U44">
        <f t="shared" si="24"/>
        <v>0</v>
      </c>
      <c r="V44">
        <f t="shared" si="25"/>
        <v>3.3175355450236997E-2</v>
      </c>
      <c r="W44">
        <f t="shared" si="31"/>
        <v>2.8129726304005048E-2</v>
      </c>
      <c r="X44">
        <f t="shared" si="32"/>
        <v>1.4997863275641668E-2</v>
      </c>
    </row>
    <row r="45" spans="2:24" ht="15.75" thickBot="1" x14ac:dyDescent="0.25">
      <c r="B45" s="17">
        <v>14</v>
      </c>
      <c r="C45" s="23">
        <v>0.41615999999999992</v>
      </c>
      <c r="D45" s="24">
        <v>0.40400000000000003</v>
      </c>
      <c r="E45" s="24">
        <v>0.42799999999999999</v>
      </c>
      <c r="F45" s="42">
        <f t="shared" si="20"/>
        <v>0.41605333333333333</v>
      </c>
      <c r="G45" s="43">
        <f t="shared" si="33"/>
        <v>8.5984184592283429E-3</v>
      </c>
      <c r="H45" s="46">
        <f t="shared" si="17"/>
        <v>2.2858292959931038E-3</v>
      </c>
      <c r="I45" s="42">
        <f t="shared" si="18"/>
        <v>0</v>
      </c>
      <c r="J45" s="42">
        <f t="shared" si="19"/>
        <v>6.6371681415929255E-3</v>
      </c>
      <c r="K45" s="42">
        <f t="shared" si="21"/>
        <v>2.9743324791953428E-3</v>
      </c>
      <c r="L45" s="57">
        <f t="shared" si="22"/>
        <v>1.946666185208594E-3</v>
      </c>
      <c r="N45">
        <f t="shared" si="26"/>
        <v>2.5264169068203453</v>
      </c>
      <c r="O45">
        <f t="shared" si="27"/>
        <v>0</v>
      </c>
      <c r="P45">
        <f t="shared" si="28"/>
        <v>1.8604651162790715</v>
      </c>
      <c r="Q45">
        <f t="shared" si="29"/>
        <v>1.4622940076998054</v>
      </c>
      <c r="R45">
        <f t="shared" si="34"/>
        <v>0.75599840620364445</v>
      </c>
      <c r="T45">
        <f t="shared" si="30"/>
        <v>2.5918990834729271E-2</v>
      </c>
      <c r="U45">
        <f t="shared" si="24"/>
        <v>0</v>
      </c>
      <c r="V45">
        <f t="shared" si="25"/>
        <v>1.8957345971564E-2</v>
      </c>
      <c r="W45">
        <f t="shared" si="31"/>
        <v>1.4958778935431091E-2</v>
      </c>
      <c r="X45">
        <f t="shared" si="32"/>
        <v>7.7446739812925972E-3</v>
      </c>
    </row>
    <row r="46" spans="2:24" ht="15.75" thickBot="1" x14ac:dyDescent="0.25">
      <c r="B46" s="17">
        <v>15</v>
      </c>
      <c r="C46" s="23">
        <v>0.4150040000000001</v>
      </c>
      <c r="D46" s="24">
        <v>0.40400000000000003</v>
      </c>
      <c r="E46" s="24">
        <v>0.42499999999999999</v>
      </c>
      <c r="F46" s="42">
        <f t="shared" si="20"/>
        <v>0.41466800000000004</v>
      </c>
      <c r="G46" s="43">
        <f t="shared" si="33"/>
        <v>7.7810030201768176E-3</v>
      </c>
      <c r="H46" s="46">
        <f t="shared" si="17"/>
        <v>1.063845081154089E-3</v>
      </c>
      <c r="I46" s="42">
        <f t="shared" si="18"/>
        <v>0</v>
      </c>
      <c r="J46" s="42">
        <f t="shared" si="19"/>
        <v>3.3185840707964627E-3</v>
      </c>
      <c r="K46" s="42">
        <f t="shared" si="21"/>
        <v>1.4608097173168504E-3</v>
      </c>
      <c r="L46" s="57">
        <f t="shared" si="22"/>
        <v>9.783380040505568E-4</v>
      </c>
      <c r="N46">
        <f t="shared" si="26"/>
        <v>0.51960784313720376</v>
      </c>
      <c r="O46">
        <f t="shared" si="27"/>
        <v>0</v>
      </c>
      <c r="P46">
        <f t="shared" si="28"/>
        <v>1.4018691588785059</v>
      </c>
      <c r="Q46">
        <f t="shared" si="29"/>
        <v>0.64049233400523653</v>
      </c>
      <c r="R46">
        <f t="shared" si="34"/>
        <v>0.40917358979329715</v>
      </c>
      <c r="T46">
        <f t="shared" si="30"/>
        <v>5.223218685325195E-3</v>
      </c>
      <c r="U46">
        <f t="shared" si="24"/>
        <v>0</v>
      </c>
      <c r="V46">
        <f t="shared" si="25"/>
        <v>1.4218009478672999E-2</v>
      </c>
      <c r="W46">
        <f t="shared" si="31"/>
        <v>6.4804093879993986E-3</v>
      </c>
      <c r="X46">
        <f t="shared" si="32"/>
        <v>4.152242154590563E-3</v>
      </c>
    </row>
    <row r="47" spans="2:24" ht="15.75" thickBot="1" x14ac:dyDescent="0.25">
      <c r="B47" s="17">
        <v>16</v>
      </c>
      <c r="C47" s="23">
        <v>0.41399760000000013</v>
      </c>
      <c r="D47" s="24">
        <v>0.40400000000000003</v>
      </c>
      <c r="E47" s="24">
        <v>0.42399999999999999</v>
      </c>
      <c r="F47" s="42">
        <f t="shared" si="20"/>
        <v>0.41399920000000007</v>
      </c>
      <c r="G47" s="43">
        <f t="shared" si="33"/>
        <v>7.069370755590703E-3</v>
      </c>
      <c r="H47" s="46">
        <f t="shared" si="17"/>
        <v>0</v>
      </c>
      <c r="I47" s="42">
        <f t="shared" si="18"/>
        <v>0</v>
      </c>
      <c r="J47" s="42">
        <f t="shared" si="19"/>
        <v>2.2123893805309752E-3</v>
      </c>
      <c r="K47" s="42">
        <f t="shared" si="21"/>
        <v>7.3746312684365835E-4</v>
      </c>
      <c r="L47" s="57">
        <f t="shared" si="22"/>
        <v>7.3746312684365835E-4</v>
      </c>
      <c r="N47">
        <f t="shared" si="26"/>
        <v>0.24250368671144437</v>
      </c>
      <c r="O47">
        <f t="shared" si="27"/>
        <v>0</v>
      </c>
      <c r="P47">
        <f t="shared" si="28"/>
        <v>0.70588235294117707</v>
      </c>
      <c r="Q47">
        <f t="shared" si="29"/>
        <v>0.31612867988420718</v>
      </c>
      <c r="R47">
        <f t="shared" si="34"/>
        <v>0.20706919436363144</v>
      </c>
      <c r="T47">
        <f t="shared" si="30"/>
        <v>2.4309319667552725E-3</v>
      </c>
      <c r="U47">
        <f t="shared" si="24"/>
        <v>0</v>
      </c>
      <c r="V47">
        <f t="shared" si="25"/>
        <v>7.1090047393364995E-3</v>
      </c>
      <c r="W47">
        <f t="shared" si="31"/>
        <v>3.1799789020305908E-3</v>
      </c>
      <c r="X47">
        <f t="shared" si="32"/>
        <v>2.086088091733042E-3</v>
      </c>
    </row>
    <row r="48" spans="2:24" ht="15.75" thickBot="1" x14ac:dyDescent="0.25">
      <c r="B48" s="17">
        <v>17</v>
      </c>
      <c r="C48" s="23">
        <v>0.41399760000000013</v>
      </c>
      <c r="D48" s="24">
        <v>0.40400000000000003</v>
      </c>
      <c r="E48" s="24">
        <v>0.42299999999999999</v>
      </c>
      <c r="F48" s="42">
        <f t="shared" si="20"/>
        <v>0.41366586666666677</v>
      </c>
      <c r="G48" s="43">
        <f t="shared" si="33"/>
        <v>7.069370755590703E-3</v>
      </c>
      <c r="H48" s="46">
        <f t="shared" si="17"/>
        <v>0</v>
      </c>
      <c r="I48" s="42">
        <f t="shared" si="18"/>
        <v>0</v>
      </c>
      <c r="J48" s="42">
        <f t="shared" si="19"/>
        <v>1.1061946902654876E-3</v>
      </c>
      <c r="K48" s="42">
        <f t="shared" si="21"/>
        <v>3.6873156342182917E-4</v>
      </c>
      <c r="L48" s="57">
        <f t="shared" si="22"/>
        <v>3.6873156342182917E-4</v>
      </c>
      <c r="N48">
        <f t="shared" si="26"/>
        <v>0</v>
      </c>
      <c r="O48">
        <f t="shared" si="27"/>
        <v>0</v>
      </c>
      <c r="P48">
        <f t="shared" si="28"/>
        <v>0.47169811320754756</v>
      </c>
      <c r="Q48">
        <f t="shared" si="29"/>
        <v>0.15723270440251585</v>
      </c>
      <c r="R48">
        <f t="shared" si="34"/>
        <v>0.15723270440251585</v>
      </c>
      <c r="T48">
        <f t="shared" si="30"/>
        <v>0</v>
      </c>
      <c r="U48">
        <f t="shared" si="24"/>
        <v>0</v>
      </c>
      <c r="V48">
        <f t="shared" si="25"/>
        <v>4.739336492891E-3</v>
      </c>
      <c r="W48">
        <f t="shared" si="31"/>
        <v>1.5797788309636666E-3</v>
      </c>
      <c r="X48">
        <f t="shared" si="32"/>
        <v>1.579778830963667E-3</v>
      </c>
    </row>
    <row r="49" spans="1:24" ht="15.75" thickBot="1" x14ac:dyDescent="0.25">
      <c r="B49" s="17">
        <v>18</v>
      </c>
      <c r="C49" s="23">
        <v>0.41399760000000013</v>
      </c>
      <c r="D49" s="24">
        <v>0.40400000000000003</v>
      </c>
      <c r="E49" s="24">
        <v>0.42199999999999999</v>
      </c>
      <c r="F49" s="42">
        <f t="shared" si="20"/>
        <v>0.41333253333333336</v>
      </c>
      <c r="G49" s="43">
        <f t="shared" si="33"/>
        <v>7.069370755590703E-3</v>
      </c>
      <c r="H49" s="46">
        <f t="shared" si="17"/>
        <v>0</v>
      </c>
      <c r="I49" s="42">
        <f t="shared" si="18"/>
        <v>0</v>
      </c>
      <c r="J49" s="42">
        <f t="shared" si="19"/>
        <v>0</v>
      </c>
      <c r="K49" s="42">
        <f t="shared" si="21"/>
        <v>0</v>
      </c>
      <c r="L49" s="57">
        <f t="shared" si="22"/>
        <v>0</v>
      </c>
      <c r="N49">
        <f t="shared" si="26"/>
        <v>0</v>
      </c>
      <c r="O49">
        <f t="shared" si="27"/>
        <v>0</v>
      </c>
      <c r="P49">
        <f t="shared" si="28"/>
        <v>0.23640661938534299</v>
      </c>
      <c r="Q49">
        <f t="shared" si="29"/>
        <v>7.8802206461781002E-2</v>
      </c>
      <c r="R49">
        <f t="shared" si="34"/>
        <v>7.8802206461781002E-2</v>
      </c>
      <c r="T49">
        <f t="shared" si="30"/>
        <v>0</v>
      </c>
      <c r="U49">
        <f t="shared" si="24"/>
        <v>0</v>
      </c>
      <c r="V49">
        <f t="shared" si="25"/>
        <v>2.3696682464454995E-3</v>
      </c>
      <c r="W49">
        <f t="shared" si="31"/>
        <v>7.8988941548183318E-4</v>
      </c>
      <c r="X49">
        <f t="shared" si="32"/>
        <v>7.8988941548183318E-4</v>
      </c>
    </row>
    <row r="50" spans="1:24" ht="15.75" thickBot="1" x14ac:dyDescent="0.25">
      <c r="B50" s="17">
        <v>19</v>
      </c>
      <c r="C50" s="23">
        <v>0.41399760000000013</v>
      </c>
      <c r="D50" s="24">
        <v>0.40400000000000003</v>
      </c>
      <c r="E50" s="24">
        <v>0.42199999999999999</v>
      </c>
      <c r="F50" s="42">
        <f t="shared" si="20"/>
        <v>0.41333253333333336</v>
      </c>
      <c r="G50" s="43">
        <f t="shared" si="33"/>
        <v>7.069370755590703E-3</v>
      </c>
      <c r="H50" s="46">
        <f t="shared" si="17"/>
        <v>0</v>
      </c>
      <c r="I50" s="42">
        <f t="shared" si="18"/>
        <v>0</v>
      </c>
      <c r="J50" s="42">
        <f t="shared" si="19"/>
        <v>0</v>
      </c>
      <c r="K50" s="42">
        <f t="shared" si="21"/>
        <v>0</v>
      </c>
      <c r="L50" s="57">
        <f t="shared" si="22"/>
        <v>0</v>
      </c>
      <c r="N50">
        <f t="shared" si="26"/>
        <v>0</v>
      </c>
      <c r="O50">
        <f t="shared" si="27"/>
        <v>0</v>
      </c>
      <c r="P50">
        <f t="shared" si="28"/>
        <v>0</v>
      </c>
      <c r="Q50">
        <f t="shared" si="29"/>
        <v>0</v>
      </c>
      <c r="R50">
        <f t="shared" si="34"/>
        <v>0</v>
      </c>
      <c r="T50">
        <f t="shared" si="30"/>
        <v>0</v>
      </c>
      <c r="U50">
        <f t="shared" si="24"/>
        <v>0</v>
      </c>
      <c r="V50">
        <f t="shared" si="25"/>
        <v>0</v>
      </c>
      <c r="W50">
        <f t="shared" si="31"/>
        <v>0</v>
      </c>
      <c r="X50">
        <f t="shared" si="32"/>
        <v>0</v>
      </c>
    </row>
    <row r="51" spans="1:24" ht="15.75" thickBot="1" x14ac:dyDescent="0.25">
      <c r="B51" s="10">
        <v>20</v>
      </c>
      <c r="C51" s="23">
        <v>0.41399760000000013</v>
      </c>
      <c r="D51" s="24">
        <v>0.40400000000000003</v>
      </c>
      <c r="E51" s="24">
        <v>0.42199999999999999</v>
      </c>
      <c r="F51" s="47">
        <f t="shared" si="20"/>
        <v>0.41333253333333336</v>
      </c>
      <c r="G51" s="48">
        <f t="shared" si="33"/>
        <v>7.069370755590703E-3</v>
      </c>
      <c r="H51" s="49">
        <f t="shared" si="17"/>
        <v>0</v>
      </c>
      <c r="I51" s="47">
        <f t="shared" si="18"/>
        <v>0</v>
      </c>
      <c r="J51" s="47">
        <f t="shared" si="19"/>
        <v>0</v>
      </c>
      <c r="K51" s="47">
        <f t="shared" si="21"/>
        <v>0</v>
      </c>
      <c r="L51" s="57">
        <f t="shared" si="22"/>
        <v>0</v>
      </c>
      <c r="N51">
        <f t="shared" si="26"/>
        <v>0</v>
      </c>
      <c r="O51">
        <f t="shared" si="27"/>
        <v>0</v>
      </c>
      <c r="P51">
        <f t="shared" si="28"/>
        <v>0</v>
      </c>
      <c r="Q51">
        <f t="shared" si="29"/>
        <v>0</v>
      </c>
      <c r="R51">
        <f t="shared" si="34"/>
        <v>0</v>
      </c>
      <c r="T51">
        <f t="shared" si="30"/>
        <v>0</v>
      </c>
      <c r="U51">
        <f t="shared" si="24"/>
        <v>0</v>
      </c>
      <c r="V51">
        <f t="shared" si="25"/>
        <v>0</v>
      </c>
      <c r="W51">
        <f t="shared" si="31"/>
        <v>0</v>
      </c>
      <c r="X51">
        <f t="shared" si="32"/>
        <v>0</v>
      </c>
    </row>
    <row r="52" spans="1:24" x14ac:dyDescent="0.2">
      <c r="A52" s="31"/>
    </row>
    <row r="53" spans="1:24" ht="15.75" thickBot="1" x14ac:dyDescent="0.25">
      <c r="B53" t="s">
        <v>9</v>
      </c>
      <c r="C53" t="s">
        <v>30</v>
      </c>
      <c r="G53" s="52" t="s">
        <v>0</v>
      </c>
      <c r="H53" t="s">
        <v>29</v>
      </c>
      <c r="N53" s="58" t="s">
        <v>32</v>
      </c>
      <c r="O53" s="58"/>
      <c r="P53" s="58"/>
      <c r="Q53" s="58"/>
      <c r="R53" s="58"/>
      <c r="T53" s="58" t="s">
        <v>35</v>
      </c>
      <c r="U53" s="58"/>
      <c r="V53" s="58"/>
      <c r="W53" s="58"/>
      <c r="X53" s="58"/>
    </row>
    <row r="54" spans="1:24" ht="15.75" thickBot="1" x14ac:dyDescent="0.25">
      <c r="B54" s="51" t="s">
        <v>2</v>
      </c>
      <c r="C54" s="35" t="s">
        <v>3</v>
      </c>
      <c r="D54" s="35" t="s">
        <v>4</v>
      </c>
      <c r="E54" s="29" t="s">
        <v>5</v>
      </c>
      <c r="F54" s="34" t="s">
        <v>6</v>
      </c>
      <c r="G54" s="28" t="s">
        <v>7</v>
      </c>
      <c r="H54" s="28" t="s">
        <v>8</v>
      </c>
      <c r="I54" s="29" t="s">
        <v>26</v>
      </c>
      <c r="J54" s="29" t="s">
        <v>10</v>
      </c>
      <c r="N54" t="s">
        <v>6</v>
      </c>
      <c r="O54" t="s">
        <v>7</v>
      </c>
      <c r="P54" t="s">
        <v>8</v>
      </c>
      <c r="Q54" s="31" t="s">
        <v>33</v>
      </c>
      <c r="R54" s="31" t="s">
        <v>34</v>
      </c>
      <c r="T54" t="s">
        <v>6</v>
      </c>
      <c r="U54" t="s">
        <v>7</v>
      </c>
      <c r="V54" t="s">
        <v>8</v>
      </c>
      <c r="W54" s="31" t="s">
        <v>33</v>
      </c>
      <c r="X54" s="31" t="s">
        <v>34</v>
      </c>
    </row>
    <row r="55" spans="1:24" x14ac:dyDescent="0.2">
      <c r="B55" s="18">
        <v>0</v>
      </c>
      <c r="C55" s="36">
        <v>1.45</v>
      </c>
      <c r="D55" s="36">
        <v>1.587</v>
      </c>
      <c r="E55" s="37">
        <v>1.669</v>
      </c>
      <c r="F55" s="38">
        <f>(C55-$C$68)/($C$55-$C$68)</f>
        <v>1</v>
      </c>
      <c r="G55" s="38">
        <f>(D55-$D$70)/($D$55-$D$70)</f>
        <v>1</v>
      </c>
      <c r="H55" s="53">
        <f>(E55-$E$65)/($E$55-$E$65)</f>
        <v>1</v>
      </c>
      <c r="I55" s="54">
        <f t="shared" ref="I55:I67" si="35">AVERAGE(F55:H55)</f>
        <v>1</v>
      </c>
      <c r="J55" s="37">
        <f>STDEV(F55:H55)/SQRT(3)</f>
        <v>0</v>
      </c>
      <c r="N55">
        <f>(C55-C$68)/C55*100</f>
        <v>95.896000000000001</v>
      </c>
      <c r="O55">
        <f>(D55-D$70)/D55*100</f>
        <v>95.451999999999998</v>
      </c>
      <c r="P55">
        <f>(E55-E$65)/E55*100</f>
        <v>95.816177351707609</v>
      </c>
      <c r="Q55">
        <f>AVERAGE(N55:P55)</f>
        <v>95.721392450569212</v>
      </c>
      <c r="R55">
        <f>_xlfn.STDEV.S(N55:P55)/SQRT(3)</f>
        <v>0.13665300717860016</v>
      </c>
      <c r="T55">
        <f>N55/100/(1-N55/100)</f>
        <v>23.366471734892809</v>
      </c>
      <c r="U55">
        <f t="shared" ref="U55:U74" si="36">O55/100/(1-O55/100)</f>
        <v>20.987686895338626</v>
      </c>
      <c r="V55">
        <f t="shared" ref="V55:V74" si="37">P55/100/(1-P55/100)</f>
        <v>22.901586756029104</v>
      </c>
      <c r="W55">
        <f>AVERAGE(T55:V55)</f>
        <v>22.418581795420181</v>
      </c>
      <c r="X55">
        <f>_xlfn.STDEV.S(T55:V55)/SQRT(3)</f>
        <v>0.72792505846019284</v>
      </c>
    </row>
    <row r="56" spans="1:24" x14ac:dyDescent="0.2">
      <c r="B56" s="18">
        <v>1</v>
      </c>
      <c r="C56" s="36">
        <v>1.2324999999999999</v>
      </c>
      <c r="D56" s="36">
        <v>1.4251259999999999</v>
      </c>
      <c r="E56" s="37">
        <v>1.23786</v>
      </c>
      <c r="F56" s="38">
        <f t="shared" ref="F56:F67" si="38">(C56-$C$68)/($C$55-$C$68)</f>
        <v>0.843580545591057</v>
      </c>
      <c r="G56" s="38">
        <f t="shared" ref="G56:G70" si="39">(D56-$D$70)/($D$55-$D$70)</f>
        <v>0.89314000754305822</v>
      </c>
      <c r="H56" s="53">
        <f t="shared" ref="H56:H63" si="40">(E56-$E$65)/($E$55-$E$65)</f>
        <v>0.7303979809551443</v>
      </c>
      <c r="I56" s="55">
        <f>AVERAGE(F56:H56)</f>
        <v>0.82237284469641991</v>
      </c>
      <c r="J56" s="37">
        <f>STDEV(F56:H56)/SQRT(3)</f>
        <v>4.8161418644016352E-2</v>
      </c>
      <c r="N56">
        <f t="shared" ref="N56:N74" si="41">(C56-C$68)/C56*100</f>
        <v>95.171764705882353</v>
      </c>
      <c r="O56">
        <f t="shared" ref="O56:O74" si="42">(D56-D$70)/D56*100</f>
        <v>94.935412026726056</v>
      </c>
      <c r="P56">
        <f t="shared" ref="P56:P74" si="43">(E56-E$65)/E56*100</f>
        <v>94.358974358974351</v>
      </c>
      <c r="Q56">
        <f t="shared" ref="Q56:Q58" si="44">AVERAGE(N56:P56)</f>
        <v>94.822050363860924</v>
      </c>
      <c r="R56">
        <f t="shared" ref="R56:R70" si="45">_xlfn.STDEV.S(N56:P56)/SQRT(3)</f>
        <v>0.2413815699691875</v>
      </c>
      <c r="T56">
        <f t="shared" ref="T56:T74" si="46">N56/100/(1-N56/100)</f>
        <v>19.711500974658883</v>
      </c>
      <c r="U56">
        <f t="shared" si="36"/>
        <v>18.744942832014047</v>
      </c>
      <c r="V56">
        <f t="shared" si="37"/>
        <v>16.727272727272684</v>
      </c>
      <c r="W56">
        <f t="shared" ref="W56:W74" si="47">AVERAGE(T56:V56)</f>
        <v>18.394572177981871</v>
      </c>
      <c r="X56">
        <f t="shared" ref="X56:X74" si="48">_xlfn.STDEV.S(T56:V56)/SQRT(3)</f>
        <v>0.87910451682941304</v>
      </c>
    </row>
    <row r="57" spans="1:24" x14ac:dyDescent="0.2">
      <c r="B57" s="18">
        <v>2</v>
      </c>
      <c r="C57" s="36">
        <v>1.01935</v>
      </c>
      <c r="D57" s="36">
        <v>1.2697586999999999</v>
      </c>
      <c r="E57" s="37">
        <v>0.96092849999999996</v>
      </c>
      <c r="F57" s="38">
        <f t="shared" si="38"/>
        <v>0.6902894802702928</v>
      </c>
      <c r="G57" s="38">
        <f t="shared" si="39"/>
        <v>0.79057536772409165</v>
      </c>
      <c r="H57" s="53">
        <f t="shared" si="40"/>
        <v>0.55722617704662147</v>
      </c>
      <c r="I57" s="55">
        <f t="shared" si="35"/>
        <v>0.67936367501366857</v>
      </c>
      <c r="J57" s="37">
        <f>STDEV(F57:H57)/SQRT(3)</f>
        <v>6.7583260039837653E-2</v>
      </c>
      <c r="N57">
        <f t="shared" si="41"/>
        <v>94.162162162162161</v>
      </c>
      <c r="O57">
        <f t="shared" si="42"/>
        <v>94.315710536182976</v>
      </c>
      <c r="P57">
        <f t="shared" si="43"/>
        <v>92.73327828241122</v>
      </c>
      <c r="Q57">
        <f t="shared" si="44"/>
        <v>93.737050326918791</v>
      </c>
      <c r="R57">
        <f t="shared" si="45"/>
        <v>0.50383959543763635</v>
      </c>
      <c r="T57">
        <f t="shared" si="46"/>
        <v>16.12962962962964</v>
      </c>
      <c r="U57">
        <f t="shared" si="36"/>
        <v>16.592348284960408</v>
      </c>
      <c r="V57">
        <f t="shared" si="37"/>
        <v>12.761363636363626</v>
      </c>
      <c r="W57">
        <f t="shared" si="47"/>
        <v>15.161113850317891</v>
      </c>
      <c r="X57">
        <f t="shared" si="48"/>
        <v>1.2072873112240641</v>
      </c>
    </row>
    <row r="58" spans="1:24" x14ac:dyDescent="0.2">
      <c r="B58" s="18">
        <v>3</v>
      </c>
      <c r="C58" s="36">
        <v>0.82940000000000003</v>
      </c>
      <c r="D58" s="36">
        <v>1.1124869999999998</v>
      </c>
      <c r="E58" s="37">
        <v>0.71240429999999999</v>
      </c>
      <c r="F58" s="38">
        <f t="shared" si="38"/>
        <v>0.55368315675314927</v>
      </c>
      <c r="G58" s="38">
        <f t="shared" si="39"/>
        <v>0.68675355152327855</v>
      </c>
      <c r="H58" s="53">
        <f t="shared" si="40"/>
        <v>0.40181812838143732</v>
      </c>
      <c r="I58" s="55">
        <f t="shared" si="35"/>
        <v>0.54741827888595507</v>
      </c>
      <c r="J58" s="37">
        <f>STDEV(F58:H58)/SQRT(3)</f>
        <v>8.2313395753209048E-2</v>
      </c>
      <c r="N58">
        <f t="shared" si="41"/>
        <v>92.825174825174827</v>
      </c>
      <c r="O58">
        <f t="shared" si="42"/>
        <v>93.512125534950059</v>
      </c>
      <c r="P58">
        <f t="shared" si="43"/>
        <v>90.19826241924703</v>
      </c>
      <c r="Q58">
        <f t="shared" si="44"/>
        <v>92.178520926457296</v>
      </c>
      <c r="R58">
        <f t="shared" si="45"/>
        <v>1.0097925753917938</v>
      </c>
      <c r="T58">
        <f t="shared" si="46"/>
        <v>12.93762183235868</v>
      </c>
      <c r="U58">
        <f t="shared" si="36"/>
        <v>14.413368513632348</v>
      </c>
      <c r="V58">
        <f t="shared" si="37"/>
        <v>9.2022727272727103</v>
      </c>
      <c r="W58">
        <f t="shared" si="47"/>
        <v>12.184421024421246</v>
      </c>
      <c r="X58">
        <f t="shared" si="48"/>
        <v>1.5507378261612539</v>
      </c>
    </row>
    <row r="59" spans="1:24" x14ac:dyDescent="0.2">
      <c r="B59" s="18">
        <v>4</v>
      </c>
      <c r="C59" s="36">
        <v>0.64959999999999996</v>
      </c>
      <c r="D59" s="36">
        <v>0.97283099999999989</v>
      </c>
      <c r="E59" s="37">
        <v>0.48768510000000004</v>
      </c>
      <c r="F59" s="38">
        <f t="shared" si="38"/>
        <v>0.42437640777508961</v>
      </c>
      <c r="G59" s="38">
        <f t="shared" si="39"/>
        <v>0.59456061685454464</v>
      </c>
      <c r="H59" s="53">
        <f t="shared" si="40"/>
        <v>0.26129590813245851</v>
      </c>
      <c r="I59" s="55">
        <f t="shared" si="35"/>
        <v>0.42674431092069759</v>
      </c>
      <c r="J59" s="37">
        <f t="shared" ref="J56:J70" si="49">STDEV(F59:H59)/SQRT(3)</f>
        <v>9.6212519531650206E-2</v>
      </c>
      <c r="N59">
        <f t="shared" si="41"/>
        <v>90.839285714285708</v>
      </c>
      <c r="O59">
        <f t="shared" si="42"/>
        <v>92.580750407830337</v>
      </c>
      <c r="P59">
        <f t="shared" si="43"/>
        <v>85.681744223885445</v>
      </c>
      <c r="Q59">
        <f>AVERAGE(N59:P59)</f>
        <v>89.700593448667163</v>
      </c>
      <c r="R59">
        <f t="shared" si="45"/>
        <v>2.0713551633622278</v>
      </c>
      <c r="T59">
        <f t="shared" si="46"/>
        <v>9.9161793372319647</v>
      </c>
      <c r="U59">
        <f t="shared" si="36"/>
        <v>12.478452066842557</v>
      </c>
      <c r="V59">
        <f t="shared" si="37"/>
        <v>5.9840909090909058</v>
      </c>
      <c r="W59">
        <f t="shared" si="47"/>
        <v>9.4595741043884765</v>
      </c>
      <c r="X59">
        <f t="shared" si="48"/>
        <v>1.8886104209023962</v>
      </c>
    </row>
    <row r="60" spans="1:24" x14ac:dyDescent="0.2">
      <c r="B60" s="18">
        <v>5</v>
      </c>
      <c r="C60" s="36">
        <v>0.4856049999999999</v>
      </c>
      <c r="D60" s="36">
        <v>0.80619599999999991</v>
      </c>
      <c r="E60" s="37">
        <v>0.30629099999999992</v>
      </c>
      <c r="F60" s="38">
        <f t="shared" si="38"/>
        <v>0.30643613915074658</v>
      </c>
      <c r="G60" s="38">
        <f t="shared" si="39"/>
        <v>0.484557683442987</v>
      </c>
      <c r="H60" s="38">
        <f t="shared" si="40"/>
        <v>0.14786589560097341</v>
      </c>
      <c r="I60" s="55">
        <f t="shared" si="35"/>
        <v>0.31295323939823566</v>
      </c>
      <c r="J60" s="37">
        <f t="shared" si="49"/>
        <v>9.7249155003680685E-2</v>
      </c>
      <c r="N60">
        <f t="shared" si="41"/>
        <v>87.745595700209009</v>
      </c>
      <c r="O60">
        <f t="shared" si="42"/>
        <v>91.047244094488178</v>
      </c>
      <c r="P60">
        <f t="shared" si="43"/>
        <v>77.202072538860065</v>
      </c>
      <c r="Q60">
        <f t="shared" ref="Q60:Q74" si="50">AVERAGE(N60:P60)</f>
        <v>85.331637444519075</v>
      </c>
      <c r="R60">
        <f t="shared" si="45"/>
        <v>4.1750285306950738</v>
      </c>
      <c r="T60">
        <f t="shared" si="46"/>
        <v>7.1603313840155902</v>
      </c>
      <c r="U60">
        <f t="shared" si="36"/>
        <v>10.169744942832001</v>
      </c>
      <c r="V60">
        <f t="shared" si="37"/>
        <v>3.3863636363636291</v>
      </c>
      <c r="W60">
        <f t="shared" si="47"/>
        <v>6.9054799877370732</v>
      </c>
      <c r="X60">
        <f t="shared" si="48"/>
        <v>1.9623351236791822</v>
      </c>
    </row>
    <row r="61" spans="1:24" x14ac:dyDescent="0.2">
      <c r="B61" s="18">
        <v>6</v>
      </c>
      <c r="C61" s="36">
        <v>0.4856049999999999</v>
      </c>
      <c r="D61" s="36">
        <v>0.6786011999999999</v>
      </c>
      <c r="E61" s="37">
        <v>0.17441129999999991</v>
      </c>
      <c r="F61" s="38">
        <f t="shared" si="38"/>
        <v>0.30643613915074658</v>
      </c>
      <c r="G61" s="38">
        <f t="shared" si="39"/>
        <v>0.40032686585927996</v>
      </c>
      <c r="H61" s="38">
        <f t="shared" si="40"/>
        <v>6.5398406175195559E-2</v>
      </c>
      <c r="I61" s="55">
        <f t="shared" si="35"/>
        <v>0.25738713706174071</v>
      </c>
      <c r="J61" s="37">
        <f t="shared" si="49"/>
        <v>9.9747383810360038E-2</v>
      </c>
      <c r="N61">
        <f t="shared" si="41"/>
        <v>87.745595700209009</v>
      </c>
      <c r="O61">
        <f t="shared" si="42"/>
        <v>89.363891487371362</v>
      </c>
      <c r="P61">
        <f t="shared" si="43"/>
        <v>59.963603275705111</v>
      </c>
      <c r="Q61">
        <f t="shared" si="50"/>
        <v>79.024363487761832</v>
      </c>
      <c r="R61">
        <f t="shared" si="45"/>
        <v>9.5418229427055934</v>
      </c>
      <c r="T61">
        <f t="shared" si="46"/>
        <v>7.1603313840155902</v>
      </c>
      <c r="U61">
        <f t="shared" si="36"/>
        <v>8.4019349164467769</v>
      </c>
      <c r="V61">
        <f t="shared" si="37"/>
        <v>1.4977272727272681</v>
      </c>
      <c r="W61">
        <f t="shared" si="47"/>
        <v>5.6866645243965452</v>
      </c>
      <c r="X61">
        <f t="shared" si="48"/>
        <v>2.1249150027513499</v>
      </c>
    </row>
    <row r="62" spans="1:24" x14ac:dyDescent="0.2">
      <c r="B62" s="18">
        <v>7</v>
      </c>
      <c r="C62" s="36">
        <v>0.33205000000000007</v>
      </c>
      <c r="D62" s="36">
        <v>0.56655900000000003</v>
      </c>
      <c r="E62" s="37">
        <v>8.9824199999999937E-2</v>
      </c>
      <c r="F62" s="38">
        <f t="shared" si="38"/>
        <v>0.19600400433803292</v>
      </c>
      <c r="G62" s="38">
        <f t="shared" si="39"/>
        <v>0.3263629887273185</v>
      </c>
      <c r="H62" s="38">
        <f t="shared" si="40"/>
        <v>1.2504095869612432E-2</v>
      </c>
      <c r="I62" s="55">
        <f t="shared" si="35"/>
        <v>0.17829036297832127</v>
      </c>
      <c r="J62" s="37">
        <f t="shared" si="49"/>
        <v>9.1035123211010593E-2</v>
      </c>
      <c r="N62">
        <f t="shared" si="41"/>
        <v>82.078602620087338</v>
      </c>
      <c r="O62">
        <f t="shared" si="42"/>
        <v>87.260504201680661</v>
      </c>
      <c r="P62">
        <f t="shared" si="43"/>
        <v>22.261484098939782</v>
      </c>
      <c r="Q62">
        <f t="shared" si="50"/>
        <v>63.86686364023592</v>
      </c>
      <c r="R62">
        <f t="shared" si="45"/>
        <v>20.856403741471574</v>
      </c>
      <c r="T62">
        <f t="shared" si="46"/>
        <v>4.5799220272904488</v>
      </c>
      <c r="U62">
        <f t="shared" si="36"/>
        <v>6.8496042216358735</v>
      </c>
      <c r="V62">
        <f t="shared" si="37"/>
        <v>0.28636363636363393</v>
      </c>
      <c r="W62">
        <f t="shared" si="47"/>
        <v>3.9052966284299853</v>
      </c>
      <c r="X62">
        <f t="shared" si="48"/>
        <v>1.9244368281510229</v>
      </c>
    </row>
    <row r="63" spans="1:24" x14ac:dyDescent="0.2">
      <c r="B63" s="18">
        <v>8</v>
      </c>
      <c r="C63" s="36">
        <v>0.21619499999999994</v>
      </c>
      <c r="D63" s="36">
        <v>0.4213484999999999</v>
      </c>
      <c r="E63" s="37">
        <v>7.0780199999999904E-2</v>
      </c>
      <c r="F63" s="38">
        <f t="shared" si="38"/>
        <v>0.11268457495620253</v>
      </c>
      <c r="G63" s="38">
        <f t="shared" si="39"/>
        <v>0.23050328961153244</v>
      </c>
      <c r="H63" s="38">
        <f t="shared" si="40"/>
        <v>5.954331366481028E-4</v>
      </c>
      <c r="I63" s="55">
        <f t="shared" si="35"/>
        <v>0.11459443256812769</v>
      </c>
      <c r="J63" s="37">
        <f t="shared" si="49"/>
        <v>6.6375550931278837E-2</v>
      </c>
      <c r="N63">
        <f t="shared" si="41"/>
        <v>72.474849094567404</v>
      </c>
      <c r="O63">
        <f t="shared" si="42"/>
        <v>82.870056497175142</v>
      </c>
      <c r="P63">
        <f t="shared" si="43"/>
        <v>1.3452914798203752</v>
      </c>
      <c r="Q63">
        <f t="shared" si="50"/>
        <v>52.230065690520973</v>
      </c>
      <c r="R63">
        <f t="shared" si="45"/>
        <v>25.618744889184129</v>
      </c>
      <c r="T63">
        <f t="shared" si="46"/>
        <v>2.6330409356725148</v>
      </c>
      <c r="U63">
        <f t="shared" si="36"/>
        <v>4.8377308707123996</v>
      </c>
      <c r="V63">
        <f t="shared" si="37"/>
        <v>1.3636363636361042E-2</v>
      </c>
      <c r="W63">
        <f t="shared" si="47"/>
        <v>2.4948027233404253</v>
      </c>
      <c r="X63">
        <f t="shared" si="48"/>
        <v>1.394310379818865</v>
      </c>
    </row>
    <row r="64" spans="1:24" x14ac:dyDescent="0.2">
      <c r="B64" s="18">
        <v>9</v>
      </c>
      <c r="C64" s="36">
        <v>0.13238499999999992</v>
      </c>
      <c r="D64" s="36">
        <v>0.31390859999999998</v>
      </c>
      <c r="E64" s="37">
        <v>6.9828000000000084E-2</v>
      </c>
      <c r="F64" s="38">
        <f t="shared" si="38"/>
        <v>5.2410945190623129E-2</v>
      </c>
      <c r="G64" s="38">
        <f t="shared" si="39"/>
        <v>0.1595775887356996</v>
      </c>
      <c r="H64" s="38"/>
      <c r="I64" s="55">
        <f t="shared" si="35"/>
        <v>0.10599426696316136</v>
      </c>
      <c r="J64" s="37">
        <f t="shared" si="49"/>
        <v>4.3750599022027672E-2</v>
      </c>
      <c r="N64">
        <f t="shared" si="41"/>
        <v>55.049288061336242</v>
      </c>
      <c r="O64">
        <f t="shared" si="42"/>
        <v>77.007077856420622</v>
      </c>
      <c r="P64">
        <f t="shared" si="43"/>
        <v>0</v>
      </c>
      <c r="Q64">
        <f t="shared" si="50"/>
        <v>44.018788639252286</v>
      </c>
      <c r="R64">
        <f t="shared" si="45"/>
        <v>22.90397671527554</v>
      </c>
      <c r="T64">
        <f t="shared" si="46"/>
        <v>1.224658869395711</v>
      </c>
      <c r="U64">
        <f t="shared" si="36"/>
        <v>3.3491644678979768</v>
      </c>
      <c r="V64">
        <f t="shared" si="37"/>
        <v>0</v>
      </c>
      <c r="W64">
        <f t="shared" si="47"/>
        <v>1.524607779097896</v>
      </c>
      <c r="X64">
        <f t="shared" si="48"/>
        <v>0.97838347450973639</v>
      </c>
    </row>
    <row r="65" spans="2:24" x14ac:dyDescent="0.2">
      <c r="B65" s="18">
        <v>10</v>
      </c>
      <c r="C65" s="36">
        <v>8.64199999999999E-2</v>
      </c>
      <c r="D65" s="36">
        <v>0.2204343</v>
      </c>
      <c r="E65" s="37">
        <v>6.9828000000000084E-2</v>
      </c>
      <c r="F65" s="38">
        <f t="shared" si="38"/>
        <v>1.935430049219982E-2</v>
      </c>
      <c r="G65" s="38">
        <f t="shared" si="39"/>
        <v>9.7871181326740123E-2</v>
      </c>
      <c r="H65" s="38"/>
      <c r="I65" s="55">
        <f t="shared" si="35"/>
        <v>5.8612740909469968E-2</v>
      </c>
      <c r="J65" s="37">
        <f t="shared" si="49"/>
        <v>3.2054382373255932E-2</v>
      </c>
      <c r="N65">
        <f t="shared" si="41"/>
        <v>31.140939597315377</v>
      </c>
      <c r="O65">
        <f t="shared" si="42"/>
        <v>67.257019438444914</v>
      </c>
      <c r="P65">
        <f t="shared" si="43"/>
        <v>0</v>
      </c>
      <c r="Q65">
        <f t="shared" si="50"/>
        <v>32.799319678586762</v>
      </c>
      <c r="R65">
        <f t="shared" si="45"/>
        <v>19.433127508683956</v>
      </c>
      <c r="T65">
        <f t="shared" si="46"/>
        <v>0.45224171539960883</v>
      </c>
      <c r="U65">
        <f t="shared" si="36"/>
        <v>2.0540897097625317</v>
      </c>
      <c r="V65">
        <f t="shared" si="37"/>
        <v>0</v>
      </c>
      <c r="W65">
        <f t="shared" si="47"/>
        <v>0.83544380838738019</v>
      </c>
      <c r="X65">
        <f t="shared" si="48"/>
        <v>0.62315167147619765</v>
      </c>
    </row>
    <row r="66" spans="2:24" x14ac:dyDescent="0.2">
      <c r="B66" s="18">
        <v>11</v>
      </c>
      <c r="C66" s="36">
        <v>6.2306499999999952E-2</v>
      </c>
      <c r="D66" s="36">
        <v>0.13489499999999999</v>
      </c>
      <c r="E66" s="37"/>
      <c r="F66" s="38">
        <f t="shared" si="38"/>
        <v>2.0125969800617103E-3</v>
      </c>
      <c r="G66" s="53">
        <f t="shared" si="39"/>
        <v>4.1403008842140536E-2</v>
      </c>
      <c r="H66" s="38"/>
      <c r="I66" s="55">
        <f t="shared" si="35"/>
        <v>2.1707802911101123E-2</v>
      </c>
      <c r="J66" s="37">
        <f t="shared" si="49"/>
        <v>1.6081068303361153E-2</v>
      </c>
      <c r="N66">
        <f t="shared" si="41"/>
        <v>4.491505701652267</v>
      </c>
      <c r="O66">
        <f t="shared" si="42"/>
        <v>46.4941176470588</v>
      </c>
      <c r="Q66">
        <f t="shared" si="50"/>
        <v>25.492811674355533</v>
      </c>
      <c r="R66">
        <f t="shared" si="45"/>
        <v>17.14749452172925</v>
      </c>
      <c r="T66">
        <f t="shared" si="46"/>
        <v>4.702729044834255E-2</v>
      </c>
      <c r="U66">
        <f t="shared" si="36"/>
        <v>0.86895338610378103</v>
      </c>
      <c r="V66">
        <f t="shared" si="37"/>
        <v>0</v>
      </c>
      <c r="W66">
        <f t="shared" si="47"/>
        <v>0.30532689218404119</v>
      </c>
      <c r="X66">
        <f t="shared" si="48"/>
        <v>0.28214004205826704</v>
      </c>
    </row>
    <row r="67" spans="2:24" ht="15.75" thickBot="1" x14ac:dyDescent="0.25">
      <c r="B67" s="18">
        <v>12</v>
      </c>
      <c r="C67" s="36">
        <v>5.9609500000000058E-2</v>
      </c>
      <c r="D67" s="36">
        <v>8.5698000000000094E-2</v>
      </c>
      <c r="E67" s="37"/>
      <c r="F67" s="41">
        <f t="shared" si="38"/>
        <v>7.2995745390893121E-5</v>
      </c>
      <c r="G67" s="53">
        <f t="shared" si="39"/>
        <v>8.9259523111092972E-3</v>
      </c>
      <c r="H67" s="38"/>
      <c r="I67" s="55">
        <f t="shared" si="35"/>
        <v>4.4994740282500948E-3</v>
      </c>
      <c r="J67" s="37">
        <f t="shared" si="49"/>
        <v>3.6142043835053709E-3</v>
      </c>
      <c r="N67">
        <f t="shared" si="41"/>
        <v>0.17027487229396934</v>
      </c>
      <c r="O67">
        <f t="shared" si="42"/>
        <v>15.777777777777846</v>
      </c>
      <c r="Q67">
        <f t="shared" si="50"/>
        <v>7.9740263250359078</v>
      </c>
      <c r="R67">
        <f t="shared" si="45"/>
        <v>6.3717363795735684</v>
      </c>
      <c r="T67">
        <f t="shared" si="46"/>
        <v>1.7056530214437349E-3</v>
      </c>
      <c r="U67">
        <f t="shared" si="36"/>
        <v>0.18733509234828594</v>
      </c>
      <c r="V67">
        <f t="shared" si="37"/>
        <v>0</v>
      </c>
      <c r="W67">
        <f t="shared" si="47"/>
        <v>6.3013581789909887E-2</v>
      </c>
      <c r="X67">
        <f t="shared" si="48"/>
        <v>6.2162705334990839E-2</v>
      </c>
    </row>
    <row r="68" spans="2:24" x14ac:dyDescent="0.2">
      <c r="B68" s="18">
        <v>13</v>
      </c>
      <c r="C68" s="36">
        <v>5.9507999999999985E-2</v>
      </c>
      <c r="D68" s="36">
        <v>7.6175999999999952E-2</v>
      </c>
      <c r="E68" s="37"/>
      <c r="G68" s="53">
        <f t="shared" si="39"/>
        <v>2.6400704018773387E-3</v>
      </c>
      <c r="H68" s="38"/>
      <c r="I68" s="55">
        <f t="shared" ref="I68:I70" si="51">AVERAGE(F68:H68)</f>
        <v>2.6400704018773387E-3</v>
      </c>
      <c r="J68" s="37" t="e">
        <f t="shared" si="49"/>
        <v>#DIV/0!</v>
      </c>
      <c r="N68">
        <f t="shared" si="41"/>
        <v>0</v>
      </c>
      <c r="O68">
        <f t="shared" si="42"/>
        <v>5.2499999999999138</v>
      </c>
      <c r="Q68">
        <f t="shared" si="50"/>
        <v>2.6249999999999569</v>
      </c>
      <c r="R68">
        <f t="shared" si="45"/>
        <v>2.1433035249352459</v>
      </c>
      <c r="T68">
        <f t="shared" si="46"/>
        <v>0</v>
      </c>
      <c r="U68">
        <f t="shared" si="36"/>
        <v>5.5408970976252338E-2</v>
      </c>
      <c r="V68">
        <f t="shared" si="37"/>
        <v>0</v>
      </c>
      <c r="W68">
        <f t="shared" si="47"/>
        <v>1.8469656992084114E-2</v>
      </c>
      <c r="X68">
        <f t="shared" si="48"/>
        <v>1.846965699208411E-2</v>
      </c>
    </row>
    <row r="69" spans="2:24" x14ac:dyDescent="0.2">
      <c r="B69" s="18">
        <v>14</v>
      </c>
      <c r="C69" s="36"/>
      <c r="D69" s="36">
        <v>7.3176570000000066E-2</v>
      </c>
      <c r="E69" s="37"/>
      <c r="F69" s="25"/>
      <c r="G69" s="53">
        <f t="shared" si="39"/>
        <v>6.6001760046937588E-4</v>
      </c>
      <c r="H69" s="38"/>
      <c r="I69" s="55">
        <f t="shared" si="51"/>
        <v>6.6001760046937588E-4</v>
      </c>
      <c r="J69" s="37" t="e">
        <f t="shared" si="49"/>
        <v>#DIV/0!</v>
      </c>
      <c r="O69">
        <f t="shared" si="42"/>
        <v>1.3662979830839905</v>
      </c>
      <c r="Q69">
        <f t="shared" si="50"/>
        <v>1.3662979830839905</v>
      </c>
      <c r="R69">
        <v>0</v>
      </c>
      <c r="T69">
        <f t="shared" si="46"/>
        <v>0</v>
      </c>
      <c r="U69">
        <f t="shared" si="36"/>
        <v>1.385224274406395E-2</v>
      </c>
      <c r="V69">
        <f t="shared" si="37"/>
        <v>0</v>
      </c>
      <c r="W69">
        <f t="shared" si="47"/>
        <v>4.6174142480213164E-3</v>
      </c>
      <c r="X69">
        <f t="shared" si="48"/>
        <v>4.6174142480213173E-3</v>
      </c>
    </row>
    <row r="70" spans="2:24" ht="15.75" thickBot="1" x14ac:dyDescent="0.25">
      <c r="B70" s="19">
        <v>15</v>
      </c>
      <c r="C70" s="39"/>
      <c r="D70" s="39">
        <v>7.217676000000002E-2</v>
      </c>
      <c r="E70" s="40"/>
      <c r="F70" s="25"/>
      <c r="G70" s="53">
        <f t="shared" si="39"/>
        <v>0</v>
      </c>
      <c r="H70" s="38"/>
      <c r="I70" s="56">
        <f t="shared" si="51"/>
        <v>0</v>
      </c>
      <c r="J70" s="37" t="e">
        <f t="shared" si="49"/>
        <v>#DIV/0!</v>
      </c>
      <c r="O70">
        <f t="shared" si="42"/>
        <v>0</v>
      </c>
      <c r="Q70">
        <f t="shared" si="50"/>
        <v>0</v>
      </c>
      <c r="R70">
        <v>0</v>
      </c>
      <c r="T70">
        <f t="shared" si="46"/>
        <v>0</v>
      </c>
      <c r="U70">
        <f t="shared" si="36"/>
        <v>0</v>
      </c>
      <c r="V70">
        <f t="shared" si="37"/>
        <v>0</v>
      </c>
      <c r="W70">
        <f t="shared" si="47"/>
        <v>0</v>
      </c>
      <c r="X70">
        <f t="shared" si="48"/>
        <v>0</v>
      </c>
    </row>
    <row r="72" spans="2:24" x14ac:dyDescent="0.2">
      <c r="B72" s="31"/>
      <c r="C72" s="31"/>
      <c r="D72" s="31"/>
      <c r="E72" s="31"/>
    </row>
    <row r="74" spans="2:24" x14ac:dyDescent="0.2">
      <c r="C74">
        <f>C55-C67</f>
        <v>1.3903904999999999</v>
      </c>
      <c r="D74">
        <f>D55-D69</f>
        <v>1.51382343</v>
      </c>
      <c r="E74">
        <f>E55-E63</f>
        <v>1.5982198000000001</v>
      </c>
    </row>
    <row r="75" spans="2:24" x14ac:dyDescent="0.2">
      <c r="C75">
        <f>C74/C55</f>
        <v>0.95888999999999991</v>
      </c>
      <c r="D75">
        <f>D74/D55</f>
        <v>0.95389000000000002</v>
      </c>
      <c r="E75">
        <f>E74/E55</f>
        <v>0.95759125224685437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97FB8BCE28C34D9FE4E764631224BF" ma:contentTypeVersion="13" ma:contentTypeDescription="Create a new document." ma:contentTypeScope="" ma:versionID="6ad42833360de939938300dbed0cb66d">
  <xsd:schema xmlns:xsd="http://www.w3.org/2001/XMLSchema" xmlns:xs="http://www.w3.org/2001/XMLSchema" xmlns:p="http://schemas.microsoft.com/office/2006/metadata/properties" xmlns:ns3="a21805d4-b812-479d-8d04-d7128f485f22" xmlns:ns4="ca115470-224b-487e-b84d-62c05e534ace" targetNamespace="http://schemas.microsoft.com/office/2006/metadata/properties" ma:root="true" ma:fieldsID="c791ca7bfc66000d2c0460722a267786" ns3:_="" ns4:_="">
    <xsd:import namespace="a21805d4-b812-479d-8d04-d7128f485f22"/>
    <xsd:import namespace="ca115470-224b-487e-b84d-62c05e534ac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1805d4-b812-479d-8d04-d7128f485f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15470-224b-487e-b84d-62c05e534ac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9CE71C-CF21-4BBD-B882-CE080058A61F}">
  <ds:schemaRefs>
    <ds:schemaRef ds:uri="http://schemas.microsoft.com/office/2006/metadata/properties"/>
    <ds:schemaRef ds:uri="http://www.w3.org/2000/xmlns/"/>
  </ds:schemaRefs>
</ds:datastoreItem>
</file>

<file path=customXml/itemProps2.xml><?xml version="1.0" encoding="utf-8"?>
<ds:datastoreItem xmlns:ds="http://schemas.openxmlformats.org/officeDocument/2006/customXml" ds:itemID="{69C8C459-2384-4475-848B-35FC90BF65C5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a21805d4-b812-479d-8d04-d7128f485f22"/>
    <ds:schemaRef ds:uri="ca115470-224b-487e-b84d-62c05e534ace"/>
  </ds:schemaRefs>
</ds:datastoreItem>
</file>

<file path=customXml/itemProps3.xml><?xml version="1.0" encoding="utf-8"?>
<ds:datastoreItem xmlns:ds="http://schemas.openxmlformats.org/officeDocument/2006/customXml" ds:itemID="{16429E50-43DA-4DFD-A971-8E716DB8E1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Santiago Septien</cp:lastModifiedBy>
  <dcterms:created xsi:type="dcterms:W3CDTF">2020-06-24T11:41:34Z</dcterms:created>
  <dcterms:modified xsi:type="dcterms:W3CDTF">2020-06-27T19:25:04Z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0x0101005697FB8BCE28C34D9FE4E764631224BF</vt:lpwstr>
  </property>
</Properties>
</file>