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Addendum Excel files\Sorption isotherms\"/>
    </mc:Choice>
  </mc:AlternateContent>
  <bookViews>
    <workbookView xWindow="-120" yWindow="-120" windowWidth="20730" windowHeight="11160"/>
  </bookViews>
  <sheets>
    <sheet name="Adso and desorp graph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2" l="1"/>
  <c r="G21" i="2"/>
  <c r="M21" i="2"/>
  <c r="N21" i="2"/>
  <c r="T21" i="2"/>
  <c r="U21" i="2"/>
  <c r="AA21" i="2"/>
  <c r="AB21" i="2"/>
  <c r="AH21" i="2"/>
  <c r="AI21" i="2"/>
  <c r="F22" i="2"/>
  <c r="G22" i="2"/>
  <c r="M22" i="2"/>
  <c r="N22" i="2"/>
  <c r="T22" i="2"/>
  <c r="U22" i="2"/>
  <c r="AA22" i="2"/>
  <c r="AB22" i="2"/>
  <c r="AH22" i="2"/>
  <c r="AI22" i="2"/>
  <c r="F23" i="2"/>
  <c r="G23" i="2"/>
  <c r="M23" i="2"/>
  <c r="N23" i="2"/>
  <c r="T23" i="2"/>
  <c r="U23" i="2"/>
  <c r="AA23" i="2"/>
  <c r="AB23" i="2"/>
  <c r="AH23" i="2"/>
  <c r="AI23" i="2"/>
  <c r="F24" i="2"/>
  <c r="G24" i="2"/>
  <c r="M24" i="2"/>
  <c r="N24" i="2"/>
  <c r="T24" i="2"/>
  <c r="U24" i="2"/>
  <c r="AA24" i="2"/>
  <c r="AB24" i="2"/>
  <c r="AH24" i="2"/>
  <c r="AI24" i="2"/>
  <c r="F25" i="2"/>
  <c r="G25" i="2"/>
  <c r="M25" i="2"/>
  <c r="N25" i="2"/>
  <c r="T25" i="2"/>
  <c r="U25" i="2"/>
  <c r="AA25" i="2"/>
  <c r="AB25" i="2"/>
  <c r="AH25" i="2"/>
  <c r="AI25" i="2"/>
  <c r="F26" i="2"/>
  <c r="G26" i="2"/>
  <c r="M26" i="2"/>
  <c r="N26" i="2"/>
  <c r="T26" i="2"/>
  <c r="U26" i="2"/>
  <c r="AA26" i="2"/>
  <c r="AB26" i="2"/>
  <c r="AH26" i="2"/>
  <c r="AI26" i="2"/>
  <c r="F7" i="2"/>
  <c r="G7" i="2"/>
  <c r="M7" i="2"/>
  <c r="N7" i="2"/>
  <c r="T7" i="2"/>
  <c r="U7" i="2"/>
  <c r="AA7" i="2"/>
  <c r="AB7" i="2" s="1"/>
  <c r="F8" i="2"/>
  <c r="G8" i="2"/>
  <c r="M8" i="2"/>
  <c r="N8" i="2"/>
  <c r="T8" i="2"/>
  <c r="U8" i="2"/>
  <c r="AA8" i="2"/>
  <c r="AB8" i="2"/>
  <c r="F9" i="2"/>
  <c r="G9" i="2"/>
  <c r="M9" i="2"/>
  <c r="N9" i="2"/>
  <c r="T9" i="2"/>
  <c r="U9" i="2"/>
  <c r="AA9" i="2"/>
  <c r="AB9" i="2"/>
  <c r="F10" i="2"/>
  <c r="G10" i="2"/>
  <c r="M10" i="2"/>
  <c r="N10" i="2"/>
  <c r="T10" i="2"/>
  <c r="U10" i="2"/>
  <c r="AA10" i="2"/>
  <c r="AB10" i="2"/>
  <c r="F11" i="2"/>
  <c r="G11" i="2"/>
  <c r="M11" i="2"/>
  <c r="N11" i="2"/>
  <c r="T11" i="2"/>
  <c r="U11" i="2"/>
  <c r="AA11" i="2"/>
  <c r="AB11" i="2"/>
  <c r="F12" i="2"/>
  <c r="G12" i="2"/>
  <c r="M12" i="2"/>
  <c r="N12" i="2"/>
  <c r="T12" i="2"/>
  <c r="U12" i="2"/>
  <c r="AA12" i="2"/>
  <c r="AB12" i="2"/>
</calcChain>
</file>

<file path=xl/sharedStrings.xml><?xml version="1.0" encoding="utf-8"?>
<sst xmlns="http://schemas.openxmlformats.org/spreadsheetml/2006/main" count="124" uniqueCount="52">
  <si>
    <t>ST error</t>
  </si>
  <si>
    <t>calculated Av MC</t>
  </si>
  <si>
    <t>Sample 3</t>
  </si>
  <si>
    <t>Sample 2</t>
  </si>
  <si>
    <t>Sample 1</t>
  </si>
  <si>
    <t>STDEV</t>
  </si>
  <si>
    <t>RH</t>
  </si>
  <si>
    <t>Fresh Feces</t>
  </si>
  <si>
    <t>Fresh Feces Deso expt calc eqm MC</t>
  </si>
  <si>
    <t>UD</t>
  </si>
  <si>
    <t>UD2 Deso expt calc eqm MC</t>
  </si>
  <si>
    <t>ABR</t>
  </si>
  <si>
    <t>ABR Deso expt calc eqm MC</t>
  </si>
  <si>
    <t>VIP</t>
  </si>
  <si>
    <t>Dry VIP2 Deso expt calc equilibrium MC</t>
  </si>
  <si>
    <t>Exp. MC on Moisture balance [%]</t>
  </si>
  <si>
    <t>MC of fresh feces UD</t>
  </si>
  <si>
    <t>% MC of dry vip</t>
  </si>
  <si>
    <t>MC of UD</t>
  </si>
  <si>
    <t>MC of ABR</t>
  </si>
  <si>
    <t>Desorption</t>
  </si>
  <si>
    <t>Adsorption</t>
  </si>
  <si>
    <t>VIP Desorption calcu</t>
  </si>
  <si>
    <t>UDDT Deso</t>
  </si>
  <si>
    <t>UDDT2 Deso expt calc eqm MC</t>
  </si>
  <si>
    <t>Synthetic sludge Desorption expt calc eqm MC</t>
  </si>
  <si>
    <t>Synthetic Feces</t>
  </si>
  <si>
    <t>VIP Adso Jar test</t>
  </si>
  <si>
    <t>VIP Adso Measured EMC</t>
  </si>
  <si>
    <t>ABR Adso Jar test</t>
  </si>
  <si>
    <t>ABR Adso Measured EMC</t>
  </si>
  <si>
    <t>UDDT Adso Jar test</t>
  </si>
  <si>
    <t>UDDT Adso Measured EMC</t>
  </si>
  <si>
    <t>FF Adso Jar test</t>
  </si>
  <si>
    <t>FF Adso Measured EMC</t>
  </si>
  <si>
    <t>Sample 4</t>
  </si>
  <si>
    <t>Sample 5</t>
  </si>
  <si>
    <t>Sample 6</t>
  </si>
  <si>
    <t>Synthetic Deso Jar test</t>
  </si>
  <si>
    <t>Syntetic Deso Measured EMC</t>
  </si>
  <si>
    <t>VIP Adsorption</t>
  </si>
  <si>
    <t>UDDT Adsorption</t>
  </si>
  <si>
    <t>ABR Adsorption</t>
  </si>
  <si>
    <t>Fresh Faeces Adsorption</t>
  </si>
  <si>
    <t>Salt solution</t>
  </si>
  <si>
    <t>Potassium hydroxide</t>
  </si>
  <si>
    <t>Sodium hydroxide</t>
  </si>
  <si>
    <t>Calcium chloride</t>
  </si>
  <si>
    <t>Magnesium nitrate hydrate</t>
  </si>
  <si>
    <t>Potassium iodide</t>
  </si>
  <si>
    <t>Ammonium sulphate</t>
  </si>
  <si>
    <t>Potassium nitrate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</si>
</sst>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3">
    <xf numFmtId="0" fontId="0" fillId="0" borderId="0" xfId="0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/>
    <xf numFmtId="164" fontId="1" fillId="0" borderId="7" xfId="0" applyNumberFormat="1" applyFon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1" fillId="0" borderId="10" xfId="0" applyNumberFormat="1" applyFont="1" applyBorder="1"/>
    <xf numFmtId="0" fontId="0" fillId="0" borderId="10" xfId="0" applyBorder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3" xfId="0" applyBorder="1"/>
    <xf numFmtId="0" fontId="0" fillId="2" borderId="10" xfId="0" applyFill="1" applyBorder="1"/>
    <xf numFmtId="0" fontId="0" fillId="2" borderId="7" xfId="0" applyFill="1" applyBorder="1"/>
    <xf numFmtId="0" fontId="0" fillId="2" borderId="4" xfId="0" applyFill="1" applyBorder="1"/>
    <xf numFmtId="0" fontId="3" fillId="0" borderId="0" xfId="0" applyFont="1"/>
    <xf numFmtId="0" fontId="3" fillId="0" borderId="14" xfId="0" applyFont="1" applyBorder="1"/>
    <xf numFmtId="0" fontId="3" fillId="0" borderId="12" xfId="0" applyFont="1" applyBorder="1"/>
    <xf numFmtId="0" fontId="0" fillId="0" borderId="12" xfId="0" applyBorder="1"/>
    <xf numFmtId="0" fontId="0" fillId="0" borderId="14" xfId="0" applyBorder="1"/>
    <xf numFmtId="0" fontId="3" fillId="0" borderId="15" xfId="0" applyFont="1" applyBorder="1" applyAlignment="1">
      <alignment wrapText="1"/>
    </xf>
    <xf numFmtId="0" fontId="3" fillId="0" borderId="15" xfId="0" applyFont="1" applyBorder="1" applyAlignment="1">
      <alignment vertical="top" wrapText="1"/>
    </xf>
    <xf numFmtId="0" fontId="0" fillId="0" borderId="9" xfId="0" applyBorder="1"/>
    <xf numFmtId="164" fontId="0" fillId="2" borderId="11" xfId="0" applyNumberFormat="1" applyFill="1" applyBorder="1"/>
    <xf numFmtId="164" fontId="1" fillId="0" borderId="9" xfId="0" applyNumberFormat="1" applyFont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1" fillId="0" borderId="0" xfId="0" applyNumberFormat="1" applyFont="1"/>
    <xf numFmtId="164" fontId="2" fillId="0" borderId="5" xfId="0" applyNumberFormat="1" applyFont="1" applyBorder="1"/>
    <xf numFmtId="164" fontId="0" fillId="2" borderId="2" xfId="0" applyNumberFormat="1" applyFill="1" applyBorder="1"/>
    <xf numFmtId="164" fontId="0" fillId="2" borderId="1" xfId="0" applyNumberFormat="1" applyFill="1" applyBorder="1"/>
    <xf numFmtId="164" fontId="0" fillId="3" borderId="0" xfId="0" applyNumberFormat="1" applyFill="1"/>
    <xf numFmtId="164" fontId="0" fillId="3" borderId="3" xfId="0" applyNumberFormat="1" applyFill="1" applyBorder="1"/>
    <xf numFmtId="0" fontId="0" fillId="0" borderId="14" xfId="0" applyBorder="1" applyAlignment="1">
      <alignment wrapText="1"/>
    </xf>
    <xf numFmtId="0" fontId="3" fillId="0" borderId="13" xfId="0" applyFont="1" applyBorder="1"/>
    <xf numFmtId="0" fontId="3" fillId="0" borderId="16" xfId="0" applyFont="1" applyBorder="1"/>
    <xf numFmtId="0" fontId="3" fillId="0" borderId="15" xfId="0" applyFont="1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 applyAlignment="1">
      <alignment wrapText="1"/>
    </xf>
    <xf numFmtId="0" fontId="3" fillId="0" borderId="20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/>
    <xf numFmtId="0" fontId="0" fillId="0" borderId="16" xfId="0" applyBorder="1"/>
    <xf numFmtId="164" fontId="0" fillId="0" borderId="17" xfId="0" applyNumberFormat="1" applyBorder="1"/>
    <xf numFmtId="164" fontId="0" fillId="0" borderId="17" xfId="0" applyNumberFormat="1" applyBorder="1" applyAlignment="1">
      <alignment wrapText="1"/>
    </xf>
    <xf numFmtId="164" fontId="0" fillId="0" borderId="16" xfId="0" applyNumberFormat="1" applyBorder="1"/>
    <xf numFmtId="164" fontId="0" fillId="0" borderId="23" xfId="0" applyNumberFormat="1" applyBorder="1"/>
    <xf numFmtId="164" fontId="0" fillId="4" borderId="17" xfId="0" applyNumberFormat="1" applyFill="1" applyBorder="1" applyAlignment="1">
      <alignment horizontal="center" vertical="center" wrapText="1"/>
    </xf>
    <xf numFmtId="0" fontId="0" fillId="0" borderId="25" xfId="0" applyBorder="1"/>
    <xf numFmtId="164" fontId="0" fillId="0" borderId="26" xfId="0" applyNumberFormat="1" applyBorder="1"/>
    <xf numFmtId="164" fontId="0" fillId="0" borderId="26" xfId="0" applyNumberFormat="1" applyBorder="1" applyAlignment="1">
      <alignment wrapText="1"/>
    </xf>
    <xf numFmtId="164" fontId="0" fillId="0" borderId="25" xfId="0" applyNumberFormat="1" applyBorder="1"/>
    <xf numFmtId="164" fontId="0" fillId="0" borderId="28" xfId="0" applyNumberFormat="1" applyBorder="1"/>
    <xf numFmtId="164" fontId="0" fillId="0" borderId="0" xfId="0" applyNumberFormat="1" applyFill="1" applyBorder="1"/>
    <xf numFmtId="164" fontId="0" fillId="0" borderId="8" xfId="0" applyNumberFormat="1" applyFill="1" applyBorder="1"/>
    <xf numFmtId="164" fontId="0" fillId="0" borderId="5" xfId="0" applyNumberFormat="1" applyFill="1" applyBorder="1"/>
    <xf numFmtId="164" fontId="0" fillId="0" borderId="1" xfId="0" applyNumberFormat="1" applyFill="1" applyBorder="1"/>
    <xf numFmtId="164" fontId="0" fillId="0" borderId="9" xfId="0" applyNumberFormat="1" applyFill="1" applyBorder="1"/>
    <xf numFmtId="164" fontId="0" fillId="0" borderId="3" xfId="0" applyNumberFormat="1" applyFill="1" applyBorder="1"/>
    <xf numFmtId="164" fontId="2" fillId="0" borderId="5" xfId="0" applyNumberFormat="1" applyFont="1" applyFill="1" applyBorder="1"/>
    <xf numFmtId="0" fontId="0" fillId="0" borderId="13" xfId="0" applyFill="1" applyBorder="1" applyAlignment="1"/>
    <xf numFmtId="0" fontId="0" fillId="5" borderId="10" xfId="0" applyFill="1" applyBorder="1"/>
    <xf numFmtId="0" fontId="0" fillId="5" borderId="7" xfId="0" applyFill="1" applyBorder="1"/>
    <xf numFmtId="0" fontId="0" fillId="5" borderId="4" xfId="0" applyFill="1" applyBorder="1"/>
    <xf numFmtId="164" fontId="0" fillId="5" borderId="0" xfId="0" applyNumberFormat="1" applyFill="1" applyBorder="1"/>
    <xf numFmtId="164" fontId="0" fillId="5" borderId="11" xfId="0" applyNumberFormat="1" applyFill="1" applyBorder="1"/>
    <xf numFmtId="164" fontId="0" fillId="5" borderId="0" xfId="0" applyNumberFormat="1" applyFill="1"/>
    <xf numFmtId="164" fontId="0" fillId="5" borderId="6" xfId="0" applyNumberFormat="1" applyFill="1" applyBorder="1"/>
    <xf numFmtId="164" fontId="0" fillId="5" borderId="3" xfId="0" applyNumberFormat="1" applyFill="1" applyBorder="1"/>
    <xf numFmtId="164" fontId="0" fillId="5" borderId="2" xfId="0" applyNumberFormat="1" applyFill="1" applyBorder="1"/>
    <xf numFmtId="164" fontId="0" fillId="5" borderId="5" xfId="0" applyNumberFormat="1" applyFill="1" applyBorder="1"/>
    <xf numFmtId="164" fontId="0" fillId="5" borderId="1" xfId="0" applyNumberFormat="1" applyFill="1" applyBorder="1"/>
    <xf numFmtId="164" fontId="0" fillId="5" borderId="17" xfId="0" applyNumberFormat="1" applyFill="1" applyBorder="1"/>
    <xf numFmtId="164" fontId="0" fillId="5" borderId="26" xfId="0" applyNumberFormat="1" applyFill="1" applyBorder="1"/>
    <xf numFmtId="164" fontId="0" fillId="5" borderId="17" xfId="0" applyNumberFormat="1" applyFill="1" applyBorder="1" applyAlignment="1">
      <alignment wrapText="1"/>
    </xf>
    <xf numFmtId="164" fontId="0" fillId="5" borderId="17" xfId="1" applyNumberFormat="1" applyFont="1" applyFill="1" applyBorder="1" applyAlignment="1">
      <alignment horizontal="right" wrapText="1"/>
    </xf>
    <xf numFmtId="164" fontId="0" fillId="5" borderId="26" xfId="0" applyNumberFormat="1" applyFill="1" applyBorder="1" applyAlignment="1">
      <alignment horizontal="center" wrapText="1"/>
    </xf>
    <xf numFmtId="164" fontId="0" fillId="5" borderId="26" xfId="0" applyNumberFormat="1" applyFill="1" applyBorder="1" applyAlignment="1">
      <alignment wrapText="1"/>
    </xf>
    <xf numFmtId="0" fontId="0" fillId="5" borderId="17" xfId="0" applyFill="1" applyBorder="1" applyAlignment="1">
      <alignment wrapText="1"/>
    </xf>
    <xf numFmtId="0" fontId="0" fillId="5" borderId="21" xfId="0" applyFill="1" applyBorder="1"/>
    <xf numFmtId="0" fontId="0" fillId="5" borderId="26" xfId="0" applyFill="1" applyBorder="1" applyAlignment="1">
      <alignment wrapText="1"/>
    </xf>
    <xf numFmtId="0" fontId="0" fillId="5" borderId="27" xfId="0" applyFill="1" applyBorder="1"/>
    <xf numFmtId="164" fontId="0" fillId="5" borderId="21" xfId="0" applyNumberFormat="1" applyFill="1" applyBorder="1"/>
    <xf numFmtId="0" fontId="0" fillId="5" borderId="19" xfId="0" applyFill="1" applyBorder="1"/>
    <xf numFmtId="0" fontId="0" fillId="5" borderId="24" xfId="0" applyFill="1" applyBorder="1"/>
    <xf numFmtId="164" fontId="0" fillId="5" borderId="27" xfId="0" applyNumberFormat="1" applyFill="1" applyBorder="1"/>
    <xf numFmtId="0" fontId="3" fillId="0" borderId="13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93262186664"/>
          <c:y val="6.5053936139700341E-2"/>
          <c:w val="0.86133537440286334"/>
          <c:h val="0.75308926359135742"/>
        </c:manualLayout>
      </c:layout>
      <c:scatterChart>
        <c:scatterStyle val="smoothMarker"/>
        <c:varyColors val="0"/>
        <c:ser>
          <c:idx val="0"/>
          <c:order val="0"/>
          <c:tx>
            <c:v>VIP Desorption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'Adso and desorp graphs'!$I$7:$I$12</c:f>
                <c:numCache>
                  <c:formatCode>General</c:formatCode>
                  <c:ptCount val="6"/>
                  <c:pt idx="0">
                    <c:v>3.853797549892258E-3</c:v>
                  </c:pt>
                  <c:pt idx="1">
                    <c:v>3.9998999987499641E-3</c:v>
                  </c:pt>
                  <c:pt idx="2">
                    <c:v>4.9591755587216546E-3</c:v>
                  </c:pt>
                  <c:pt idx="3">
                    <c:v>4.3055622939015365E-3</c:v>
                  </c:pt>
                  <c:pt idx="4">
                    <c:v>2.1019197574281144E-3</c:v>
                  </c:pt>
                  <c:pt idx="5">
                    <c:v>2.7453232960800772E-3</c:v>
                  </c:pt>
                </c:numCache>
              </c:numRef>
            </c:plus>
            <c:minus>
              <c:numRef>
                <c:f>'Adso and desorp graphs'!$I$7:$I$12</c:f>
                <c:numCache>
                  <c:formatCode>General</c:formatCode>
                  <c:ptCount val="6"/>
                  <c:pt idx="0">
                    <c:v>3.853797549892258E-3</c:v>
                  </c:pt>
                  <c:pt idx="1">
                    <c:v>3.9998999987499641E-3</c:v>
                  </c:pt>
                  <c:pt idx="2">
                    <c:v>4.9591755587216546E-3</c:v>
                  </c:pt>
                  <c:pt idx="3">
                    <c:v>4.3055622939015365E-3</c:v>
                  </c:pt>
                  <c:pt idx="4">
                    <c:v>2.1019197574281144E-3</c:v>
                  </c:pt>
                  <c:pt idx="5">
                    <c:v>2.7453232960800772E-3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'Adso and desorp graphs'!$B$7:$B$12</c:f>
              <c:numCache>
                <c:formatCode>General</c:formatCode>
                <c:ptCount val="6"/>
                <c:pt idx="0">
                  <c:v>6</c:v>
                </c:pt>
                <c:pt idx="1">
                  <c:v>30</c:v>
                </c:pt>
                <c:pt idx="2">
                  <c:v>49</c:v>
                </c:pt>
                <c:pt idx="3">
                  <c:v>64</c:v>
                </c:pt>
                <c:pt idx="4">
                  <c:v>80.599999999999994</c:v>
                </c:pt>
                <c:pt idx="5">
                  <c:v>95</c:v>
                </c:pt>
              </c:numCache>
            </c:numRef>
          </c:xVal>
          <c:yVal>
            <c:numRef>
              <c:f>'Adso and desorp graphs'!$H$7:$H$12</c:f>
              <c:numCache>
                <c:formatCode>0.000</c:formatCode>
                <c:ptCount val="6"/>
                <c:pt idx="0">
                  <c:v>7.9056666666666668</c:v>
                </c:pt>
                <c:pt idx="1">
                  <c:v>9.4849999999999994</c:v>
                </c:pt>
                <c:pt idx="2">
                  <c:v>9.7076666666666664</c:v>
                </c:pt>
                <c:pt idx="3">
                  <c:v>10.933</c:v>
                </c:pt>
                <c:pt idx="4">
                  <c:v>11.516</c:v>
                </c:pt>
                <c:pt idx="5">
                  <c:v>12.457000000000001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5E-43C2-8C6D-18FB1379D402}"/>
            </c:ext>
          </c:extLst>
        </c:ser>
        <c:ser>
          <c:idx val="1"/>
          <c:order val="1"/>
          <c:tx>
            <c:v>VIP Adsorption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'Adso and desorp graphs'!$G$31:$G$37</c:f>
                <c:numCache>
                  <c:formatCode>General</c:formatCode>
                  <c:ptCount val="6"/>
                  <c:pt idx="0">
                    <c:v>7.4999999999999956E-2</c:v>
                  </c:pt>
                  <c:pt idx="1">
                    <c:v>2.0000000000000018E-2</c:v>
                  </c:pt>
                  <c:pt idx="2">
                    <c:v>0.10499999999999998</c:v>
                  </c:pt>
                  <c:pt idx="3">
                    <c:v>0.20999999999999996</c:v>
                  </c:pt>
                  <c:pt idx="4">
                    <c:v>0.94000000000000072</c:v>
                  </c:pt>
                  <c:pt idx="5">
                    <c:v>0.10500000000000043</c:v>
                  </c:pt>
                </c:numCache>
              </c:numRef>
            </c:plus>
            <c:minus>
              <c:numRef>
                <c:f>'Adso and desorp graphs'!$G$31:$G$37</c:f>
                <c:numCache>
                  <c:formatCode>General</c:formatCode>
                  <c:ptCount val="6"/>
                  <c:pt idx="0">
                    <c:v>7.4999999999999956E-2</c:v>
                  </c:pt>
                  <c:pt idx="1">
                    <c:v>2.0000000000000018E-2</c:v>
                  </c:pt>
                  <c:pt idx="2">
                    <c:v>0.10499999999999998</c:v>
                  </c:pt>
                  <c:pt idx="3">
                    <c:v>0.20999999999999996</c:v>
                  </c:pt>
                  <c:pt idx="4">
                    <c:v>0.94000000000000072</c:v>
                  </c:pt>
                  <c:pt idx="5">
                    <c:v>0.10500000000000043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'Adso and desorp graphs'!$C$31:$C$37</c:f>
              <c:numCache>
                <c:formatCode>0.000</c:formatCode>
                <c:ptCount val="6"/>
                <c:pt idx="0">
                  <c:v>6</c:v>
                </c:pt>
                <c:pt idx="1">
                  <c:v>30</c:v>
                </c:pt>
                <c:pt idx="2">
                  <c:v>49</c:v>
                </c:pt>
                <c:pt idx="3">
                  <c:v>64</c:v>
                </c:pt>
                <c:pt idx="4">
                  <c:v>80.599999999999994</c:v>
                </c:pt>
                <c:pt idx="5">
                  <c:v>95</c:v>
                </c:pt>
              </c:numCache>
            </c:numRef>
          </c:xVal>
          <c:yVal>
            <c:numRef>
              <c:f>'Adso and desorp graphs'!$F$31:$F$37</c:f>
              <c:numCache>
                <c:formatCode>0.000</c:formatCode>
                <c:ptCount val="6"/>
                <c:pt idx="0">
                  <c:v>2.2149999999999999</c:v>
                </c:pt>
                <c:pt idx="1">
                  <c:v>4.2799999999999994</c:v>
                </c:pt>
                <c:pt idx="2">
                  <c:v>4.5449999999999999</c:v>
                </c:pt>
                <c:pt idx="3">
                  <c:v>4.72</c:v>
                </c:pt>
                <c:pt idx="4">
                  <c:v>4.29</c:v>
                </c:pt>
                <c:pt idx="5">
                  <c:v>10.215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5E-43C2-8C6D-18FB1379D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42520"/>
        <c:axId val="525542848"/>
      </c:scatterChart>
      <c:valAx>
        <c:axId val="525542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Relative Humidity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42848"/>
        <c:crosses val="autoZero"/>
        <c:crossBetween val="midCat"/>
      </c:valAx>
      <c:valAx>
        <c:axId val="5255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Equilibrium Moisture Content (%wt)</a:t>
                </a:r>
              </a:p>
            </c:rich>
          </c:tx>
          <c:layout>
            <c:manualLayout>
              <c:xMode val="edge"/>
              <c:yMode val="edge"/>
              <c:x val="2.3742545032331963E-4"/>
              <c:y val="0.15273906100566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42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31864716510186"/>
          <c:y val="9.3863041854872653E-2"/>
          <c:w val="0.23688225762300716"/>
          <c:h val="0.15773012982262594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28503307068573E-2"/>
          <c:y val="6.360608595944707E-2"/>
          <c:w val="0.88466030160266107"/>
          <c:h val="0.76136890476481212"/>
        </c:manualLayout>
      </c:layout>
      <c:scatterChart>
        <c:scatterStyle val="smoothMarker"/>
        <c:varyColors val="0"/>
        <c:ser>
          <c:idx val="0"/>
          <c:order val="0"/>
          <c:tx>
            <c:v>ABR Desorption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'Adso and desorp graphs'!$P$7:$P$12</c:f>
                <c:numCache>
                  <c:formatCode>General</c:formatCode>
                  <c:ptCount val="6"/>
                  <c:pt idx="0">
                    <c:v>6.7490048649165059E-3</c:v>
                  </c:pt>
                  <c:pt idx="1">
                    <c:v>6.8281101989414962E-3</c:v>
                  </c:pt>
                  <c:pt idx="2">
                    <c:v>2.6477537649864658E-3</c:v>
                  </c:pt>
                  <c:pt idx="3">
                    <c:v>9.6100000000000005E-3</c:v>
                  </c:pt>
                  <c:pt idx="4">
                    <c:v>5.0000000000000044E-3</c:v>
                  </c:pt>
                  <c:pt idx="5">
                    <c:v>5.7039947015714311E-4</c:v>
                  </c:pt>
                </c:numCache>
              </c:numRef>
            </c:plus>
            <c:minus>
              <c:numRef>
                <c:f>'Adso and desorp graphs'!$P$7:$P$12</c:f>
                <c:numCache>
                  <c:formatCode>General</c:formatCode>
                  <c:ptCount val="6"/>
                  <c:pt idx="0">
                    <c:v>6.7490048649165059E-3</c:v>
                  </c:pt>
                  <c:pt idx="1">
                    <c:v>6.8281101989414962E-3</c:v>
                  </c:pt>
                  <c:pt idx="2">
                    <c:v>2.6477537649864658E-3</c:v>
                  </c:pt>
                  <c:pt idx="3">
                    <c:v>9.6100000000000005E-3</c:v>
                  </c:pt>
                  <c:pt idx="4">
                    <c:v>5.0000000000000044E-3</c:v>
                  </c:pt>
                  <c:pt idx="5">
                    <c:v>5.7039947015714311E-4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'Adso and desorp graphs'!$B$7:$B$12</c:f>
              <c:numCache>
                <c:formatCode>General</c:formatCode>
                <c:ptCount val="6"/>
                <c:pt idx="0">
                  <c:v>6</c:v>
                </c:pt>
                <c:pt idx="1">
                  <c:v>30</c:v>
                </c:pt>
                <c:pt idx="2">
                  <c:v>49</c:v>
                </c:pt>
                <c:pt idx="3">
                  <c:v>64</c:v>
                </c:pt>
                <c:pt idx="4">
                  <c:v>80.599999999999994</c:v>
                </c:pt>
                <c:pt idx="5">
                  <c:v>95</c:v>
                </c:pt>
              </c:numCache>
            </c:numRef>
          </c:xVal>
          <c:yVal>
            <c:numRef>
              <c:f>'Adso and desorp graphs'!$O$7:$O$12</c:f>
              <c:numCache>
                <c:formatCode>0.000</c:formatCode>
                <c:ptCount val="6"/>
                <c:pt idx="0">
                  <c:v>9.4060000000000006</c:v>
                </c:pt>
                <c:pt idx="1">
                  <c:v>10.529</c:v>
                </c:pt>
                <c:pt idx="2">
                  <c:v>11.038999999999998</c:v>
                </c:pt>
                <c:pt idx="3">
                  <c:v>13.5</c:v>
                </c:pt>
                <c:pt idx="4">
                  <c:v>14.283333333333333</c:v>
                </c:pt>
                <c:pt idx="5">
                  <c:v>15.159666666666668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4D-49A9-B8A3-F0526B34CFA7}"/>
            </c:ext>
          </c:extLst>
        </c:ser>
        <c:ser>
          <c:idx val="1"/>
          <c:order val="1"/>
          <c:tx>
            <c:v>ABR Adsorption</c:v>
          </c:tx>
          <c:spPr>
            <a:ln w="222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'Adso and desorp graphs'!$P$21:$P$26</c:f>
                <c:numCache>
                  <c:formatCode>General</c:formatCode>
                  <c:ptCount val="6"/>
                  <c:pt idx="0">
                    <c:v>6.7490048649165059E-3</c:v>
                  </c:pt>
                  <c:pt idx="1">
                    <c:v>6.8281101989414962E-3</c:v>
                  </c:pt>
                  <c:pt idx="2">
                    <c:v>2.6477537649864658E-3</c:v>
                  </c:pt>
                  <c:pt idx="3">
                    <c:v>9.6100000000000005E-3</c:v>
                  </c:pt>
                  <c:pt idx="4">
                    <c:v>5.0000000000000044E-3</c:v>
                  </c:pt>
                  <c:pt idx="5">
                    <c:v>5.7039947015714311E-4</c:v>
                  </c:pt>
                </c:numCache>
              </c:numRef>
            </c:plus>
            <c:minus>
              <c:numRef>
                <c:f>'Adso and desorp graphs'!$P$21:$P$26</c:f>
                <c:numCache>
                  <c:formatCode>General</c:formatCode>
                  <c:ptCount val="6"/>
                  <c:pt idx="0">
                    <c:v>6.7490048649165059E-3</c:v>
                  </c:pt>
                  <c:pt idx="1">
                    <c:v>6.8281101989414962E-3</c:v>
                  </c:pt>
                  <c:pt idx="2">
                    <c:v>2.6477537649864658E-3</c:v>
                  </c:pt>
                  <c:pt idx="3">
                    <c:v>9.6100000000000005E-3</c:v>
                  </c:pt>
                  <c:pt idx="4">
                    <c:v>5.0000000000000044E-3</c:v>
                  </c:pt>
                  <c:pt idx="5">
                    <c:v>5.7039947015714311E-4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'Adso and desorp graphs'!$C$31:$C$37</c:f>
              <c:numCache>
                <c:formatCode>0.000</c:formatCode>
                <c:ptCount val="6"/>
                <c:pt idx="0">
                  <c:v>6</c:v>
                </c:pt>
                <c:pt idx="1">
                  <c:v>30</c:v>
                </c:pt>
                <c:pt idx="2">
                  <c:v>49</c:v>
                </c:pt>
                <c:pt idx="3">
                  <c:v>64</c:v>
                </c:pt>
                <c:pt idx="4">
                  <c:v>80.599999999999994</c:v>
                </c:pt>
                <c:pt idx="5">
                  <c:v>95</c:v>
                </c:pt>
              </c:numCache>
            </c:numRef>
          </c:xVal>
          <c:yVal>
            <c:numRef>
              <c:f>'Adso and desorp graphs'!$P$31:$P$37</c:f>
              <c:numCache>
                <c:formatCode>General</c:formatCode>
                <c:ptCount val="6"/>
                <c:pt idx="0">
                  <c:v>2.14</c:v>
                </c:pt>
                <c:pt idx="1">
                  <c:v>2.96</c:v>
                </c:pt>
                <c:pt idx="2">
                  <c:v>4.25</c:v>
                </c:pt>
                <c:pt idx="3">
                  <c:v>6.78</c:v>
                </c:pt>
                <c:pt idx="4">
                  <c:v>15.285</c:v>
                </c:pt>
                <c:pt idx="5">
                  <c:v>15.795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4D-49A9-B8A3-F0526B34C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09392"/>
        <c:axId val="525510704"/>
      </c:scatterChart>
      <c:valAx>
        <c:axId val="52550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4248397853275625"/>
              <c:y val="0.92408628204288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10704"/>
        <c:crosses val="autoZero"/>
        <c:crossBetween val="midCat"/>
      </c:valAx>
      <c:valAx>
        <c:axId val="5255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Equilibrium Moisture Content (%wt)</a:t>
                </a:r>
              </a:p>
            </c:rich>
          </c:tx>
          <c:layout>
            <c:manualLayout>
              <c:xMode val="edge"/>
              <c:yMode val="edge"/>
              <c:x val="0"/>
              <c:y val="0.116356470094832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0939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566348927919221"/>
          <c:y val="0.11246061717345909"/>
          <c:w val="0.24476012222903226"/>
          <c:h val="0.15409482216260798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38145231846"/>
          <c:y val="8.7962962962962965E-2"/>
          <c:w val="0.84184842519685044"/>
          <c:h val="0.7435032079323417"/>
        </c:manualLayout>
      </c:layout>
      <c:scatterChart>
        <c:scatterStyle val="smoothMarker"/>
        <c:varyColors val="0"/>
        <c:ser>
          <c:idx val="0"/>
          <c:order val="0"/>
          <c:tx>
            <c:v>UDDT Desorption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'Adso and desorp graphs'!$W$7:$W$12</c:f>
                <c:numCache>
                  <c:formatCode>General</c:formatCode>
                  <c:ptCount val="6"/>
                  <c:pt idx="0">
                    <c:v>1.3134940679982751E-3</c:v>
                  </c:pt>
                  <c:pt idx="1">
                    <c:v>3.4302607610630586E-3</c:v>
                  </c:pt>
                  <c:pt idx="2">
                    <c:v>1.0040694973733446E-3</c:v>
                  </c:pt>
                  <c:pt idx="3">
                    <c:v>1.9913312130331313E-3</c:v>
                  </c:pt>
                  <c:pt idx="4">
                    <c:v>6.5509609133995624E-3</c:v>
                  </c:pt>
                  <c:pt idx="5">
                    <c:v>1.7023878001860286</c:v>
                  </c:pt>
                </c:numCache>
              </c:numRef>
            </c:plus>
            <c:minus>
              <c:numRef>
                <c:f>'Adso and desorp graphs'!$W$7:$W$12</c:f>
                <c:numCache>
                  <c:formatCode>General</c:formatCode>
                  <c:ptCount val="6"/>
                  <c:pt idx="0">
                    <c:v>1.3134940679982751E-3</c:v>
                  </c:pt>
                  <c:pt idx="1">
                    <c:v>3.4302607610630586E-3</c:v>
                  </c:pt>
                  <c:pt idx="2">
                    <c:v>1.0040694973733446E-3</c:v>
                  </c:pt>
                  <c:pt idx="3">
                    <c:v>1.9913312130331313E-3</c:v>
                  </c:pt>
                  <c:pt idx="4">
                    <c:v>6.5509609133995624E-3</c:v>
                  </c:pt>
                  <c:pt idx="5">
                    <c:v>1.7023878001860286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'Adso and desorp graphs'!$B$7:$B$12</c:f>
              <c:numCache>
                <c:formatCode>General</c:formatCode>
                <c:ptCount val="6"/>
                <c:pt idx="0">
                  <c:v>6</c:v>
                </c:pt>
                <c:pt idx="1">
                  <c:v>30</c:v>
                </c:pt>
                <c:pt idx="2">
                  <c:v>49</c:v>
                </c:pt>
                <c:pt idx="3">
                  <c:v>64</c:v>
                </c:pt>
                <c:pt idx="4">
                  <c:v>80.599999999999994</c:v>
                </c:pt>
                <c:pt idx="5">
                  <c:v>95</c:v>
                </c:pt>
              </c:numCache>
            </c:numRef>
          </c:xVal>
          <c:yVal>
            <c:numRef>
              <c:f>'Adso and desorp graphs'!$V$7:$V$12</c:f>
              <c:numCache>
                <c:formatCode>0.000</c:formatCode>
                <c:ptCount val="6"/>
                <c:pt idx="0">
                  <c:v>8.42</c:v>
                </c:pt>
                <c:pt idx="1">
                  <c:v>11.358700000000001</c:v>
                </c:pt>
                <c:pt idx="2">
                  <c:v>13.527699999999999</c:v>
                </c:pt>
                <c:pt idx="3">
                  <c:v>19.501999999999999</c:v>
                </c:pt>
                <c:pt idx="4">
                  <c:v>27.438300000000002</c:v>
                </c:pt>
                <c:pt idx="5">
                  <c:v>43.24933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78-407A-8A8B-75F28588D956}"/>
            </c:ext>
          </c:extLst>
        </c:ser>
        <c:ser>
          <c:idx val="1"/>
          <c:order val="1"/>
          <c:tx>
            <c:v>UDDT Adsorption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'Adso and desorp graphs'!$L$31:$L$37</c:f>
                <c:numCache>
                  <c:formatCode>General</c:formatCode>
                  <c:ptCount val="6"/>
                  <c:pt idx="0">
                    <c:v>7.4999999999999956E-2</c:v>
                  </c:pt>
                  <c:pt idx="1">
                    <c:v>4.4999999999999929E-2</c:v>
                  </c:pt>
                  <c:pt idx="2">
                    <c:v>0.13499999999999979</c:v>
                  </c:pt>
                  <c:pt idx="3">
                    <c:v>8.9999999999999858E-2</c:v>
                  </c:pt>
                  <c:pt idx="4">
                    <c:v>1.5000000000000568E-2</c:v>
                  </c:pt>
                  <c:pt idx="5">
                    <c:v>0.62999999999999901</c:v>
                  </c:pt>
                </c:numCache>
              </c:numRef>
            </c:plus>
            <c:minus>
              <c:numRef>
                <c:f>'Adso and desorp graphs'!$L$31:$L$37</c:f>
                <c:numCache>
                  <c:formatCode>General</c:formatCode>
                  <c:ptCount val="6"/>
                  <c:pt idx="0">
                    <c:v>7.4999999999999956E-2</c:v>
                  </c:pt>
                  <c:pt idx="1">
                    <c:v>4.4999999999999929E-2</c:v>
                  </c:pt>
                  <c:pt idx="2">
                    <c:v>0.13499999999999979</c:v>
                  </c:pt>
                  <c:pt idx="3">
                    <c:v>8.9999999999999858E-2</c:v>
                  </c:pt>
                  <c:pt idx="4">
                    <c:v>1.5000000000000568E-2</c:v>
                  </c:pt>
                  <c:pt idx="5">
                    <c:v>0.62999999999999901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'Adso and desorp graphs'!$C$31:$C$37</c:f>
              <c:numCache>
                <c:formatCode>0.000</c:formatCode>
                <c:ptCount val="6"/>
                <c:pt idx="0">
                  <c:v>6</c:v>
                </c:pt>
                <c:pt idx="1">
                  <c:v>30</c:v>
                </c:pt>
                <c:pt idx="2">
                  <c:v>49</c:v>
                </c:pt>
                <c:pt idx="3">
                  <c:v>64</c:v>
                </c:pt>
                <c:pt idx="4">
                  <c:v>80.599999999999994</c:v>
                </c:pt>
                <c:pt idx="5">
                  <c:v>95</c:v>
                </c:pt>
              </c:numCache>
            </c:numRef>
          </c:xVal>
          <c:yVal>
            <c:numRef>
              <c:f>'Adso and desorp graphs'!$K$31:$K$37</c:f>
              <c:numCache>
                <c:formatCode>0.000</c:formatCode>
                <c:ptCount val="6"/>
                <c:pt idx="0">
                  <c:v>1.335</c:v>
                </c:pt>
                <c:pt idx="1">
                  <c:v>4.2549999999999999</c:v>
                </c:pt>
                <c:pt idx="2">
                  <c:v>7.1150000000000002</c:v>
                </c:pt>
                <c:pt idx="3">
                  <c:v>9.81</c:v>
                </c:pt>
                <c:pt idx="4">
                  <c:v>15.285</c:v>
                </c:pt>
                <c:pt idx="5">
                  <c:v>18.32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78-407A-8A8B-75F28588D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492008"/>
        <c:axId val="525496272"/>
      </c:scatterChart>
      <c:valAx>
        <c:axId val="5254920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39853302712160982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96272"/>
        <c:crosses val="autoZero"/>
        <c:crossBetween val="midCat"/>
      </c:valAx>
      <c:valAx>
        <c:axId val="5254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Equilibrium Moisture Content (%wt)</a:t>
                </a:r>
              </a:p>
            </c:rich>
          </c:tx>
          <c:layout>
            <c:manualLayout>
              <c:xMode val="edge"/>
              <c:yMode val="edge"/>
              <c:x val="0"/>
              <c:y val="0.1301541994750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9200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78600174978128"/>
          <c:y val="0.16724482356372125"/>
          <c:w val="0.2614406461270255"/>
          <c:h val="0.15435113200841064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2278308813305"/>
          <c:y val="7.3629066058629844E-2"/>
          <c:w val="0.84878169514436796"/>
          <c:h val="0.75443079719119532"/>
        </c:manualLayout>
      </c:layout>
      <c:scatterChart>
        <c:scatterStyle val="smoothMarker"/>
        <c:varyColors val="0"/>
        <c:ser>
          <c:idx val="0"/>
          <c:order val="0"/>
          <c:tx>
            <c:v>Fresh Faeces Desorption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'Adso and desorp graphs'!$AD$7:$AD$12</c:f>
                <c:numCache>
                  <c:formatCode>General</c:formatCode>
                  <c:ptCount val="6"/>
                  <c:pt idx="0">
                    <c:v>5.6680390495008667E-3</c:v>
                  </c:pt>
                  <c:pt idx="1">
                    <c:v>7.5865377844940287E-3</c:v>
                  </c:pt>
                  <c:pt idx="2">
                    <c:v>2.7740864362084221E-3</c:v>
                  </c:pt>
                  <c:pt idx="3">
                    <c:v>2.2226110770892926E-3</c:v>
                  </c:pt>
                  <c:pt idx="4">
                    <c:v>1.9499999999999934E-3</c:v>
                  </c:pt>
                  <c:pt idx="5">
                    <c:v>1.9499999999999934E-3</c:v>
                  </c:pt>
                </c:numCache>
              </c:numRef>
            </c:plus>
            <c:minus>
              <c:numRef>
                <c:f>'Adso and desorp graphs'!$AD$7:$AD$12</c:f>
                <c:numCache>
                  <c:formatCode>General</c:formatCode>
                  <c:ptCount val="6"/>
                  <c:pt idx="0">
                    <c:v>5.6680390495008667E-3</c:v>
                  </c:pt>
                  <c:pt idx="1">
                    <c:v>7.5865377844940287E-3</c:v>
                  </c:pt>
                  <c:pt idx="2">
                    <c:v>2.7740864362084221E-3</c:v>
                  </c:pt>
                  <c:pt idx="3">
                    <c:v>2.2226110770892926E-3</c:v>
                  </c:pt>
                  <c:pt idx="4">
                    <c:v>1.9499999999999934E-3</c:v>
                  </c:pt>
                  <c:pt idx="5">
                    <c:v>1.9499999999999934E-3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'Adso and desorp graphs'!$B$7:$B$12</c:f>
              <c:numCache>
                <c:formatCode>General</c:formatCode>
                <c:ptCount val="6"/>
                <c:pt idx="0">
                  <c:v>6</c:v>
                </c:pt>
                <c:pt idx="1">
                  <c:v>30</c:v>
                </c:pt>
                <c:pt idx="2">
                  <c:v>49</c:v>
                </c:pt>
                <c:pt idx="3">
                  <c:v>64</c:v>
                </c:pt>
                <c:pt idx="4">
                  <c:v>80.599999999999994</c:v>
                </c:pt>
                <c:pt idx="5">
                  <c:v>95</c:v>
                </c:pt>
              </c:numCache>
            </c:numRef>
          </c:xVal>
          <c:yVal>
            <c:numRef>
              <c:f>'Adso and desorp graphs'!$AC$7:$AC$12</c:f>
              <c:numCache>
                <c:formatCode>0.000</c:formatCode>
                <c:ptCount val="6"/>
                <c:pt idx="0">
                  <c:v>7.01</c:v>
                </c:pt>
                <c:pt idx="1">
                  <c:v>8.1733333333333338</c:v>
                </c:pt>
                <c:pt idx="2">
                  <c:v>9.9366666666666674</c:v>
                </c:pt>
                <c:pt idx="3">
                  <c:v>13.69</c:v>
                </c:pt>
                <c:pt idx="4">
                  <c:v>17.685000000000002</c:v>
                </c:pt>
                <c:pt idx="5">
                  <c:v>22.844999999999999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37-4F72-84EF-9CA032015716}"/>
            </c:ext>
          </c:extLst>
        </c:ser>
        <c:ser>
          <c:idx val="1"/>
          <c:order val="1"/>
          <c:tx>
            <c:v>Fresh Faeces Adsorption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'Adso and desorp graphs'!$AD$21:$AD$26</c:f>
                <c:numCache>
                  <c:formatCode>General</c:formatCode>
                  <c:ptCount val="6"/>
                  <c:pt idx="0">
                    <c:v>5.6680390495008667E-3</c:v>
                  </c:pt>
                  <c:pt idx="1">
                    <c:v>7.5865377844940287E-3</c:v>
                  </c:pt>
                  <c:pt idx="2">
                    <c:v>2.7740864362084221E-3</c:v>
                  </c:pt>
                  <c:pt idx="3">
                    <c:v>2.2226110770892926E-3</c:v>
                  </c:pt>
                  <c:pt idx="4">
                    <c:v>1.9499999999999934E-3</c:v>
                  </c:pt>
                  <c:pt idx="5">
                    <c:v>1.9499999999999934E-3</c:v>
                  </c:pt>
                </c:numCache>
              </c:numRef>
            </c:plus>
            <c:minus>
              <c:numRef>
                <c:f>'Adso and desorp graphs'!$AD$21:$AD$26</c:f>
                <c:numCache>
                  <c:formatCode>General</c:formatCode>
                  <c:ptCount val="6"/>
                  <c:pt idx="0">
                    <c:v>5.6680390495008667E-3</c:v>
                  </c:pt>
                  <c:pt idx="1">
                    <c:v>7.5865377844940287E-3</c:v>
                  </c:pt>
                  <c:pt idx="2">
                    <c:v>2.7740864362084221E-3</c:v>
                  </c:pt>
                  <c:pt idx="3">
                    <c:v>2.2226110770892926E-3</c:v>
                  </c:pt>
                  <c:pt idx="4">
                    <c:v>1.9499999999999934E-3</c:v>
                  </c:pt>
                  <c:pt idx="5">
                    <c:v>1.9499999999999934E-3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'Adso and desorp graphs'!$C$31:$C$37</c:f>
              <c:numCache>
                <c:formatCode>0.000</c:formatCode>
                <c:ptCount val="6"/>
                <c:pt idx="0">
                  <c:v>6</c:v>
                </c:pt>
                <c:pt idx="1">
                  <c:v>30</c:v>
                </c:pt>
                <c:pt idx="2">
                  <c:v>49</c:v>
                </c:pt>
                <c:pt idx="3">
                  <c:v>64</c:v>
                </c:pt>
                <c:pt idx="4">
                  <c:v>80.599999999999994</c:v>
                </c:pt>
                <c:pt idx="5">
                  <c:v>95</c:v>
                </c:pt>
              </c:numCache>
            </c:numRef>
          </c:xVal>
          <c:yVal>
            <c:numRef>
              <c:f>'Adso and desorp graphs'!$U$31:$U$37</c:f>
              <c:numCache>
                <c:formatCode>0.000</c:formatCode>
                <c:ptCount val="6"/>
                <c:pt idx="0">
                  <c:v>3.55</c:v>
                </c:pt>
                <c:pt idx="1">
                  <c:v>5.7433333333333332</c:v>
                </c:pt>
                <c:pt idx="2">
                  <c:v>10.266666666666667</c:v>
                </c:pt>
                <c:pt idx="3">
                  <c:v>10.92</c:v>
                </c:pt>
                <c:pt idx="4">
                  <c:v>20.239999999999998</c:v>
                </c:pt>
                <c:pt idx="5">
                  <c:v>29.77333333333333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37-4F72-84EF-9CA032015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200336"/>
        <c:axId val="546206896"/>
      </c:scatterChart>
      <c:valAx>
        <c:axId val="5462003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41130221631661545"/>
              <c:y val="0.92550663911889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06896"/>
        <c:crosses val="autoZero"/>
        <c:crossBetween val="midCat"/>
      </c:valAx>
      <c:valAx>
        <c:axId val="5462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Equilibrium Moisture Content</a:t>
                </a:r>
              </a:p>
            </c:rich>
          </c:tx>
          <c:layout>
            <c:manualLayout>
              <c:xMode val="edge"/>
              <c:yMode val="edge"/>
              <c:x val="0"/>
              <c:y val="0.14519009554366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0033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530608435124689"/>
          <c:y val="0.10523846823198622"/>
          <c:w val="0.30923210773172921"/>
          <c:h val="0.15567553903583356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2152</xdr:colOff>
      <xdr:row>55</xdr:row>
      <xdr:rowOff>7388</xdr:rowOff>
    </xdr:from>
    <xdr:to>
      <xdr:col>7</xdr:col>
      <xdr:colOff>899676</xdr:colOff>
      <xdr:row>70</xdr:row>
      <xdr:rowOff>56846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52BF6-B869-40AC-90F2-666681AEE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10889</xdr:colOff>
      <xdr:row>39</xdr:row>
      <xdr:rowOff>2178</xdr:rowOff>
    </xdr:from>
    <xdr:to>
      <xdr:col>7</xdr:col>
      <xdr:colOff>908413</xdr:colOff>
      <xdr:row>54</xdr:row>
      <xdr:rowOff>51635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34BA2-EBA4-46AB-BAD4-DEF2940CB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11878</xdr:colOff>
      <xdr:row>39</xdr:row>
      <xdr:rowOff>9818</xdr:rowOff>
    </xdr:from>
    <xdr:to>
      <xdr:col>16</xdr:col>
      <xdr:colOff>163576</xdr:colOff>
      <xdr:row>54</xdr:row>
      <xdr:rowOff>59275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5286AA-A280-46BD-8532-24AEF54C7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2030956</xdr:colOff>
      <xdr:row>56</xdr:row>
      <xdr:rowOff>6557</xdr:rowOff>
    </xdr:from>
    <xdr:to>
      <xdr:col>16</xdr:col>
      <xdr:colOff>124142</xdr:colOff>
      <xdr:row>70</xdr:row>
      <xdr:rowOff>92677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A3E9D6-A3C2-430D-BC1E-D988E1C8F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37"/>
  <sheetViews>
    <sheetView tabSelected="1" topLeftCell="F49" zoomScale="106" zoomScaleNormal="106" workbookViewId="0">
      <selection activeCell="AH12" sqref="AH12"/>
    </sheetView>
  </sheetViews>
  <sheetFormatPr defaultRowHeight="15" x14ac:dyDescent="0.25"/>
  <cols>
    <col min="6" max="6" width="16.28515625" bestFit="1" customWidth="1"/>
    <col min="8" max="8" width="30.5703125" bestFit="1" customWidth="1"/>
  </cols>
  <sheetData>
    <row r="2" spans="2:30" x14ac:dyDescent="0.25">
      <c r="B2" t="s">
        <v>20</v>
      </c>
    </row>
    <row r="4" spans="2:30" ht="15.75" thickBot="1" x14ac:dyDescent="0.3">
      <c r="D4" t="s">
        <v>17</v>
      </c>
      <c r="E4">
        <v>73</v>
      </c>
      <c r="K4" t="s">
        <v>19</v>
      </c>
      <c r="L4">
        <v>91</v>
      </c>
      <c r="R4" t="s">
        <v>18</v>
      </c>
      <c r="S4">
        <v>74</v>
      </c>
      <c r="Y4" t="s">
        <v>16</v>
      </c>
      <c r="Z4">
        <v>80</v>
      </c>
    </row>
    <row r="5" spans="2:30" ht="15.75" thickBot="1" x14ac:dyDescent="0.3">
      <c r="B5" s="21"/>
      <c r="C5" s="99" t="s">
        <v>14</v>
      </c>
      <c r="D5" s="99"/>
      <c r="E5" s="99"/>
      <c r="F5" s="99"/>
      <c r="G5" s="99"/>
      <c r="H5" s="18" t="s">
        <v>13</v>
      </c>
      <c r="I5" s="16"/>
      <c r="J5" s="100" t="s">
        <v>12</v>
      </c>
      <c r="K5" s="99"/>
      <c r="L5" s="99"/>
      <c r="M5" s="99"/>
      <c r="N5" s="99"/>
      <c r="O5" s="18" t="s">
        <v>11</v>
      </c>
      <c r="P5" s="18"/>
      <c r="Q5" s="99" t="s">
        <v>10</v>
      </c>
      <c r="R5" s="99"/>
      <c r="S5" s="99"/>
      <c r="T5" s="99"/>
      <c r="U5" s="99"/>
      <c r="V5" s="18" t="s">
        <v>9</v>
      </c>
      <c r="W5" s="16"/>
      <c r="X5" s="100" t="s">
        <v>8</v>
      </c>
      <c r="Y5" s="99"/>
      <c r="Z5" s="99"/>
      <c r="AA5" s="99"/>
      <c r="AB5" s="99"/>
      <c r="AC5" s="18" t="s">
        <v>7</v>
      </c>
      <c r="AD5" s="16"/>
    </row>
    <row r="6" spans="2:30" ht="15.75" thickBot="1" x14ac:dyDescent="0.3">
      <c r="B6" s="17" t="s">
        <v>6</v>
      </c>
      <c r="C6" s="18" t="s">
        <v>4</v>
      </c>
      <c r="D6" s="18" t="s">
        <v>3</v>
      </c>
      <c r="E6" s="18" t="s">
        <v>2</v>
      </c>
      <c r="F6" s="18" t="s">
        <v>1</v>
      </c>
      <c r="G6" s="18" t="s">
        <v>0</v>
      </c>
      <c r="H6" s="71" t="s">
        <v>15</v>
      </c>
      <c r="I6" s="18" t="s">
        <v>0</v>
      </c>
      <c r="J6" s="20" t="s">
        <v>4</v>
      </c>
      <c r="K6" s="19" t="s">
        <v>3</v>
      </c>
      <c r="L6" s="19" t="s">
        <v>2</v>
      </c>
      <c r="M6" s="19" t="s">
        <v>1</v>
      </c>
      <c r="N6" s="19" t="s">
        <v>0</v>
      </c>
      <c r="O6" s="17" t="s">
        <v>15</v>
      </c>
      <c r="P6" s="16" t="s">
        <v>5</v>
      </c>
      <c r="Q6" s="18" t="s">
        <v>4</v>
      </c>
      <c r="R6" s="18" t="s">
        <v>3</v>
      </c>
      <c r="S6" s="18" t="s">
        <v>2</v>
      </c>
      <c r="T6" s="18" t="s">
        <v>1</v>
      </c>
      <c r="U6" s="18" t="s">
        <v>0</v>
      </c>
      <c r="V6" s="17" t="s">
        <v>15</v>
      </c>
      <c r="W6" s="16" t="s">
        <v>0</v>
      </c>
      <c r="X6" s="18" t="s">
        <v>4</v>
      </c>
      <c r="Y6" s="18" t="s">
        <v>3</v>
      </c>
      <c r="Z6" s="18" t="s">
        <v>2</v>
      </c>
      <c r="AA6" s="18" t="s">
        <v>1</v>
      </c>
      <c r="AB6" s="18" t="s">
        <v>0</v>
      </c>
      <c r="AC6" s="17" t="s">
        <v>15</v>
      </c>
      <c r="AD6" s="16" t="s">
        <v>0</v>
      </c>
    </row>
    <row r="7" spans="2:30" x14ac:dyDescent="0.25">
      <c r="B7" s="72">
        <v>6</v>
      </c>
      <c r="C7" s="12">
        <v>9.3858297775809785</v>
      </c>
      <c r="D7" s="12">
        <v>12.379157457648837</v>
      </c>
      <c r="E7" s="12">
        <v>11.676980459795516</v>
      </c>
      <c r="F7" s="68">
        <f>AVERAGE(C7:E7)</f>
        <v>11.147322565008444</v>
      </c>
      <c r="G7" s="65">
        <f>STDEV(C7:E7)/SQRT(COUNT(C7:E7))</f>
        <v>0.903770945206403</v>
      </c>
      <c r="H7" s="75">
        <v>7.9056666666666668</v>
      </c>
      <c r="I7" s="76">
        <v>3.853797549892258E-3</v>
      </c>
      <c r="J7" s="14">
        <v>0</v>
      </c>
      <c r="K7" s="14">
        <v>0</v>
      </c>
      <c r="L7" s="14">
        <v>0</v>
      </c>
      <c r="M7" s="64">
        <f t="shared" ref="M7:M12" si="0">AVERAGE(J7:L7)</f>
        <v>0</v>
      </c>
      <c r="N7" s="65">
        <f>STDEV(J7:L7)/SQRT(COUNT(J7:L7))</f>
        <v>0</v>
      </c>
      <c r="O7" s="81">
        <v>9.4060000000000006</v>
      </c>
      <c r="P7" s="78">
        <v>6.7490048649165059E-3</v>
      </c>
      <c r="Q7" s="13">
        <v>1.0481086839212006</v>
      </c>
      <c r="R7" s="12">
        <v>13.186741512980616</v>
      </c>
      <c r="S7" s="12">
        <v>11.380811829863003</v>
      </c>
      <c r="T7" s="68">
        <f t="shared" ref="T7:T12" si="1">AVERAGE(Q7:S7)</f>
        <v>8.5385540089216061</v>
      </c>
      <c r="U7" s="65">
        <f t="shared" ref="U7:U12" si="2">STDEV(Q7:S7)/SQRT(COUNT(Q7:S7))</f>
        <v>3.7813323877616938</v>
      </c>
      <c r="V7" s="78">
        <v>8.42</v>
      </c>
      <c r="W7" s="76">
        <v>1.3134940679982751E-3</v>
      </c>
      <c r="X7" s="13">
        <v>-3.7154416722856798</v>
      </c>
      <c r="Y7" s="12">
        <v>10.594436310395283</v>
      </c>
      <c r="Z7" s="12">
        <v>10.99942561746129</v>
      </c>
      <c r="AA7" s="68">
        <f>AVERAGE(Y7:Z7)</f>
        <v>10.796930963928286</v>
      </c>
      <c r="AB7" s="65">
        <f>STDEV(Y7:AA7)/SQRT(COUNT(Y7:Z7))</f>
        <v>0.1431853426672072</v>
      </c>
      <c r="AC7" s="78">
        <v>7.01</v>
      </c>
      <c r="AD7" s="81">
        <v>5.6680390495008667E-3</v>
      </c>
    </row>
    <row r="8" spans="2:30" x14ac:dyDescent="0.25">
      <c r="B8" s="73">
        <v>30</v>
      </c>
      <c r="C8" s="5">
        <v>5.4276370303943278</v>
      </c>
      <c r="D8" s="5">
        <v>8.4759427021914195</v>
      </c>
      <c r="E8" s="5">
        <v>9.5415988145332911</v>
      </c>
      <c r="F8" s="64">
        <f>AVERAGE(C8:E8)</f>
        <v>7.8150595157063458</v>
      </c>
      <c r="G8" s="66">
        <f>STDEV(C8:E8)/SQRT(COUNT(C8:E8))</f>
        <v>1.2327131769627737</v>
      </c>
      <c r="H8" s="77">
        <v>9.4849999999999994</v>
      </c>
      <c r="I8" s="78">
        <v>3.9998999987499641E-3</v>
      </c>
      <c r="J8" s="10">
        <v>0</v>
      </c>
      <c r="K8" s="10">
        <v>0</v>
      </c>
      <c r="L8" s="10">
        <v>0</v>
      </c>
      <c r="M8" s="64">
        <f t="shared" si="0"/>
        <v>0</v>
      </c>
      <c r="N8" s="66">
        <f>STDEV(J8:L8)/SQRT(COUNT(J8:L8))</f>
        <v>0</v>
      </c>
      <c r="O8" s="81">
        <v>10.529</v>
      </c>
      <c r="P8" s="78">
        <v>6.8281101989414962E-3</v>
      </c>
      <c r="Q8" s="8">
        <v>17.406642997687637</v>
      </c>
      <c r="R8" s="5">
        <v>17.803697629325267</v>
      </c>
      <c r="S8" s="5">
        <v>19.000348115894163</v>
      </c>
      <c r="T8" s="64">
        <f t="shared" si="1"/>
        <v>18.070229580969023</v>
      </c>
      <c r="U8" s="66">
        <f t="shared" si="2"/>
        <v>0.47897580380247834</v>
      </c>
      <c r="V8" s="78">
        <v>11.358700000000001</v>
      </c>
      <c r="W8" s="78">
        <v>3.4302607610630586E-3</v>
      </c>
      <c r="X8" s="8">
        <v>5.9250153657038007</v>
      </c>
      <c r="Y8" s="5">
        <v>3.504773637203551</v>
      </c>
      <c r="Z8" s="5">
        <v>8.402016009487113</v>
      </c>
      <c r="AA8" s="64">
        <f>AVERAGE(X8:Z8)</f>
        <v>5.9439350041314887</v>
      </c>
      <c r="AB8" s="66">
        <f>STDEV(X8:Z8)/SQRT(COUNT(X8:Z8))</f>
        <v>1.4137437506800934</v>
      </c>
      <c r="AC8" s="78">
        <v>8.1733333333333338</v>
      </c>
      <c r="AD8" s="81">
        <v>7.5865377844940287E-3</v>
      </c>
    </row>
    <row r="9" spans="2:30" x14ac:dyDescent="0.25">
      <c r="B9" s="73">
        <v>49</v>
      </c>
      <c r="C9" s="5">
        <v>21.264377698626181</v>
      </c>
      <c r="D9" s="5">
        <v>20.512710581638849</v>
      </c>
      <c r="E9" s="5">
        <v>17.827805725329771</v>
      </c>
      <c r="F9" s="64">
        <f>AVERAGE(C9:E9)</f>
        <v>19.868298001864932</v>
      </c>
      <c r="G9" s="66">
        <f>STDEV(C9:E9)/SQRT(COUNT(C9:E9))</f>
        <v>1.0430655798558002</v>
      </c>
      <c r="H9" s="77">
        <v>9.7076666666666664</v>
      </c>
      <c r="I9" s="78">
        <v>4.9591755587216546E-3</v>
      </c>
      <c r="J9" s="10">
        <v>0</v>
      </c>
      <c r="K9" s="10">
        <v>0</v>
      </c>
      <c r="L9" s="10">
        <v>0</v>
      </c>
      <c r="M9" s="64">
        <f t="shared" si="0"/>
        <v>0</v>
      </c>
      <c r="N9" s="66">
        <f>STDEV(J9:L9)/SQRT(COUNT(J9:L9))</f>
        <v>0</v>
      </c>
      <c r="O9" s="81">
        <v>11.038999999999998</v>
      </c>
      <c r="P9" s="78">
        <v>2.6477537649864658E-3</v>
      </c>
      <c r="Q9" s="8">
        <v>18.976937699623363</v>
      </c>
      <c r="R9" s="5">
        <v>14.824967860499905</v>
      </c>
      <c r="S9" s="5">
        <v>14.497137116334603</v>
      </c>
      <c r="T9" s="64">
        <f t="shared" si="1"/>
        <v>16.099680892152623</v>
      </c>
      <c r="U9" s="66">
        <f t="shared" si="2"/>
        <v>1.4417377594772507</v>
      </c>
      <c r="V9" s="78">
        <v>13.527699999999999</v>
      </c>
      <c r="W9" s="78">
        <v>1.0040694973733446E-3</v>
      </c>
      <c r="X9" s="8">
        <v>3.7378488554406619</v>
      </c>
      <c r="Y9" s="5">
        <v>-0.31382804838173683</v>
      </c>
      <c r="Z9" s="5">
        <v>11.032890940565398</v>
      </c>
      <c r="AA9" s="64">
        <f>AVERAGE(X9:Z9)</f>
        <v>4.8189705825414411</v>
      </c>
      <c r="AB9" s="66">
        <f>STDEV(X9,Z9)/SQRT(2)</f>
        <v>3.6475210425623672</v>
      </c>
      <c r="AC9" s="78">
        <v>9.9366666666666674</v>
      </c>
      <c r="AD9" s="81">
        <v>2.7740864362084221E-3</v>
      </c>
    </row>
    <row r="10" spans="2:30" x14ac:dyDescent="0.25">
      <c r="B10" s="73">
        <v>64</v>
      </c>
      <c r="C10" s="5">
        <v>13.346981454577101</v>
      </c>
      <c r="D10" s="5">
        <v>17.690402866551615</v>
      </c>
      <c r="E10" s="5">
        <v>19.291961933614431</v>
      </c>
      <c r="F10" s="64">
        <f>AVERAGE(C10:E10)</f>
        <v>16.776448751581047</v>
      </c>
      <c r="G10" s="66">
        <f>STDEV(C10:E10)/SQRT(COUNT(C10:E10))</f>
        <v>1.7759675595045401</v>
      </c>
      <c r="H10" s="77">
        <v>10.933</v>
      </c>
      <c r="I10" s="78">
        <v>4.3055622939015365E-3</v>
      </c>
      <c r="J10" s="8">
        <v>0</v>
      </c>
      <c r="K10" s="5">
        <v>5.5088291749179614</v>
      </c>
      <c r="L10" s="5">
        <v>73.428524685498985</v>
      </c>
      <c r="M10" s="64">
        <f t="shared" si="0"/>
        <v>26.312451286805651</v>
      </c>
      <c r="N10" s="66">
        <f>STDEV(K10:L10)/SQRT(COUNT(J10:L10))</f>
        <v>27.728099581020821</v>
      </c>
      <c r="O10" s="81">
        <v>13.5</v>
      </c>
      <c r="P10" s="78">
        <v>9.6100000000000005E-3</v>
      </c>
      <c r="Q10" s="8">
        <v>28.703550745629347</v>
      </c>
      <c r="R10" s="5">
        <v>28.968594377139855</v>
      </c>
      <c r="S10" s="5">
        <v>28.837060911334877</v>
      </c>
      <c r="T10" s="64">
        <f t="shared" si="1"/>
        <v>28.836402011368026</v>
      </c>
      <c r="U10" s="66">
        <f t="shared" si="2"/>
        <v>7.6512215283888407E-2</v>
      </c>
      <c r="V10" s="78">
        <v>19.501999999999999</v>
      </c>
      <c r="W10" s="78">
        <v>1.9913312130331313E-3</v>
      </c>
      <c r="X10" s="8">
        <v>14.330444506569718</v>
      </c>
      <c r="Y10" s="5">
        <v>13.178864085899944</v>
      </c>
      <c r="Z10" s="5">
        <v>11.371428571428554</v>
      </c>
      <c r="AA10" s="64">
        <f>AVERAGE(X10:Z10)</f>
        <v>12.960245721299406</v>
      </c>
      <c r="AB10" s="66">
        <f>STDEV(X10:Z10)/SQRT(COUNT(X10:Z10))</f>
        <v>0.86115993832162108</v>
      </c>
      <c r="AC10" s="78">
        <v>13.69</v>
      </c>
      <c r="AD10" s="81">
        <v>2.2226110770892926E-3</v>
      </c>
    </row>
    <row r="11" spans="2:30" x14ac:dyDescent="0.25">
      <c r="B11" s="73">
        <v>80.599999999999994</v>
      </c>
      <c r="C11" s="5">
        <v>0</v>
      </c>
      <c r="D11" s="5">
        <v>15.304893111894103</v>
      </c>
      <c r="E11" s="5">
        <v>53.194765644127997</v>
      </c>
      <c r="F11" s="64">
        <f>AVERAGE(D11:E11)</f>
        <v>34.24982937801105</v>
      </c>
      <c r="G11" s="70">
        <f>_xlfn.STDEV.P(C11:E11)</f>
        <v>22.359599692324888</v>
      </c>
      <c r="H11" s="77">
        <v>11.516</v>
      </c>
      <c r="I11" s="78">
        <v>2.1019197574281144E-3</v>
      </c>
      <c r="J11" s="8">
        <v>6.544522755038118</v>
      </c>
      <c r="K11" s="5">
        <v>0</v>
      </c>
      <c r="L11" s="5">
        <v>86.38070393362753</v>
      </c>
      <c r="M11" s="64">
        <f t="shared" si="0"/>
        <v>30.975075562888549</v>
      </c>
      <c r="N11" s="66">
        <f>STDEV(J11:L11)/SQRT(COUNT(J11:L11))</f>
        <v>27.767159474759215</v>
      </c>
      <c r="O11" s="81">
        <v>14.283333333333333</v>
      </c>
      <c r="P11" s="78">
        <v>5.0000000000000044E-3</v>
      </c>
      <c r="Q11" s="8">
        <v>29.02880447701429</v>
      </c>
      <c r="R11" s="5">
        <v>33.988602381361432</v>
      </c>
      <c r="S11" s="5">
        <v>35.524720609228879</v>
      </c>
      <c r="T11" s="64">
        <f t="shared" si="1"/>
        <v>32.847375822534865</v>
      </c>
      <c r="U11" s="66">
        <f t="shared" si="2"/>
        <v>1.9601046012156067</v>
      </c>
      <c r="V11" s="78">
        <v>27.438300000000002</v>
      </c>
      <c r="W11" s="78">
        <v>6.5509609133995624E-3</v>
      </c>
      <c r="X11" s="8">
        <v>4.4121287128712661</v>
      </c>
      <c r="Y11" s="5">
        <v>0.22551546391739175</v>
      </c>
      <c r="Z11" s="5">
        <v>11.197000288433824</v>
      </c>
      <c r="AA11" s="64">
        <f>AVERAGE(Z11,X11)</f>
        <v>7.8045645006525444</v>
      </c>
      <c r="AB11" s="66">
        <f>STDEV(X11,Z11)/SQRT(COUNT(X11:Y11))</f>
        <v>3.3924357877812796</v>
      </c>
      <c r="AC11" s="78">
        <v>17.685000000000002</v>
      </c>
      <c r="AD11" s="81">
        <v>1.9499999999999934E-3</v>
      </c>
    </row>
    <row r="12" spans="2:30" ht="15.75" thickBot="1" x14ac:dyDescent="0.3">
      <c r="B12" s="74">
        <v>95</v>
      </c>
      <c r="C12" s="3">
        <v>23.714426085553551</v>
      </c>
      <c r="D12" s="3">
        <v>21.899147421188083</v>
      </c>
      <c r="E12" s="3">
        <v>22.184310515654239</v>
      </c>
      <c r="F12" s="69">
        <f>AVERAGE(C12:E12)</f>
        <v>22.599294674131954</v>
      </c>
      <c r="G12" s="67">
        <f>STDEV(C12:E12)/SQRT(COUNT(C12:E12))</f>
        <v>0.56360980774696579</v>
      </c>
      <c r="H12" s="79">
        <v>12.457000000000001</v>
      </c>
      <c r="I12" s="80">
        <v>2.7453232960800772E-3</v>
      </c>
      <c r="J12" s="4">
        <v>0</v>
      </c>
      <c r="K12" s="3">
        <v>0</v>
      </c>
      <c r="L12" s="3">
        <v>0</v>
      </c>
      <c r="M12" s="64">
        <f t="shared" si="0"/>
        <v>0</v>
      </c>
      <c r="N12" s="67">
        <f>STDEV(J12:L12)/SQRT(COUNT(J12:L12))</f>
        <v>0</v>
      </c>
      <c r="O12" s="82">
        <v>15.159666666666668</v>
      </c>
      <c r="P12" s="80">
        <v>5.7039947015714311E-4</v>
      </c>
      <c r="Q12" s="4">
        <v>63.02915722355165</v>
      </c>
      <c r="R12" s="3">
        <v>63.904979240147462</v>
      </c>
      <c r="S12" s="3">
        <v>60.146992321620829</v>
      </c>
      <c r="T12" s="69">
        <f t="shared" si="1"/>
        <v>62.360376261773318</v>
      </c>
      <c r="U12" s="67">
        <f t="shared" si="2"/>
        <v>1.1352044457691595</v>
      </c>
      <c r="V12" s="80">
        <v>43.24933</v>
      </c>
      <c r="W12" s="80">
        <v>1.7023878001860286</v>
      </c>
      <c r="X12" s="4">
        <v>27.371658386562693</v>
      </c>
      <c r="Y12" s="3">
        <v>28.566782810685286</v>
      </c>
      <c r="Z12" s="3">
        <v>22.370634718327821</v>
      </c>
      <c r="AA12" s="69">
        <f>AVERAGE(X12:Z12)</f>
        <v>26.103025305191935</v>
      </c>
      <c r="AB12" s="67">
        <f>STDEV(X12:Z12)/SQRT(COUNT(X12:Z12))</f>
        <v>1.8978176253236507</v>
      </c>
      <c r="AC12" s="80">
        <v>22.844999999999999</v>
      </c>
      <c r="AD12" s="82">
        <v>1.9499999999999934E-3</v>
      </c>
    </row>
    <row r="15" spans="2:30" x14ac:dyDescent="0.25">
      <c r="B15" t="s">
        <v>21</v>
      </c>
    </row>
    <row r="18" spans="2:37" ht="15.75" thickBot="1" x14ac:dyDescent="0.3">
      <c r="C18" s="25"/>
      <c r="D18" s="25" t="s">
        <v>22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 t="s">
        <v>23</v>
      </c>
      <c r="R18" s="25"/>
      <c r="S18" s="25"/>
      <c r="T18" s="25"/>
      <c r="U18" s="25"/>
      <c r="V18" s="25" t="s">
        <v>23</v>
      </c>
      <c r="W18" s="25"/>
      <c r="X18" s="25"/>
      <c r="Y18" s="25"/>
      <c r="Z18" s="25"/>
      <c r="AA18" s="25"/>
      <c r="AB18" s="25"/>
      <c r="AC18" s="25"/>
    </row>
    <row r="19" spans="2:37" ht="15.75" thickBot="1" x14ac:dyDescent="0.3">
      <c r="B19" s="21"/>
      <c r="C19" s="101" t="s">
        <v>14</v>
      </c>
      <c r="D19" s="101"/>
      <c r="E19" s="101"/>
      <c r="F19" s="101"/>
      <c r="G19" s="101"/>
      <c r="H19" s="26" t="s">
        <v>13</v>
      </c>
      <c r="I19" s="27"/>
      <c r="J19" s="102" t="s">
        <v>12</v>
      </c>
      <c r="K19" s="101"/>
      <c r="L19" s="101"/>
      <c r="M19" s="101"/>
      <c r="N19" s="101"/>
      <c r="O19" s="26" t="s">
        <v>11</v>
      </c>
      <c r="P19" s="26"/>
      <c r="Q19" s="101" t="s">
        <v>24</v>
      </c>
      <c r="R19" s="101"/>
      <c r="S19" s="101"/>
      <c r="T19" s="101"/>
      <c r="U19" s="101"/>
      <c r="V19" s="26" t="s">
        <v>23</v>
      </c>
      <c r="W19" s="27"/>
      <c r="X19" s="102" t="s">
        <v>8</v>
      </c>
      <c r="Y19" s="101"/>
      <c r="Z19" s="101"/>
      <c r="AA19" s="101"/>
      <c r="AB19" s="101"/>
      <c r="AC19" s="26" t="s">
        <v>7</v>
      </c>
      <c r="AD19" s="28"/>
      <c r="AE19" s="97" t="s">
        <v>25</v>
      </c>
      <c r="AF19" s="98"/>
      <c r="AG19" s="98"/>
      <c r="AH19" s="98"/>
      <c r="AI19" s="98"/>
      <c r="AJ19" s="26" t="s">
        <v>26</v>
      </c>
      <c r="AK19" s="28"/>
    </row>
    <row r="20" spans="2:37" ht="60.75" thickBot="1" x14ac:dyDescent="0.3">
      <c r="B20" s="21" t="s">
        <v>6</v>
      </c>
      <c r="C20" s="29" t="s">
        <v>4</v>
      </c>
      <c r="D20" s="29" t="s">
        <v>3</v>
      </c>
      <c r="E20" s="29" t="s">
        <v>2</v>
      </c>
      <c r="F20" s="30" t="s">
        <v>27</v>
      </c>
      <c r="G20" s="29" t="s">
        <v>0</v>
      </c>
      <c r="H20" s="31" t="s">
        <v>28</v>
      </c>
      <c r="I20" s="29" t="s">
        <v>0</v>
      </c>
      <c r="J20" s="15" t="s">
        <v>4</v>
      </c>
      <c r="K20" s="32" t="s">
        <v>3</v>
      </c>
      <c r="L20" s="32" t="s">
        <v>2</v>
      </c>
      <c r="M20" s="31" t="s">
        <v>29</v>
      </c>
      <c r="N20" s="32" t="s">
        <v>0</v>
      </c>
      <c r="O20" s="31" t="s">
        <v>30</v>
      </c>
      <c r="P20" s="28" t="s">
        <v>5</v>
      </c>
      <c r="Q20" s="29" t="s">
        <v>4</v>
      </c>
      <c r="R20" s="29" t="s">
        <v>3</v>
      </c>
      <c r="S20" s="29" t="s">
        <v>2</v>
      </c>
      <c r="T20" s="31" t="s">
        <v>31</v>
      </c>
      <c r="U20" s="29" t="s">
        <v>0</v>
      </c>
      <c r="V20" s="31" t="s">
        <v>32</v>
      </c>
      <c r="W20" s="28" t="s">
        <v>0</v>
      </c>
      <c r="X20" s="29" t="s">
        <v>4</v>
      </c>
      <c r="Y20" s="29" t="s">
        <v>3</v>
      </c>
      <c r="Z20" s="29" t="s">
        <v>2</v>
      </c>
      <c r="AA20" s="31" t="s">
        <v>33</v>
      </c>
      <c r="AB20" s="29" t="s">
        <v>0</v>
      </c>
      <c r="AC20" s="31" t="s">
        <v>34</v>
      </c>
      <c r="AD20" s="28" t="s">
        <v>0</v>
      </c>
      <c r="AE20" s="29" t="s">
        <v>35</v>
      </c>
      <c r="AF20" s="29" t="s">
        <v>36</v>
      </c>
      <c r="AG20" s="29" t="s">
        <v>37</v>
      </c>
      <c r="AH20" s="31" t="s">
        <v>38</v>
      </c>
      <c r="AI20" s="29" t="s">
        <v>0</v>
      </c>
      <c r="AJ20" s="31" t="s">
        <v>39</v>
      </c>
      <c r="AK20" s="28" t="s">
        <v>0</v>
      </c>
    </row>
    <row r="21" spans="2:37" ht="15.75" thickBot="1" x14ac:dyDescent="0.3">
      <c r="B21" s="22">
        <v>6</v>
      </c>
      <c r="C21" s="12">
        <v>9.3858297775809785</v>
      </c>
      <c r="D21" s="12">
        <v>12.379157457648837</v>
      </c>
      <c r="E21" s="12">
        <v>11.676980459795516</v>
      </c>
      <c r="F21" s="12">
        <f>AVERAGE(C21:E21)</f>
        <v>11.147322565008444</v>
      </c>
      <c r="G21" s="11">
        <f>STDEV(C21:E21)/SQRT(COUNT(C21:E21))</f>
        <v>0.903770945206403</v>
      </c>
      <c r="H21" s="41">
        <v>7.9056666666666668</v>
      </c>
      <c r="I21" s="33">
        <v>3.853797549892258E-3</v>
      </c>
      <c r="J21" s="14">
        <v>-14.798617603449514</v>
      </c>
      <c r="K21" s="34">
        <v>-13.281533401851719</v>
      </c>
      <c r="L21" s="34">
        <v>-13.891322739655653</v>
      </c>
      <c r="M21" s="9">
        <f t="shared" ref="M21:M26" si="3">AVERAGE(J21:L21)</f>
        <v>-13.990491248318961</v>
      </c>
      <c r="N21" s="11">
        <f t="shared" ref="N21:N26" si="4">STDEV(J21:L21)/SQRT(COUNT(J21:L21))</f>
        <v>0.44074252253717</v>
      </c>
      <c r="O21" s="35">
        <v>9.4060000000000006</v>
      </c>
      <c r="P21" s="36">
        <v>6.7490048649165059E-3</v>
      </c>
      <c r="Q21" s="13">
        <v>1.0481086839212006</v>
      </c>
      <c r="R21" s="12">
        <v>13.186741512980616</v>
      </c>
      <c r="S21" s="12">
        <v>11.380811829863003</v>
      </c>
      <c r="T21" s="12">
        <f t="shared" ref="T21:T26" si="5">AVERAGE(Q21:S21)</f>
        <v>8.5385540089216061</v>
      </c>
      <c r="U21" s="11">
        <f t="shared" ref="U21:U26" si="6">STDEV(Q21:S21)/SQRT(COUNT(Q21:S21))</f>
        <v>3.7813323877616938</v>
      </c>
      <c r="V21" s="36">
        <v>8.42</v>
      </c>
      <c r="W21" s="33">
        <v>1.3134940679982751E-3</v>
      </c>
      <c r="X21" s="13">
        <v>-3.7154416722856798</v>
      </c>
      <c r="Y21" s="12">
        <v>10.594436310395283</v>
      </c>
      <c r="Z21" s="12">
        <v>10.99942561746129</v>
      </c>
      <c r="AA21" s="12">
        <f>AVERAGE(Y21:Z21)</f>
        <v>10.796930963928286</v>
      </c>
      <c r="AB21" s="11">
        <f>STDEV(Y21:AA21)/SQRT(COUNT(Y21:Z21))</f>
        <v>0.1431853426672072</v>
      </c>
      <c r="AC21" s="36">
        <v>7.01</v>
      </c>
      <c r="AD21" s="35">
        <v>5.6680390495008667E-3</v>
      </c>
      <c r="AE21" s="13">
        <v>0.31454005934737905</v>
      </c>
      <c r="AF21" s="11">
        <v>2.2514970059881789</v>
      </c>
      <c r="AG21" s="6">
        <v>14.507772020725406</v>
      </c>
      <c r="AH21" s="9">
        <f t="shared" ref="AH21:AH22" si="7">AVERAGE(AE21:AG21)</f>
        <v>5.6912696953536548</v>
      </c>
      <c r="AI21" s="6">
        <f t="shared" ref="AI21:AI22" si="8">STDEV(AE21,AG21)/SQRT(2)</f>
        <v>7.0966159806890134</v>
      </c>
      <c r="AJ21" s="7">
        <v>1.4566666666666668</v>
      </c>
      <c r="AK21" s="6">
        <v>1.2349463925987196</v>
      </c>
    </row>
    <row r="22" spans="2:37" x14ac:dyDescent="0.25">
      <c r="B22" s="23">
        <v>30</v>
      </c>
      <c r="C22" s="9">
        <v>5.4276370303943278</v>
      </c>
      <c r="D22" s="9">
        <v>8.4759427021914195</v>
      </c>
      <c r="E22" s="9">
        <v>9.5415988145332911</v>
      </c>
      <c r="F22" s="9">
        <f>AVERAGE(C22:E22)</f>
        <v>7.8150595157063458</v>
      </c>
      <c r="G22" s="6">
        <f>STDEV(C22:E22)/SQRT(COUNT(C22:E22))</f>
        <v>1.2327131769627737</v>
      </c>
      <c r="H22" s="41">
        <v>9.4849999999999994</v>
      </c>
      <c r="I22" s="36">
        <v>3.9998999987499641E-3</v>
      </c>
      <c r="J22" s="10">
        <v>-39.815198717168855</v>
      </c>
      <c r="K22" s="37">
        <v>-47.646546480750487</v>
      </c>
      <c r="L22" s="37">
        <v>-34.058708600810881</v>
      </c>
      <c r="M22" s="9">
        <f t="shared" si="3"/>
        <v>-40.506817932910074</v>
      </c>
      <c r="N22" s="6">
        <f t="shared" si="4"/>
        <v>3.937684912803765</v>
      </c>
      <c r="O22" s="35">
        <v>10.529</v>
      </c>
      <c r="P22" s="36">
        <v>6.8281101989414962E-3</v>
      </c>
      <c r="Q22" s="8">
        <v>17.406642997687637</v>
      </c>
      <c r="R22" s="9">
        <v>17.803697629325267</v>
      </c>
      <c r="S22" s="9">
        <v>19.000348115894163</v>
      </c>
      <c r="T22" s="9">
        <f t="shared" si="5"/>
        <v>18.070229580969023</v>
      </c>
      <c r="U22" s="6">
        <f t="shared" si="6"/>
        <v>0.47897580380247834</v>
      </c>
      <c r="V22" s="36">
        <v>11.358700000000001</v>
      </c>
      <c r="W22" s="36">
        <v>3.4302607610630586E-3</v>
      </c>
      <c r="X22" s="8">
        <v>5.9250153657038007</v>
      </c>
      <c r="Y22" s="9">
        <v>3.504773637203551</v>
      </c>
      <c r="Z22" s="9">
        <v>8.402016009487113</v>
      </c>
      <c r="AA22" s="9">
        <f>AVERAGE(X22:Z22)</f>
        <v>5.9439350041314887</v>
      </c>
      <c r="AB22" s="6">
        <f>STDEV(X22:Z22)/SQRT(COUNT(X22:Z22))</f>
        <v>1.4137437506800934</v>
      </c>
      <c r="AC22" s="36">
        <v>8.1733333333333338</v>
      </c>
      <c r="AD22" s="35">
        <v>7.5865377844940287E-3</v>
      </c>
      <c r="AE22" s="13">
        <v>1.2937685459939896</v>
      </c>
      <c r="AF22" s="11">
        <v>3.1486880466472189</v>
      </c>
      <c r="AG22" s="6">
        <v>2.8279883381924109</v>
      </c>
      <c r="AH22" s="9">
        <f t="shared" si="7"/>
        <v>2.4234816436112063</v>
      </c>
      <c r="AI22" s="6">
        <f t="shared" si="8"/>
        <v>0.76710989609921099</v>
      </c>
      <c r="AJ22" s="7">
        <v>3.4666666666666668</v>
      </c>
      <c r="AK22" s="6">
        <v>0.67049180402094144</v>
      </c>
    </row>
    <row r="23" spans="2:37" x14ac:dyDescent="0.25">
      <c r="B23" s="23">
        <v>49</v>
      </c>
      <c r="C23" s="9">
        <v>21.264377698626181</v>
      </c>
      <c r="D23" s="9">
        <v>20.512710581638849</v>
      </c>
      <c r="E23" s="9">
        <v>17.827805725329771</v>
      </c>
      <c r="F23" s="9">
        <f>AVERAGE(C23:E23)</f>
        <v>19.868298001864932</v>
      </c>
      <c r="G23" s="6">
        <f>STDEV(C23:E23)/SQRT(COUNT(C23:E23))</f>
        <v>1.0430655798558002</v>
      </c>
      <c r="H23" s="41">
        <v>9.7076666666666664</v>
      </c>
      <c r="I23" s="36">
        <v>4.9591755587216546E-3</v>
      </c>
      <c r="J23" s="10">
        <v>-18.221137466164873</v>
      </c>
      <c r="K23" s="37">
        <v>-44.994015182049154</v>
      </c>
      <c r="L23" s="37">
        <v>-30.637421180412595</v>
      </c>
      <c r="M23" s="9">
        <f t="shared" si="3"/>
        <v>-31.284191276208873</v>
      </c>
      <c r="N23" s="6">
        <f t="shared" si="4"/>
        <v>7.7354267058565398</v>
      </c>
      <c r="O23" s="35">
        <v>11.038999999999998</v>
      </c>
      <c r="P23" s="36">
        <v>2.6477537649864658E-3</v>
      </c>
      <c r="Q23" s="8">
        <v>18.976937699623363</v>
      </c>
      <c r="R23" s="9">
        <v>14.824967860499905</v>
      </c>
      <c r="S23" s="9">
        <v>14.497137116334603</v>
      </c>
      <c r="T23" s="9">
        <f t="shared" si="5"/>
        <v>16.099680892152623</v>
      </c>
      <c r="U23" s="6">
        <f t="shared" si="6"/>
        <v>1.4417377594772507</v>
      </c>
      <c r="V23" s="36">
        <v>13.527699999999999</v>
      </c>
      <c r="W23" s="36">
        <v>1.0040694973733446E-3</v>
      </c>
      <c r="X23" s="8">
        <v>3.7378488554406619</v>
      </c>
      <c r="Y23" s="9">
        <v>-0.31382804838173683</v>
      </c>
      <c r="Z23" s="9">
        <v>11.032890940565398</v>
      </c>
      <c r="AA23" s="9">
        <f>AVERAGE(X23:Z23)</f>
        <v>4.8189705825414411</v>
      </c>
      <c r="AB23" s="6">
        <f>STDEV(X23,Z23)/SQRT(2)</f>
        <v>3.6475210425623672</v>
      </c>
      <c r="AC23" s="36">
        <v>9.9366666666666674</v>
      </c>
      <c r="AD23" s="35">
        <v>2.7740864362084221E-3</v>
      </c>
      <c r="AE23" s="8">
        <v>6.1413043478261597</v>
      </c>
      <c r="AF23" s="9">
        <v>13.331578947368394</v>
      </c>
      <c r="AG23" s="9">
        <v>7.1246537396123522</v>
      </c>
      <c r="AH23" s="9">
        <f>AVERAGE(AE23:AG23)</f>
        <v>8.8658456782689683</v>
      </c>
      <c r="AI23" s="6">
        <f>STDEV(AE23,AG23)/SQRT(2)</f>
        <v>0.49167469589309615</v>
      </c>
      <c r="AJ23" s="7">
        <v>5.09</v>
      </c>
      <c r="AK23" s="6">
        <v>0.29263173671584758</v>
      </c>
    </row>
    <row r="24" spans="2:37" x14ac:dyDescent="0.25">
      <c r="B24" s="23">
        <v>64</v>
      </c>
      <c r="C24" s="9">
        <v>13.346981454577101</v>
      </c>
      <c r="D24" s="9">
        <v>17.690402866551615</v>
      </c>
      <c r="E24" s="9">
        <v>19.291961933614431</v>
      </c>
      <c r="F24" s="9">
        <f>AVERAGE(C24:E24)</f>
        <v>16.776448751581047</v>
      </c>
      <c r="G24" s="6">
        <f>STDEV(C24:E24)/SQRT(COUNT(C24:E24))</f>
        <v>1.7759675595045401</v>
      </c>
      <c r="H24" s="41">
        <v>10.933</v>
      </c>
      <c r="I24" s="36">
        <v>4.3055622939015365E-3</v>
      </c>
      <c r="J24" s="8">
        <v>-33.010530139817121</v>
      </c>
      <c r="K24" s="9">
        <v>5.5088291749179614</v>
      </c>
      <c r="L24" s="9">
        <v>73.428524685498985</v>
      </c>
      <c r="M24" s="9">
        <f>AVERAGE(J24:L24)</f>
        <v>15.308941240199943</v>
      </c>
      <c r="N24" s="6">
        <f>STDEV(K24:L24)/SQRT(COUNT(J24:L24))</f>
        <v>27.728099581020821</v>
      </c>
      <c r="O24" s="35">
        <v>13.5</v>
      </c>
      <c r="P24" s="36">
        <v>9.6100000000000005E-3</v>
      </c>
      <c r="Q24" s="8">
        <v>28.703550745629347</v>
      </c>
      <c r="R24" s="9">
        <v>28.968594377139855</v>
      </c>
      <c r="S24" s="9">
        <v>28.837060911334877</v>
      </c>
      <c r="T24" s="9">
        <f t="shared" si="5"/>
        <v>28.836402011368026</v>
      </c>
      <c r="U24" s="6">
        <f t="shared" si="6"/>
        <v>7.6512215283888407E-2</v>
      </c>
      <c r="V24" s="36">
        <v>19.501999999999999</v>
      </c>
      <c r="W24" s="36">
        <v>1.9913312130331313E-3</v>
      </c>
      <c r="X24" s="8">
        <v>14.330444506569718</v>
      </c>
      <c r="Y24" s="9">
        <v>13.178864085899944</v>
      </c>
      <c r="Z24" s="9">
        <v>11.371428571428554</v>
      </c>
      <c r="AA24" s="9">
        <f>AVERAGE(X24:Z24)</f>
        <v>12.960245721299406</v>
      </c>
      <c r="AB24" s="6">
        <f>STDEV(X24:Z24)/SQRT(COUNT(X24:Z24))</f>
        <v>0.86115993832162108</v>
      </c>
      <c r="AC24" s="36">
        <v>13.69</v>
      </c>
      <c r="AD24" s="35">
        <v>2.2226110770892926E-3</v>
      </c>
      <c r="AE24">
        <v>13.413881748072033</v>
      </c>
      <c r="AF24">
        <v>9.8992042440317682</v>
      </c>
      <c r="AG24">
        <v>8.0162162162160318</v>
      </c>
      <c r="AH24" s="9">
        <f>AVERAGE(AE24:AG24)</f>
        <v>10.44310073610661</v>
      </c>
      <c r="AI24" s="6">
        <f>STDEV(AE24,AG24)/SQRT(2)</f>
        <v>2.6988327659279974</v>
      </c>
      <c r="AJ24" s="7">
        <v>6.833333333333333</v>
      </c>
      <c r="AK24" s="6">
        <v>0.92268930608063648</v>
      </c>
    </row>
    <row r="25" spans="2:37" x14ac:dyDescent="0.25">
      <c r="B25" s="23">
        <v>80.599999999999994</v>
      </c>
      <c r="C25" s="9">
        <v>-204.35428217771101</v>
      </c>
      <c r="D25" s="9">
        <v>15.304893111894103</v>
      </c>
      <c r="E25" s="9">
        <v>53.194765644127997</v>
      </c>
      <c r="F25" s="9">
        <f>AVERAGE(D25:E25)</f>
        <v>34.24982937801105</v>
      </c>
      <c r="G25" s="38">
        <f>_xlfn.STDEV.P(D25:E25)</f>
        <v>18.944936266116951</v>
      </c>
      <c r="H25" s="41">
        <v>11.516</v>
      </c>
      <c r="I25" s="36">
        <v>2.1019197574281144E-3</v>
      </c>
      <c r="J25" s="8">
        <v>6.544522755038118</v>
      </c>
      <c r="K25" s="9">
        <v>-30.607161327246256</v>
      </c>
      <c r="L25" s="9">
        <v>86.38070393362753</v>
      </c>
      <c r="M25" s="9">
        <f t="shared" si="3"/>
        <v>20.772688453806463</v>
      </c>
      <c r="N25" s="6">
        <f t="shared" si="4"/>
        <v>34.512657962636439</v>
      </c>
      <c r="O25" s="35">
        <v>14.283333333333333</v>
      </c>
      <c r="P25" s="36">
        <v>5.0000000000000044E-3</v>
      </c>
      <c r="Q25" s="8">
        <v>29.02880447701429</v>
      </c>
      <c r="R25" s="9">
        <v>33.988602381361432</v>
      </c>
      <c r="S25" s="9">
        <v>35.524720609228879</v>
      </c>
      <c r="T25" s="9">
        <f t="shared" si="5"/>
        <v>32.847375822534865</v>
      </c>
      <c r="U25" s="6">
        <f t="shared" si="6"/>
        <v>1.9601046012156067</v>
      </c>
      <c r="V25" s="36">
        <v>27.438300000000002</v>
      </c>
      <c r="W25" s="36">
        <v>6.5509609133995624E-3</v>
      </c>
      <c r="X25" s="8">
        <v>4.4121287128712661</v>
      </c>
      <c r="Y25" s="9">
        <v>0.22551546391739175</v>
      </c>
      <c r="Z25" s="9">
        <v>11.197000288433824</v>
      </c>
      <c r="AA25" s="9">
        <f>AVERAGE(Z25,X25)</f>
        <v>7.8045645006525444</v>
      </c>
      <c r="AB25" s="6">
        <f>STDEV(X25,Z25)/SQRT(COUNT(X25:Y25))</f>
        <v>3.3924357877812796</v>
      </c>
      <c r="AC25" s="36">
        <v>17.685000000000002</v>
      </c>
      <c r="AD25" s="35">
        <v>1.9499999999999934E-3</v>
      </c>
      <c r="AE25" s="8">
        <v>19.122302158273342</v>
      </c>
      <c r="AF25" s="9">
        <v>20.477064220183472</v>
      </c>
      <c r="AG25" s="9">
        <v>17.131513647642606</v>
      </c>
      <c r="AH25" s="9">
        <f>AVERAGE(AG25,AE25)</f>
        <v>18.126907902957974</v>
      </c>
      <c r="AI25" s="6">
        <f>STDEV(AE25,AG25)/SQRT(COUNT(AE25:AF25))</f>
        <v>0.99539425531536807</v>
      </c>
      <c r="AJ25" s="7">
        <v>13.51</v>
      </c>
      <c r="AK25" s="6">
        <v>1.144930856718722</v>
      </c>
    </row>
    <row r="26" spans="2:37" ht="15.75" thickBot="1" x14ac:dyDescent="0.3">
      <c r="B26" s="24">
        <v>95</v>
      </c>
      <c r="C26" s="3">
        <v>23.714426085553551</v>
      </c>
      <c r="D26" s="3">
        <v>21.899147421188083</v>
      </c>
      <c r="E26" s="3">
        <v>22.184310515654239</v>
      </c>
      <c r="F26" s="3">
        <f>AVERAGE(C26:E26)</f>
        <v>22.599294674131954</v>
      </c>
      <c r="G26" s="1">
        <f>STDEV(C26:E26)/SQRT(COUNT(C26:E26))</f>
        <v>0.56360980774696579</v>
      </c>
      <c r="H26" s="42">
        <v>12.457000000000001</v>
      </c>
      <c r="I26" s="39">
        <v>2.7453232960800772E-3</v>
      </c>
      <c r="J26" s="4">
        <v>-14.536962616387971</v>
      </c>
      <c r="K26" s="3">
        <v>-15.953318507607218</v>
      </c>
      <c r="L26" s="3">
        <v>-29.267278961808564</v>
      </c>
      <c r="M26" s="9">
        <f t="shared" si="3"/>
        <v>-19.919186695267918</v>
      </c>
      <c r="N26" s="1">
        <f t="shared" si="4"/>
        <v>4.6918950602951339</v>
      </c>
      <c r="O26" s="40">
        <v>15.159666666666668</v>
      </c>
      <c r="P26" s="39">
        <v>5.7039947015714311E-4</v>
      </c>
      <c r="Q26" s="4">
        <v>63.02915722355165</v>
      </c>
      <c r="R26" s="3">
        <v>63.904979240147462</v>
      </c>
      <c r="S26" s="3">
        <v>60.146992321620829</v>
      </c>
      <c r="T26" s="3">
        <f t="shared" si="5"/>
        <v>62.360376261773318</v>
      </c>
      <c r="U26" s="1">
        <f t="shared" si="6"/>
        <v>1.1352044457691595</v>
      </c>
      <c r="V26" s="39">
        <v>43.24933</v>
      </c>
      <c r="W26" s="39">
        <v>1.7023878001860286</v>
      </c>
      <c r="X26" s="4">
        <v>27.371658386562693</v>
      </c>
      <c r="Y26" s="3">
        <v>28.566782810685286</v>
      </c>
      <c r="Z26" s="3">
        <v>22.370634718327821</v>
      </c>
      <c r="AA26" s="3">
        <f>AVERAGE(X26:Z26)</f>
        <v>26.103025305191935</v>
      </c>
      <c r="AB26" s="1">
        <f>STDEV(X26:Z26)/SQRT(COUNT(X26:Z26))</f>
        <v>1.8978176253236507</v>
      </c>
      <c r="AC26" s="39">
        <v>22.844999999999999</v>
      </c>
      <c r="AD26" s="40">
        <v>1.9499999999999934E-3</v>
      </c>
      <c r="AE26" s="4">
        <v>41.177304964539005</v>
      </c>
      <c r="AF26" s="3">
        <v>42.677137870855184</v>
      </c>
      <c r="AG26" s="3">
        <v>34.934362934362909</v>
      </c>
      <c r="AH26" s="3">
        <f>AVERAGE(AE26:AG26)</f>
        <v>39.596268589919035</v>
      </c>
      <c r="AI26" s="1">
        <f>STDEV(AE26:AG26)/SQRT(COUNT(AE26:AG26))</f>
        <v>2.3708224974114533</v>
      </c>
      <c r="AJ26" s="2">
        <v>23.816666666666663</v>
      </c>
      <c r="AK26" s="1">
        <v>3.053363051771913</v>
      </c>
    </row>
    <row r="28" spans="2:37" ht="15.75" thickBot="1" x14ac:dyDescent="0.3"/>
    <row r="29" spans="2:37" ht="15.75" thickBot="1" x14ac:dyDescent="0.3">
      <c r="B29" s="21"/>
      <c r="C29" s="26" t="s">
        <v>40</v>
      </c>
      <c r="D29" s="43"/>
      <c r="E29" s="29"/>
      <c r="F29" s="43"/>
      <c r="G29" s="29"/>
      <c r="H29" s="44" t="s">
        <v>41</v>
      </c>
      <c r="I29" s="43"/>
      <c r="J29" s="29"/>
      <c r="K29" s="43"/>
      <c r="L29" s="29"/>
      <c r="M29" s="44" t="s">
        <v>42</v>
      </c>
      <c r="N29" s="43"/>
      <c r="O29" s="29"/>
      <c r="P29" s="43"/>
      <c r="Q29" s="28"/>
      <c r="R29" s="26" t="s">
        <v>43</v>
      </c>
      <c r="S29" s="43"/>
      <c r="T29" s="29"/>
      <c r="U29" s="43"/>
      <c r="V29" s="28"/>
    </row>
    <row r="30" spans="2:37" ht="60" x14ac:dyDescent="0.25">
      <c r="B30" s="45" t="s">
        <v>44</v>
      </c>
      <c r="C30" s="46" t="s">
        <v>6</v>
      </c>
      <c r="D30" s="30" t="s">
        <v>27</v>
      </c>
      <c r="E30" s="47" t="s">
        <v>5</v>
      </c>
      <c r="F30" s="30" t="s">
        <v>28</v>
      </c>
      <c r="G30" s="47" t="s">
        <v>5</v>
      </c>
      <c r="H30" s="48" t="s">
        <v>6</v>
      </c>
      <c r="I30" s="49" t="s">
        <v>31</v>
      </c>
      <c r="J30" s="47" t="s">
        <v>5</v>
      </c>
      <c r="K30" s="49" t="s">
        <v>32</v>
      </c>
      <c r="L30" s="47" t="s">
        <v>5</v>
      </c>
      <c r="M30" s="50" t="s">
        <v>6</v>
      </c>
      <c r="N30" s="30" t="s">
        <v>29</v>
      </c>
      <c r="O30" s="47" t="s">
        <v>5</v>
      </c>
      <c r="P30" s="30" t="s">
        <v>30</v>
      </c>
      <c r="Q30" s="51" t="s">
        <v>5</v>
      </c>
      <c r="R30" s="52" t="s">
        <v>6</v>
      </c>
      <c r="S30" s="30" t="s">
        <v>33</v>
      </c>
      <c r="T30" s="47" t="s">
        <v>5</v>
      </c>
      <c r="U30" s="30" t="s">
        <v>34</v>
      </c>
      <c r="V30" s="51" t="s">
        <v>5</v>
      </c>
    </row>
    <row r="31" spans="2:37" x14ac:dyDescent="0.25">
      <c r="B31" s="53" t="s">
        <v>45</v>
      </c>
      <c r="C31" s="83">
        <v>6</v>
      </c>
      <c r="D31" s="55">
        <v>4.422467463510963E-2</v>
      </c>
      <c r="E31" s="54">
        <v>0.1368220800953408</v>
      </c>
      <c r="F31" s="85">
        <v>2.2149999999999999</v>
      </c>
      <c r="G31" s="83">
        <v>7.4999999999999956E-2</v>
      </c>
      <c r="H31" s="56">
        <v>6</v>
      </c>
      <c r="I31" s="55">
        <v>1.0937259226524831</v>
      </c>
      <c r="J31" s="54">
        <v>0.36535884847243527</v>
      </c>
      <c r="K31" s="85">
        <v>1.335</v>
      </c>
      <c r="L31" s="83">
        <v>7.4999999999999956E-2</v>
      </c>
      <c r="M31" s="56">
        <v>6</v>
      </c>
      <c r="N31" s="55">
        <v>0</v>
      </c>
      <c r="O31" s="54">
        <v>0.54638794077770492</v>
      </c>
      <c r="P31" s="89">
        <v>2.14</v>
      </c>
      <c r="Q31" s="90">
        <v>7.4999999999999956E-2</v>
      </c>
      <c r="R31" s="57">
        <v>6</v>
      </c>
      <c r="S31" s="55">
        <v>1.3100000000000001E-2</v>
      </c>
      <c r="T31" s="54">
        <v>0.48051385030028954</v>
      </c>
      <c r="U31" s="85">
        <v>3.55</v>
      </c>
      <c r="V31" s="93">
        <v>0.34029399054347093</v>
      </c>
    </row>
    <row r="32" spans="2:37" hidden="1" x14ac:dyDescent="0.25">
      <c r="B32" s="53" t="s">
        <v>46</v>
      </c>
      <c r="C32" s="83">
        <v>10</v>
      </c>
      <c r="D32" s="55">
        <v>0.70894687840226256</v>
      </c>
      <c r="E32" s="54">
        <v>0.66805977499134594</v>
      </c>
      <c r="F32" s="85">
        <v>4.2649999999999997</v>
      </c>
      <c r="G32" s="83">
        <v>3.4999999999999698E-2</v>
      </c>
      <c r="H32" s="56">
        <v>10</v>
      </c>
      <c r="I32" s="55">
        <v>1.5593999999999999</v>
      </c>
      <c r="J32" s="54">
        <v>0.15768497440759027</v>
      </c>
      <c r="K32" s="85">
        <v>2.2149999999999999</v>
      </c>
      <c r="L32" s="83">
        <v>5.0000000000000044E-3</v>
      </c>
      <c r="M32" s="56">
        <v>10</v>
      </c>
      <c r="N32" s="55">
        <v>0.75660000000000005</v>
      </c>
      <c r="O32" s="54">
        <v>3.2392620046981603E-2</v>
      </c>
      <c r="P32" s="89"/>
      <c r="Q32" s="90"/>
      <c r="R32" s="57">
        <v>10</v>
      </c>
      <c r="S32" s="55">
        <v>1.0937259226524831</v>
      </c>
      <c r="T32" s="54">
        <v>0.15768497440759027</v>
      </c>
      <c r="U32" s="94">
        <v>1.335</v>
      </c>
      <c r="V32" s="95">
        <v>5.0000000000000044E-3</v>
      </c>
    </row>
    <row r="33" spans="2:22" x14ac:dyDescent="0.25">
      <c r="B33" s="53" t="s">
        <v>47</v>
      </c>
      <c r="C33" s="83">
        <v>30</v>
      </c>
      <c r="D33" s="55">
        <v>2.3323916845275914</v>
      </c>
      <c r="E33" s="54">
        <v>0.19649427622185645</v>
      </c>
      <c r="F33" s="85">
        <v>4.2799999999999994</v>
      </c>
      <c r="G33" s="83">
        <v>2.0000000000000018E-2</v>
      </c>
      <c r="H33" s="56">
        <v>30</v>
      </c>
      <c r="I33" s="55">
        <v>2.4940145448588527</v>
      </c>
      <c r="J33" s="54">
        <v>0.28067520469053014</v>
      </c>
      <c r="K33" s="85">
        <v>4.2549999999999999</v>
      </c>
      <c r="L33" s="83">
        <v>4.4999999999999929E-2</v>
      </c>
      <c r="M33" s="56">
        <v>30</v>
      </c>
      <c r="N33" s="55">
        <v>5.1029999999999998</v>
      </c>
      <c r="O33" s="54">
        <v>3.1503886218985508</v>
      </c>
      <c r="P33" s="89">
        <v>2.96</v>
      </c>
      <c r="Q33" s="90">
        <v>8.0000000000000071E-2</v>
      </c>
      <c r="R33" s="57">
        <v>30</v>
      </c>
      <c r="S33" s="55">
        <v>0.93153453455453883</v>
      </c>
      <c r="T33" s="54">
        <v>0.58638842918886791</v>
      </c>
      <c r="U33" s="85">
        <v>5.7433333333333332</v>
      </c>
      <c r="V33" s="93">
        <v>0.71797554894919047</v>
      </c>
    </row>
    <row r="34" spans="2:22" x14ac:dyDescent="0.25">
      <c r="B34" s="53" t="s">
        <v>48</v>
      </c>
      <c r="C34" s="83">
        <v>49</v>
      </c>
      <c r="D34" s="55">
        <v>4.8826434027008796</v>
      </c>
      <c r="E34" s="54">
        <v>5.4160423019317665E-2</v>
      </c>
      <c r="F34" s="85">
        <v>4.5449999999999999</v>
      </c>
      <c r="G34" s="83">
        <v>0.10499999999999998</v>
      </c>
      <c r="H34" s="56">
        <v>49</v>
      </c>
      <c r="I34" s="55">
        <v>6.1021440065387145</v>
      </c>
      <c r="J34" s="54">
        <v>0.19328005272025958</v>
      </c>
      <c r="K34" s="85">
        <v>7.1150000000000002</v>
      </c>
      <c r="L34" s="83">
        <v>0.13499999999999979</v>
      </c>
      <c r="M34" s="56">
        <v>49</v>
      </c>
      <c r="N34" s="55">
        <v>4.22</v>
      </c>
      <c r="O34" s="54">
        <v>0.70254013086960865</v>
      </c>
      <c r="P34" s="89">
        <v>4.25</v>
      </c>
      <c r="Q34" s="90">
        <v>6.4999999999999947E-2</v>
      </c>
      <c r="R34" s="57">
        <v>49</v>
      </c>
      <c r="S34" s="55">
        <v>6.939152803714177</v>
      </c>
      <c r="T34" s="54">
        <v>3.2382828787919569</v>
      </c>
      <c r="U34" s="85">
        <v>10.266666666666667</v>
      </c>
      <c r="V34" s="93">
        <v>2.4883908231804899</v>
      </c>
    </row>
    <row r="35" spans="2:22" x14ac:dyDescent="0.25">
      <c r="B35" s="53" t="s">
        <v>49</v>
      </c>
      <c r="C35" s="83">
        <v>64</v>
      </c>
      <c r="D35" s="58">
        <v>6.7503238000000003</v>
      </c>
      <c r="E35" s="54">
        <v>0.16629943169111078</v>
      </c>
      <c r="F35" s="86">
        <v>4.72</v>
      </c>
      <c r="G35" s="83">
        <v>0.20999999999999996</v>
      </c>
      <c r="H35" s="56">
        <v>64</v>
      </c>
      <c r="I35" s="55">
        <v>9.81</v>
      </c>
      <c r="J35" s="54">
        <v>8.9999999999999858E-2</v>
      </c>
      <c r="K35" s="85">
        <v>9.81</v>
      </c>
      <c r="L35" s="83">
        <v>8.9999999999999858E-2</v>
      </c>
      <c r="M35" s="56">
        <v>64</v>
      </c>
      <c r="N35" s="55">
        <v>6.6669999999999998</v>
      </c>
      <c r="O35" s="54">
        <v>8.2707341744881799E-2</v>
      </c>
      <c r="P35" s="89">
        <v>6.78</v>
      </c>
      <c r="Q35" s="90">
        <v>0.10000000000000009</v>
      </c>
      <c r="R35" s="57">
        <v>64</v>
      </c>
      <c r="S35" s="55">
        <v>9.4145721570078784</v>
      </c>
      <c r="T35" s="54">
        <v>6.2497944146606699E-3</v>
      </c>
      <c r="U35" s="85">
        <v>10.92</v>
      </c>
      <c r="V35" s="93">
        <v>0.71049278673326455</v>
      </c>
    </row>
    <row r="36" spans="2:22" x14ac:dyDescent="0.25">
      <c r="B36" s="53" t="s">
        <v>50</v>
      </c>
      <c r="C36" s="83">
        <v>80.599999999999994</v>
      </c>
      <c r="D36" s="55">
        <v>8.0098103312881115</v>
      </c>
      <c r="E36" s="54">
        <v>0.40096276307605039</v>
      </c>
      <c r="F36" s="85">
        <v>4.29</v>
      </c>
      <c r="G36" s="83">
        <v>0.94000000000000072</v>
      </c>
      <c r="H36" s="56">
        <v>80.599999999999994</v>
      </c>
      <c r="I36" s="55">
        <v>20.890091840841709</v>
      </c>
      <c r="J36" s="54">
        <v>8.6298935347707921</v>
      </c>
      <c r="K36" s="85">
        <v>15.285</v>
      </c>
      <c r="L36" s="83">
        <v>1.5000000000000568E-2</v>
      </c>
      <c r="M36" s="56">
        <v>80.599999999999994</v>
      </c>
      <c r="N36" s="55">
        <v>10.097625872507166</v>
      </c>
      <c r="O36" s="54">
        <v>6.0469474053100045</v>
      </c>
      <c r="P36" s="89">
        <v>15.285</v>
      </c>
      <c r="Q36" s="90">
        <v>1.5000000000000568E-2</v>
      </c>
      <c r="R36" s="57">
        <v>80.599999999999994</v>
      </c>
      <c r="S36" s="55">
        <v>18.971674037905427</v>
      </c>
      <c r="T36" s="54">
        <v>1.2010619359657768</v>
      </c>
      <c r="U36" s="85">
        <v>20.239999999999998</v>
      </c>
      <c r="V36" s="93">
        <v>2.4274403528545614</v>
      </c>
    </row>
    <row r="37" spans="2:22" ht="15.75" thickBot="1" x14ac:dyDescent="0.3">
      <c r="B37" s="59" t="s">
        <v>51</v>
      </c>
      <c r="C37" s="84">
        <v>95</v>
      </c>
      <c r="D37" s="61">
        <v>15.119041164859015</v>
      </c>
      <c r="E37" s="60">
        <v>0.6438183374561478</v>
      </c>
      <c r="F37" s="87">
        <v>10.215</v>
      </c>
      <c r="G37" s="84">
        <v>0.10500000000000043</v>
      </c>
      <c r="H37" s="62">
        <v>95</v>
      </c>
      <c r="I37" s="61">
        <v>32.587454886538708</v>
      </c>
      <c r="J37" s="60">
        <v>0.46051185546542539</v>
      </c>
      <c r="K37" s="88">
        <v>18.32</v>
      </c>
      <c r="L37" s="84">
        <v>0.62999999999999901</v>
      </c>
      <c r="M37" s="62">
        <v>95</v>
      </c>
      <c r="N37" s="61">
        <v>22.887599999999999</v>
      </c>
      <c r="O37" s="60">
        <v>4.8264805958812653</v>
      </c>
      <c r="P37" s="91">
        <v>15.795</v>
      </c>
      <c r="Q37" s="92">
        <v>6.4999999999999503E-2</v>
      </c>
      <c r="R37" s="63">
        <v>95</v>
      </c>
      <c r="S37" s="61">
        <v>37.979339585445075</v>
      </c>
      <c r="T37" s="60">
        <v>2.8788327952728152</v>
      </c>
      <c r="U37" s="88">
        <v>29.77333333333333</v>
      </c>
      <c r="V37" s="96">
        <v>0.64881087811129912</v>
      </c>
    </row>
  </sheetData>
  <mergeCells count="9">
    <mergeCell ref="AE19:AI19"/>
    <mergeCell ref="C5:G5"/>
    <mergeCell ref="J5:N5"/>
    <mergeCell ref="Q5:U5"/>
    <mergeCell ref="X5:AB5"/>
    <mergeCell ref="C19:G19"/>
    <mergeCell ref="J19:N19"/>
    <mergeCell ref="Q19:U19"/>
    <mergeCell ref="X19:AB1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8B6D3AD6053478EDDCF60E84474FE" ma:contentTypeVersion="4" ma:contentTypeDescription="Create a new document." ma:contentTypeScope="" ma:versionID="a54d40601869a4ce64a1beff7d6a5b63">
  <xsd:schema xmlns:xsd="http://www.w3.org/2001/XMLSchema" xmlns:xs="http://www.w3.org/2001/XMLSchema" xmlns:p="http://schemas.microsoft.com/office/2006/metadata/properties" xmlns:ns2="0b231d55-79f2-4f8b-b691-173b0122387f" targetNamespace="http://schemas.microsoft.com/office/2006/metadata/properties" ma:root="true" ma:fieldsID="4478627a2347460538829dc51a59c65b" ns2:_="">
    <xsd:import namespace="0b231d55-79f2-4f8b-b691-173b012238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231d55-79f2-4f8b-b691-173b01223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CC6E59-B428-4DDC-8E0A-23150E8163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8F2CF9-204A-4C55-9E6A-70960C1A74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DCF3AC2-FF34-4D96-80B6-546BAA4766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231d55-79f2-4f8b-b691-173b012238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Adso and desorp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2019-08-05T14:44:26Z</dcterms:created>
  <dcterms:modified xsi:type="dcterms:W3CDTF">2020-08-19T13:11:49Z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0x0101002218B6D3AD6053478EDDCF60E84474FE</vt:lpwstr>
  </property>
</Properties>
</file>