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rcia\Dropbox\Addendum data\Addendum of data for drying Excel files\"/>
    </mc:Choice>
  </mc:AlternateContent>
  <xr:revisionPtr revIDLastSave="0" documentId="13_ncr:1_{A2CF8826-F59F-4F73-8C7B-64379E83426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Volatile solids " sheetId="1" r:id="rId1"/>
    <sheet name="Calorific value" sheetId="2" r:id="rId2"/>
    <sheet name="Thermal Properties" sheetId="3" r:id="rId3"/>
    <sheet name="Viscosity" sheetId="4" r:id="rId4"/>
    <sheet name="Viscosity at fixed shear rate" sheetId="6" r:id="rId5"/>
    <sheet name="Shear stress" sheetId="5" r:id="rId6"/>
    <sheet name="Water activity" sheetId="8" r:id="rId7"/>
    <sheet name="NH4+ &amp; NO3-" sheetId="10" r:id="rId8"/>
    <sheet name="CNS " sheetId="13" r:id="rId9"/>
    <sheet name="Moisture content vs age" sheetId="14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I8" i="14"/>
  <c r="I9" i="14"/>
  <c r="I6" i="14"/>
  <c r="D18" i="6" l="1"/>
  <c r="C18" i="6"/>
  <c r="B18" i="6"/>
  <c r="D17" i="6"/>
  <c r="C17" i="6"/>
  <c r="B17" i="6"/>
  <c r="D16" i="6"/>
  <c r="C16" i="6"/>
  <c r="B16" i="6"/>
  <c r="D15" i="6"/>
  <c r="C15" i="6"/>
  <c r="B15" i="6"/>
  <c r="V56" i="13" l="1"/>
  <c r="V55" i="13"/>
  <c r="V54" i="13"/>
  <c r="V53" i="13"/>
  <c r="U56" i="13"/>
  <c r="U55" i="13"/>
  <c r="U54" i="13"/>
  <c r="U53" i="13"/>
  <c r="T56" i="13"/>
  <c r="T55" i="13"/>
  <c r="T54" i="13"/>
  <c r="T53" i="13"/>
  <c r="S56" i="13"/>
  <c r="S55" i="13"/>
  <c r="S54" i="13"/>
  <c r="S53" i="13"/>
  <c r="R56" i="13"/>
  <c r="R55" i="13"/>
  <c r="R54" i="13"/>
  <c r="R53" i="13"/>
  <c r="Q56" i="13"/>
  <c r="Q55" i="13"/>
  <c r="Q54" i="13"/>
  <c r="Q53" i="13"/>
  <c r="I67" i="13" l="1"/>
  <c r="H67" i="13"/>
  <c r="G67" i="13"/>
  <c r="F67" i="13"/>
  <c r="E67" i="13"/>
  <c r="D67" i="13"/>
  <c r="C67" i="13"/>
  <c r="I66" i="13"/>
  <c r="H66" i="13"/>
  <c r="G66" i="13"/>
  <c r="F66" i="13"/>
  <c r="E66" i="13"/>
  <c r="D66" i="13"/>
  <c r="C66" i="13"/>
  <c r="L65" i="13"/>
  <c r="K65" i="13"/>
  <c r="M65" i="13" s="1"/>
  <c r="J65" i="13"/>
  <c r="I65" i="13"/>
  <c r="H65" i="13"/>
  <c r="G65" i="13"/>
  <c r="L64" i="13"/>
  <c r="K64" i="13"/>
  <c r="J64" i="13"/>
  <c r="J67" i="13" s="1"/>
  <c r="AA56" i="13" s="1"/>
  <c r="I64" i="13"/>
  <c r="H64" i="13"/>
  <c r="G64" i="13"/>
  <c r="I63" i="13"/>
  <c r="H63" i="13"/>
  <c r="G63" i="13"/>
  <c r="F63" i="13"/>
  <c r="E63" i="13"/>
  <c r="D63" i="13"/>
  <c r="C63" i="13"/>
  <c r="I62" i="13"/>
  <c r="H62" i="13"/>
  <c r="G62" i="13"/>
  <c r="F62" i="13"/>
  <c r="E62" i="13"/>
  <c r="D62" i="13"/>
  <c r="C62" i="13"/>
  <c r="L61" i="13"/>
  <c r="K61" i="13"/>
  <c r="J61" i="13"/>
  <c r="J62" i="13" s="1"/>
  <c r="Z55" i="13" s="1"/>
  <c r="I61" i="13"/>
  <c r="H61" i="13"/>
  <c r="G61" i="13"/>
  <c r="M60" i="13"/>
  <c r="L60" i="13"/>
  <c r="L62" i="13" s="1"/>
  <c r="K60" i="13"/>
  <c r="K62" i="13" s="1"/>
  <c r="J60" i="13"/>
  <c r="I60" i="13"/>
  <c r="H60" i="13"/>
  <c r="G60" i="13"/>
  <c r="I59" i="13"/>
  <c r="H59" i="13"/>
  <c r="G59" i="13"/>
  <c r="F59" i="13"/>
  <c r="E59" i="13"/>
  <c r="D59" i="13"/>
  <c r="C59" i="13"/>
  <c r="I58" i="13"/>
  <c r="H58" i="13"/>
  <c r="G58" i="13"/>
  <c r="F58" i="13"/>
  <c r="E58" i="13"/>
  <c r="D58" i="13"/>
  <c r="C58" i="13"/>
  <c r="L57" i="13"/>
  <c r="K57" i="13"/>
  <c r="M57" i="13" s="1"/>
  <c r="J57" i="13"/>
  <c r="I57" i="13"/>
  <c r="H57" i="13"/>
  <c r="G57" i="13"/>
  <c r="L56" i="13"/>
  <c r="K56" i="13"/>
  <c r="J56" i="13"/>
  <c r="J58" i="13" s="1"/>
  <c r="Z54" i="13" s="1"/>
  <c r="I56" i="13"/>
  <c r="H56" i="13"/>
  <c r="G56" i="13"/>
  <c r="I55" i="13"/>
  <c r="H55" i="13"/>
  <c r="G55" i="13"/>
  <c r="F55" i="13"/>
  <c r="E55" i="13"/>
  <c r="D55" i="13"/>
  <c r="C55" i="13"/>
  <c r="I54" i="13"/>
  <c r="H54" i="13"/>
  <c r="G54" i="13"/>
  <c r="F54" i="13"/>
  <c r="E54" i="13"/>
  <c r="D54" i="13"/>
  <c r="C54" i="13"/>
  <c r="L53" i="13"/>
  <c r="K53" i="13"/>
  <c r="J53" i="13"/>
  <c r="I53" i="13"/>
  <c r="H53" i="13"/>
  <c r="G53" i="13"/>
  <c r="L52" i="13"/>
  <c r="K52" i="13"/>
  <c r="J52" i="13"/>
  <c r="I52" i="13"/>
  <c r="H52" i="13"/>
  <c r="G52" i="13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L45" i="13"/>
  <c r="K45" i="13"/>
  <c r="J45" i="13"/>
  <c r="I45" i="13"/>
  <c r="H45" i="13"/>
  <c r="G45" i="13"/>
  <c r="L44" i="13"/>
  <c r="K44" i="13"/>
  <c r="J44" i="13"/>
  <c r="J46" i="13" s="1"/>
  <c r="S15" i="13" s="1"/>
  <c r="I44" i="13"/>
  <c r="H44" i="13"/>
  <c r="G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L41" i="13"/>
  <c r="K41" i="13"/>
  <c r="J41" i="13"/>
  <c r="I41" i="13"/>
  <c r="H41" i="13"/>
  <c r="G41" i="13"/>
  <c r="L40" i="13"/>
  <c r="K40" i="13"/>
  <c r="J40" i="13"/>
  <c r="M40" i="13" s="1"/>
  <c r="I40" i="13"/>
  <c r="H40" i="13"/>
  <c r="G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L37" i="13"/>
  <c r="K37" i="13"/>
  <c r="J37" i="13"/>
  <c r="I37" i="13"/>
  <c r="H37" i="13"/>
  <c r="G37" i="13"/>
  <c r="L36" i="13"/>
  <c r="K36" i="13"/>
  <c r="J36" i="13"/>
  <c r="I36" i="13"/>
  <c r="H36" i="13"/>
  <c r="G36" i="13"/>
  <c r="I35" i="13"/>
  <c r="H35" i="13"/>
  <c r="G35" i="13"/>
  <c r="F35" i="13"/>
  <c r="E35" i="13"/>
  <c r="D35" i="13"/>
  <c r="C35" i="13"/>
  <c r="I34" i="13"/>
  <c r="H34" i="13"/>
  <c r="G34" i="13"/>
  <c r="F34" i="13"/>
  <c r="E34" i="13"/>
  <c r="D34" i="13"/>
  <c r="C34" i="13"/>
  <c r="L33" i="13"/>
  <c r="K33" i="13"/>
  <c r="J33" i="13"/>
  <c r="I33" i="13"/>
  <c r="H33" i="13"/>
  <c r="G33" i="13"/>
  <c r="L32" i="13"/>
  <c r="K32" i="13"/>
  <c r="J32" i="13"/>
  <c r="M32" i="13" s="1"/>
  <c r="I32" i="13"/>
  <c r="H32" i="13"/>
  <c r="G32" i="13"/>
  <c r="I31" i="13"/>
  <c r="H31" i="13"/>
  <c r="G31" i="13"/>
  <c r="F31" i="13"/>
  <c r="E31" i="13"/>
  <c r="D31" i="13"/>
  <c r="C31" i="13"/>
  <c r="I30" i="13"/>
  <c r="H30" i="13"/>
  <c r="G30" i="13"/>
  <c r="F30" i="13"/>
  <c r="E30" i="13"/>
  <c r="D30" i="13"/>
  <c r="C30" i="13"/>
  <c r="L29" i="13"/>
  <c r="K29" i="13"/>
  <c r="J29" i="13"/>
  <c r="I29" i="13"/>
  <c r="H29" i="13"/>
  <c r="G29" i="13"/>
  <c r="L28" i="13"/>
  <c r="K28" i="13"/>
  <c r="K30" i="13" s="1"/>
  <c r="J28" i="13"/>
  <c r="I28" i="13"/>
  <c r="H28" i="13"/>
  <c r="G28" i="13"/>
  <c r="I27" i="13"/>
  <c r="H27" i="13"/>
  <c r="G27" i="13"/>
  <c r="F27" i="13"/>
  <c r="E27" i="13"/>
  <c r="D27" i="13"/>
  <c r="C27" i="13"/>
  <c r="I26" i="13"/>
  <c r="H26" i="13"/>
  <c r="G26" i="13"/>
  <c r="F26" i="13"/>
  <c r="E26" i="13"/>
  <c r="D26" i="13"/>
  <c r="C26" i="13"/>
  <c r="L25" i="13"/>
  <c r="K25" i="13"/>
  <c r="J25" i="13"/>
  <c r="I25" i="13"/>
  <c r="H25" i="13"/>
  <c r="G25" i="13"/>
  <c r="L24" i="13"/>
  <c r="K24" i="13"/>
  <c r="J24" i="13"/>
  <c r="M24" i="13" s="1"/>
  <c r="I24" i="13"/>
  <c r="H24" i="13"/>
  <c r="G24" i="13"/>
  <c r="I23" i="13"/>
  <c r="H23" i="13"/>
  <c r="G23" i="13"/>
  <c r="F23" i="13"/>
  <c r="E23" i="13"/>
  <c r="D23" i="13"/>
  <c r="C23" i="13"/>
  <c r="I22" i="13"/>
  <c r="H22" i="13"/>
  <c r="G22" i="13"/>
  <c r="F22" i="13"/>
  <c r="E22" i="13"/>
  <c r="D22" i="13"/>
  <c r="C22" i="13"/>
  <c r="L21" i="13"/>
  <c r="K21" i="13"/>
  <c r="J21" i="13"/>
  <c r="I21" i="13"/>
  <c r="H21" i="13"/>
  <c r="G21" i="13"/>
  <c r="L20" i="13"/>
  <c r="K20" i="13"/>
  <c r="J20" i="13"/>
  <c r="I20" i="13"/>
  <c r="H20" i="13"/>
  <c r="G20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L17" i="13"/>
  <c r="K17" i="13"/>
  <c r="J17" i="13"/>
  <c r="I17" i="13"/>
  <c r="H17" i="13"/>
  <c r="G17" i="13"/>
  <c r="L16" i="13"/>
  <c r="K16" i="13"/>
  <c r="J16" i="13"/>
  <c r="M16" i="13" s="1"/>
  <c r="I16" i="13"/>
  <c r="H16" i="13"/>
  <c r="G16" i="13"/>
  <c r="AG15" i="13"/>
  <c r="AF15" i="13"/>
  <c r="AE15" i="13"/>
  <c r="AD15" i="13"/>
  <c r="AC15" i="13"/>
  <c r="AB15" i="13"/>
  <c r="I15" i="13"/>
  <c r="H15" i="13"/>
  <c r="G15" i="13"/>
  <c r="F15" i="13"/>
  <c r="E15" i="13"/>
  <c r="D15" i="13"/>
  <c r="C15" i="13"/>
  <c r="AG14" i="13"/>
  <c r="AF14" i="13"/>
  <c r="AE14" i="13"/>
  <c r="AD14" i="13"/>
  <c r="AC14" i="13"/>
  <c r="AB14" i="13"/>
  <c r="I14" i="13"/>
  <c r="H14" i="13"/>
  <c r="G14" i="13"/>
  <c r="F14" i="13"/>
  <c r="E14" i="13"/>
  <c r="D14" i="13"/>
  <c r="C14" i="13"/>
  <c r="AG13" i="13"/>
  <c r="AF13" i="13"/>
  <c r="AE13" i="13"/>
  <c r="AD13" i="13"/>
  <c r="AC13" i="13"/>
  <c r="AB13" i="13"/>
  <c r="L13" i="13"/>
  <c r="K13" i="13"/>
  <c r="J13" i="13"/>
  <c r="I13" i="13"/>
  <c r="H13" i="13"/>
  <c r="G13" i="13"/>
  <c r="AG12" i="13"/>
  <c r="AF12" i="13"/>
  <c r="AE12" i="13"/>
  <c r="AD12" i="13"/>
  <c r="AC12" i="13"/>
  <c r="AB12" i="13"/>
  <c r="L12" i="13"/>
  <c r="L14" i="13" s="1"/>
  <c r="K12" i="13"/>
  <c r="K14" i="13" s="1"/>
  <c r="J12" i="13"/>
  <c r="J15" i="13" s="1"/>
  <c r="T7" i="13" s="1"/>
  <c r="I12" i="13"/>
  <c r="H12" i="13"/>
  <c r="G12" i="13"/>
  <c r="AG11" i="13"/>
  <c r="AF11" i="13"/>
  <c r="AE11" i="13"/>
  <c r="AD11" i="13"/>
  <c r="AC11" i="13"/>
  <c r="AB11" i="13"/>
  <c r="I11" i="13"/>
  <c r="H11" i="13"/>
  <c r="G11" i="13"/>
  <c r="F11" i="13"/>
  <c r="E11" i="13"/>
  <c r="D11" i="13"/>
  <c r="C11" i="13"/>
  <c r="AG10" i="13"/>
  <c r="AF10" i="13"/>
  <c r="AE10" i="13"/>
  <c r="AD10" i="13"/>
  <c r="AC10" i="13"/>
  <c r="AB10" i="13"/>
  <c r="I10" i="13"/>
  <c r="H10" i="13"/>
  <c r="G10" i="13"/>
  <c r="F10" i="13"/>
  <c r="E10" i="13"/>
  <c r="D10" i="13"/>
  <c r="C10" i="13"/>
  <c r="AG9" i="13"/>
  <c r="AF9" i="13"/>
  <c r="AE9" i="13"/>
  <c r="AD9" i="13"/>
  <c r="AC9" i="13"/>
  <c r="AB9" i="13"/>
  <c r="L9" i="13"/>
  <c r="K9" i="13"/>
  <c r="J9" i="13"/>
  <c r="I9" i="13"/>
  <c r="H9" i="13"/>
  <c r="G9" i="13"/>
  <c r="AG8" i="13"/>
  <c r="AF8" i="13"/>
  <c r="AE8" i="13"/>
  <c r="AD8" i="13"/>
  <c r="AC8" i="13"/>
  <c r="AB8" i="13"/>
  <c r="L8" i="13"/>
  <c r="K8" i="13"/>
  <c r="K10" i="13" s="1"/>
  <c r="J8" i="13"/>
  <c r="J10" i="13" s="1"/>
  <c r="S6" i="13" s="1"/>
  <c r="I8" i="13"/>
  <c r="H8" i="13"/>
  <c r="G8" i="13"/>
  <c r="AG7" i="13"/>
  <c r="AF7" i="13"/>
  <c r="AE7" i="13"/>
  <c r="AD7" i="13"/>
  <c r="AC7" i="13"/>
  <c r="AB7" i="13"/>
  <c r="I7" i="13"/>
  <c r="H7" i="13"/>
  <c r="G7" i="13"/>
  <c r="F7" i="13"/>
  <c r="E7" i="13"/>
  <c r="D7" i="13"/>
  <c r="C7" i="13"/>
  <c r="AG6" i="13"/>
  <c r="AF6" i="13"/>
  <c r="AE6" i="13"/>
  <c r="AD6" i="13"/>
  <c r="AC6" i="13"/>
  <c r="AB6" i="13"/>
  <c r="I6" i="13"/>
  <c r="H6" i="13"/>
  <c r="G6" i="13"/>
  <c r="F6" i="13"/>
  <c r="E6" i="13"/>
  <c r="D6" i="13"/>
  <c r="C6" i="13"/>
  <c r="AG5" i="13"/>
  <c r="AF5" i="13"/>
  <c r="AE5" i="13"/>
  <c r="AD5" i="13"/>
  <c r="AC5" i="13"/>
  <c r="AB5" i="13"/>
  <c r="L5" i="13"/>
  <c r="K5" i="13"/>
  <c r="J5" i="13"/>
  <c r="I5" i="13"/>
  <c r="H5" i="13"/>
  <c r="G5" i="13"/>
  <c r="L4" i="13"/>
  <c r="K4" i="13"/>
  <c r="J4" i="13"/>
  <c r="I4" i="13"/>
  <c r="H4" i="13"/>
  <c r="G4" i="13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H6" i="6"/>
  <c r="G6" i="6"/>
  <c r="C6" i="6"/>
  <c r="M9" i="13" l="1"/>
  <c r="M20" i="13"/>
  <c r="L35" i="13"/>
  <c r="X12" i="13" s="1"/>
  <c r="M36" i="13"/>
  <c r="M45" i="13"/>
  <c r="L46" i="13"/>
  <c r="W15" i="13" s="1"/>
  <c r="K6" i="13"/>
  <c r="U5" i="13" s="1"/>
  <c r="M5" i="13"/>
  <c r="K22" i="13"/>
  <c r="L22" i="13"/>
  <c r="W9" i="13" s="1"/>
  <c r="M13" i="13"/>
  <c r="K18" i="13"/>
  <c r="U8" i="13" s="1"/>
  <c r="L18" i="13"/>
  <c r="W8" i="13" s="1"/>
  <c r="L26" i="13"/>
  <c r="W10" i="13" s="1"/>
  <c r="L31" i="13"/>
  <c r="X11" i="13" s="1"/>
  <c r="J55" i="13"/>
  <c r="AA53" i="13" s="1"/>
  <c r="L6" i="13"/>
  <c r="W5" i="13" s="1"/>
  <c r="K26" i="13"/>
  <c r="U10" i="13" s="1"/>
  <c r="K42" i="13"/>
  <c r="U14" i="13" s="1"/>
  <c r="M53" i="13"/>
  <c r="K58" i="13"/>
  <c r="M58" i="13" s="1"/>
  <c r="K55" i="13"/>
  <c r="AC53" i="13" s="1"/>
  <c r="L58" i="13"/>
  <c r="L59" i="13" s="1"/>
  <c r="AE54" i="13" s="1"/>
  <c r="M56" i="13"/>
  <c r="L66" i="13"/>
  <c r="AD56" i="13" s="1"/>
  <c r="L63" i="13"/>
  <c r="AE55" i="13" s="1"/>
  <c r="AD55" i="13"/>
  <c r="M61" i="13"/>
  <c r="M63" i="13" s="1"/>
  <c r="M64" i="13"/>
  <c r="M67" i="13" s="1"/>
  <c r="K66" i="13"/>
  <c r="M62" i="13"/>
  <c r="AB55" i="13"/>
  <c r="L54" i="13"/>
  <c r="AD53" i="13" s="1"/>
  <c r="J54" i="13"/>
  <c r="Z53" i="13" s="1"/>
  <c r="J63" i="13"/>
  <c r="AA55" i="13" s="1"/>
  <c r="K67" i="13"/>
  <c r="AC56" i="13" s="1"/>
  <c r="K63" i="13"/>
  <c r="AC55" i="13" s="1"/>
  <c r="M59" i="13"/>
  <c r="M52" i="13"/>
  <c r="M55" i="13" s="1"/>
  <c r="K54" i="13"/>
  <c r="J59" i="13"/>
  <c r="AA54" i="13" s="1"/>
  <c r="J66" i="13"/>
  <c r="Z56" i="13" s="1"/>
  <c r="L19" i="13"/>
  <c r="X8" i="13" s="1"/>
  <c r="J11" i="13"/>
  <c r="T6" i="13" s="1"/>
  <c r="K19" i="13"/>
  <c r="V8" i="13" s="1"/>
  <c r="K23" i="13"/>
  <c r="V9" i="13" s="1"/>
  <c r="L27" i="13"/>
  <c r="X10" i="13" s="1"/>
  <c r="M29" i="13"/>
  <c r="M31" i="13" s="1"/>
  <c r="L34" i="13"/>
  <c r="W12" i="13" s="1"/>
  <c r="K38" i="13"/>
  <c r="K39" i="13" s="1"/>
  <c r="V13" i="13" s="1"/>
  <c r="J7" i="13"/>
  <c r="T5" i="13" s="1"/>
  <c r="J6" i="13"/>
  <c r="S5" i="13" s="1"/>
  <c r="K7" i="13"/>
  <c r="V5" i="13" s="1"/>
  <c r="L10" i="13"/>
  <c r="W6" i="13" s="1"/>
  <c r="L23" i="13"/>
  <c r="X9" i="13" s="1"/>
  <c r="M25" i="13"/>
  <c r="M27" i="13" s="1"/>
  <c r="M28" i="13"/>
  <c r="L30" i="13"/>
  <c r="W11" i="13" s="1"/>
  <c r="K34" i="13"/>
  <c r="U12" i="13" s="1"/>
  <c r="K43" i="13"/>
  <c r="V14" i="13" s="1"/>
  <c r="K46" i="13"/>
  <c r="L42" i="13"/>
  <c r="W14" i="13" s="1"/>
  <c r="J14" i="13"/>
  <c r="S7" i="13" s="1"/>
  <c r="M33" i="13"/>
  <c r="M35" i="13" s="1"/>
  <c r="L38" i="13"/>
  <c r="W13" i="13" s="1"/>
  <c r="L47" i="13"/>
  <c r="M10" i="13"/>
  <c r="U6" i="13"/>
  <c r="K11" i="13"/>
  <c r="V6" i="13" s="1"/>
  <c r="W7" i="13"/>
  <c r="L15" i="13"/>
  <c r="X7" i="13" s="1"/>
  <c r="U13" i="13"/>
  <c r="U9" i="13"/>
  <c r="U11" i="13"/>
  <c r="U15" i="13"/>
  <c r="M46" i="13"/>
  <c r="K15" i="13"/>
  <c r="V7" i="13" s="1"/>
  <c r="U7" i="13"/>
  <c r="M4" i="13"/>
  <c r="L7" i="13"/>
  <c r="X5" i="13" s="1"/>
  <c r="M8" i="13"/>
  <c r="M11" i="13" s="1"/>
  <c r="M12" i="13"/>
  <c r="J19" i="13"/>
  <c r="T8" i="13" s="1"/>
  <c r="J27" i="13"/>
  <c r="T10" i="13" s="1"/>
  <c r="J31" i="13"/>
  <c r="T11" i="13" s="1"/>
  <c r="J35" i="13"/>
  <c r="T12" i="13" s="1"/>
  <c r="J39" i="13"/>
  <c r="T13" i="13" s="1"/>
  <c r="J43" i="13"/>
  <c r="T14" i="13" s="1"/>
  <c r="J47" i="13"/>
  <c r="T15" i="13" s="1"/>
  <c r="M17" i="13"/>
  <c r="M19" i="13" s="1"/>
  <c r="J18" i="13"/>
  <c r="S8" i="13" s="1"/>
  <c r="M21" i="13"/>
  <c r="M23" i="13" s="1"/>
  <c r="J22" i="13"/>
  <c r="S9" i="13" s="1"/>
  <c r="J26" i="13"/>
  <c r="S10" i="13" s="1"/>
  <c r="K27" i="13"/>
  <c r="V10" i="13" s="1"/>
  <c r="J30" i="13"/>
  <c r="S11" i="13" s="1"/>
  <c r="K31" i="13"/>
  <c r="V11" i="13" s="1"/>
  <c r="J34" i="13"/>
  <c r="S12" i="13" s="1"/>
  <c r="K35" i="13"/>
  <c r="V12" i="13" s="1"/>
  <c r="M37" i="13"/>
  <c r="M39" i="13" s="1"/>
  <c r="J38" i="13"/>
  <c r="S13" i="13" s="1"/>
  <c r="M41" i="13"/>
  <c r="M43" i="13" s="1"/>
  <c r="J42" i="13"/>
  <c r="S14" i="13" s="1"/>
  <c r="K47" i="13"/>
  <c r="V15" i="13" s="1"/>
  <c r="M44" i="13"/>
  <c r="M47" i="13" s="1"/>
  <c r="L55" i="13"/>
  <c r="AE53" i="13" s="1"/>
  <c r="L67" i="13"/>
  <c r="AE56" i="13" s="1"/>
  <c r="M14" i="13" l="1"/>
  <c r="L11" i="13"/>
  <c r="X6" i="13" s="1"/>
  <c r="M7" i="13"/>
  <c r="M15" i="13"/>
  <c r="L39" i="13"/>
  <c r="X13" i="13" s="1"/>
  <c r="M26" i="13"/>
  <c r="AB54" i="13"/>
  <c r="K59" i="13"/>
  <c r="AC54" i="13" s="1"/>
  <c r="AD54" i="13"/>
  <c r="M66" i="13"/>
  <c r="AB56" i="13"/>
  <c r="M54" i="13"/>
  <c r="AB53" i="13"/>
  <c r="M30" i="13"/>
  <c r="J23" i="13"/>
  <c r="T9" i="13" s="1"/>
  <c r="M6" i="13"/>
  <c r="L43" i="13"/>
  <c r="M42" i="13"/>
  <c r="M34" i="13"/>
  <c r="M38" i="13"/>
  <c r="M22" i="13"/>
  <c r="M18" i="13"/>
</calcChain>
</file>

<file path=xl/sharedStrings.xml><?xml version="1.0" encoding="utf-8"?>
<sst xmlns="http://schemas.openxmlformats.org/spreadsheetml/2006/main" count="310" uniqueCount="100">
  <si>
    <t>Moisture content (%wt)</t>
  </si>
  <si>
    <t>Average</t>
  </si>
  <si>
    <t>± Stdev</t>
  </si>
  <si>
    <t xml:space="preserve">VS 
(g/gdb) </t>
  </si>
  <si>
    <t xml:space="preserve">Calorific value 
(MJ/kg db) </t>
  </si>
  <si>
    <t xml:space="preserve">Calorific value 
(MJ/kg wt) </t>
  </si>
  <si>
    <t>Storage period
(weeks)</t>
  </si>
  <si>
    <t xml:space="preserve">Thermal conductivity 
(W/m.K) </t>
  </si>
  <si>
    <t>Heat capacity (J/kg.K)</t>
  </si>
  <si>
    <t>Day 0</t>
  </si>
  <si>
    <t>Week 1</t>
  </si>
  <si>
    <t>Week 2</t>
  </si>
  <si>
    <t>Week 3</t>
  </si>
  <si>
    <t>Week 4</t>
  </si>
  <si>
    <t>Week 5</t>
  </si>
  <si>
    <t>Week 6</t>
  </si>
  <si>
    <t>Viscosity</t>
  </si>
  <si>
    <t>Shear rate</t>
  </si>
  <si>
    <t>Shear stress</t>
  </si>
  <si>
    <t xml:space="preserve">Sample name </t>
  </si>
  <si>
    <t xml:space="preserve">Sample age </t>
  </si>
  <si>
    <t>Moisture content</t>
  </si>
  <si>
    <t>Viscosity ⴄ</t>
  </si>
  <si>
    <t>(weeks)</t>
  </si>
  <si>
    <t>(%wt)</t>
  </si>
  <si>
    <t>[Pa·s]</t>
  </si>
  <si>
    <t>[1/s]</t>
  </si>
  <si>
    <t>a</t>
  </si>
  <si>
    <t>b</t>
  </si>
  <si>
    <t>c</t>
  </si>
  <si>
    <t xml:space="preserve">Average </t>
  </si>
  <si>
    <t>Stdev</t>
  </si>
  <si>
    <t xml:space="preserve">Water activity </t>
  </si>
  <si>
    <r>
      <t>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
(g/g db)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</si>
  <si>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
(g/g db)</t>
    </r>
  </si>
  <si>
    <t>g/g wet sample</t>
  </si>
  <si>
    <t>g/g dry sample</t>
  </si>
  <si>
    <t>Sample age (weeks)</t>
  </si>
  <si>
    <t>Replicate</t>
  </si>
  <si>
    <t>Mass (g)</t>
  </si>
  <si>
    <t>Nitrogen %</t>
  </si>
  <si>
    <t>Carbon %</t>
  </si>
  <si>
    <t>N</t>
  </si>
  <si>
    <t>C</t>
  </si>
  <si>
    <t xml:space="preserve">N </t>
  </si>
  <si>
    <t>C:N ratio</t>
  </si>
  <si>
    <t>0a</t>
  </si>
  <si>
    <t>0b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</si>
  <si>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</si>
  <si>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</si>
  <si>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</si>
  <si>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</si>
  <si>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</si>
  <si>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</si>
  <si>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</si>
  <si>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</si>
  <si>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</si>
  <si>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</si>
  <si>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</si>
  <si>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</si>
  <si>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</si>
  <si>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</si>
  <si>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</si>
  <si>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</si>
  <si>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12a</t>
  </si>
  <si>
    <t>12b</t>
  </si>
  <si>
    <t>16a</t>
  </si>
  <si>
    <t>16b</t>
  </si>
  <si>
    <t>Sulphur %</t>
  </si>
  <si>
    <t>S</t>
  </si>
  <si>
    <t>Storage period (weeks)</t>
  </si>
  <si>
    <t>Days aged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</si>
  <si>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w</t>
    </r>
  </si>
  <si>
    <t xml:space="preserve">error margin </t>
  </si>
  <si>
    <t>MC (%wt)</t>
  </si>
  <si>
    <t>Batch 1</t>
  </si>
  <si>
    <t>Batch 2</t>
  </si>
  <si>
    <t>Sample age</t>
  </si>
  <si>
    <t>Error margin</t>
  </si>
  <si>
    <t>NH4+
 (g/g db)</t>
  </si>
  <si>
    <t>NO3- 
(g/g db)</t>
  </si>
  <si>
    <t>NH4+
 (g/g wt)</t>
  </si>
  <si>
    <t>NO3- 
(g/g wt)</t>
  </si>
  <si>
    <r>
      <t>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
(g/g wt)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</si>
  <si>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vertAlign val="super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
(g/g wt)</t>
    </r>
  </si>
  <si>
    <t>Summary (g/g dry basis)</t>
  </si>
  <si>
    <t>Summary (g/g wet basis)</t>
  </si>
  <si>
    <t>Sample age (days)</t>
  </si>
  <si>
    <t>Storage period (days)</t>
  </si>
  <si>
    <t>Storage period
(days)</t>
  </si>
  <si>
    <t>Number of days aged</t>
  </si>
  <si>
    <t>VS (g/g dry sample)</t>
  </si>
  <si>
    <t xml:space="preserve">Error margin </t>
  </si>
  <si>
    <t>Moisture content 
(%wt)</t>
  </si>
  <si>
    <t>Summary</t>
  </si>
  <si>
    <t>Initial viscosity (Pa.s)</t>
  </si>
  <si>
    <t>Viscosity
Error margin</t>
  </si>
  <si>
    <t>Wet basis</t>
  </si>
  <si>
    <t>Dry basis</t>
  </si>
  <si>
    <t>Moisture content (g/g 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</si>
</sst>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83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6" xfId="0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11" xfId="0" applyNumberForma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0" fillId="0" borderId="13" xfId="0" applyBorder="1" applyAlignment="1">
      <alignment wrapText="1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/>
    <xf numFmtId="2" fontId="0" fillId="0" borderId="11" xfId="0" applyNumberFormat="1" applyBorder="1"/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/>
    <xf numFmtId="2" fontId="0" fillId="0" borderId="16" xfId="0" applyNumberFormat="1" applyBorder="1"/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wrapText="1"/>
    </xf>
    <xf numFmtId="0" fontId="1" fillId="0" borderId="16" xfId="0" applyFont="1" applyFill="1" applyBorder="1" applyAlignment="1">
      <alignment horizontal="center"/>
    </xf>
    <xf numFmtId="0" fontId="0" fillId="0" borderId="16" xfId="0" applyBorder="1"/>
    <xf numFmtId="2" fontId="0" fillId="0" borderId="16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7" fillId="0" borderId="0" xfId="0" applyFont="1" applyAlignment="1"/>
    <xf numFmtId="0" fontId="1" fillId="0" borderId="16" xfId="0" applyFont="1" applyBorder="1" applyAlignment="1">
      <alignment vertical="center"/>
    </xf>
    <xf numFmtId="166" fontId="0" fillId="0" borderId="16" xfId="1" applyNumberFormat="1" applyFont="1" applyBorder="1" applyAlignment="1">
      <alignment horizontal="center"/>
    </xf>
    <xf numFmtId="166" fontId="0" fillId="0" borderId="16" xfId="0" applyNumberFormat="1" applyBorder="1"/>
    <xf numFmtId="166" fontId="0" fillId="0" borderId="16" xfId="0" applyNumberFormat="1" applyBorder="1" applyAlignment="1">
      <alignment horizontal="center"/>
    </xf>
    <xf numFmtId="166" fontId="1" fillId="0" borderId="16" xfId="0" applyNumberFormat="1" applyFont="1" applyBorder="1" applyAlignment="1">
      <alignment horizontal="center"/>
    </xf>
    <xf numFmtId="166" fontId="1" fillId="0" borderId="16" xfId="0" applyNumberFormat="1" applyFont="1" applyBorder="1"/>
    <xf numFmtId="2" fontId="1" fillId="0" borderId="16" xfId="0" applyNumberFormat="1" applyFont="1" applyBorder="1"/>
    <xf numFmtId="2" fontId="1" fillId="0" borderId="16" xfId="0" applyNumberFormat="1" applyFont="1" applyFill="1" applyBorder="1"/>
    <xf numFmtId="0" fontId="0" fillId="0" borderId="12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0" xfId="0" applyFont="1"/>
    <xf numFmtId="0" fontId="0" fillId="0" borderId="14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 applyAlignment="1"/>
    <xf numFmtId="0" fontId="0" fillId="0" borderId="7" xfId="0" applyBorder="1"/>
    <xf numFmtId="0" fontId="0" fillId="0" borderId="9" xfId="0" applyBorder="1"/>
    <xf numFmtId="0" fontId="1" fillId="0" borderId="17" xfId="0" applyFont="1" applyBorder="1" applyAlignment="1">
      <alignment wrapText="1"/>
    </xf>
    <xf numFmtId="0" fontId="1" fillId="0" borderId="20" xfId="0" applyFont="1" applyBorder="1" applyAlignment="1">
      <alignment horizontal="center" wrapText="1"/>
    </xf>
    <xf numFmtId="0" fontId="1" fillId="0" borderId="20" xfId="0" applyFont="1" applyBorder="1" applyAlignment="1">
      <alignment wrapText="1"/>
    </xf>
    <xf numFmtId="0" fontId="1" fillId="0" borderId="18" xfId="0" applyFont="1" applyBorder="1" applyAlignment="1"/>
    <xf numFmtId="166" fontId="0" fillId="0" borderId="0" xfId="0" applyNumberFormat="1" applyBorder="1" applyAlignment="1">
      <alignment horizontal="center"/>
    </xf>
    <xf numFmtId="167" fontId="0" fillId="0" borderId="8" xfId="0" applyNumberFormat="1" applyBorder="1"/>
    <xf numFmtId="166" fontId="0" fillId="0" borderId="10" xfId="0" applyNumberFormat="1" applyBorder="1" applyAlignment="1">
      <alignment horizontal="center"/>
    </xf>
    <xf numFmtId="167" fontId="0" fillId="0" borderId="11" xfId="0" applyNumberFormat="1" applyBorder="1"/>
    <xf numFmtId="0" fontId="1" fillId="0" borderId="20" xfId="0" applyFont="1" applyBorder="1" applyAlignment="1">
      <alignment horizontal="center"/>
    </xf>
    <xf numFmtId="166" fontId="0" fillId="0" borderId="0" xfId="0" applyNumberFormat="1" applyBorder="1"/>
    <xf numFmtId="166" fontId="0" fillId="0" borderId="10" xfId="0" applyNumberFormat="1" applyBorder="1"/>
    <xf numFmtId="165" fontId="0" fillId="0" borderId="7" xfId="0" applyNumberFormat="1" applyBorder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166" fontId="8" fillId="0" borderId="16" xfId="1" applyNumberFormat="1" applyFont="1" applyBorder="1" applyAlignment="1">
      <alignment horizontal="center"/>
    </xf>
    <xf numFmtId="166" fontId="8" fillId="0" borderId="16" xfId="0" applyNumberFormat="1" applyFont="1" applyBorder="1"/>
    <xf numFmtId="0" fontId="0" fillId="0" borderId="0" xfId="0"/>
    <xf numFmtId="166" fontId="8" fillId="0" borderId="16" xfId="0" applyNumberFormat="1" applyFont="1" applyBorder="1" applyAlignment="1">
      <alignment horizontal="center"/>
    </xf>
    <xf numFmtId="2" fontId="1" fillId="0" borderId="16" xfId="0" applyNumberFormat="1" applyFont="1" applyBorder="1"/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0" borderId="16" xfId="0" applyNumberFormat="1" applyFont="1" applyBorder="1"/>
    <xf numFmtId="2" fontId="9" fillId="0" borderId="16" xfId="0" applyNumberFormat="1" applyFont="1" applyBorder="1"/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Border="1"/>
    <xf numFmtId="166" fontId="9" fillId="0" borderId="0" xfId="0" applyNumberFormat="1" applyFont="1" applyBorder="1"/>
    <xf numFmtId="2" fontId="1" fillId="0" borderId="0" xfId="0" applyNumberFormat="1" applyFont="1" applyBorder="1"/>
    <xf numFmtId="0" fontId="1" fillId="0" borderId="16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Font="1" applyBorder="1"/>
    <xf numFmtId="0" fontId="0" fillId="0" borderId="9" xfId="0" applyFont="1" applyBorder="1"/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2" xfId="0" applyFont="1" applyBorder="1" applyAlignment="1">
      <alignment wrapText="1"/>
    </xf>
    <xf numFmtId="2" fontId="0" fillId="0" borderId="0" xfId="0" applyNumberFormat="1" applyFont="1" applyBorder="1"/>
    <xf numFmtId="2" fontId="0" fillId="0" borderId="10" xfId="0" applyNumberFormat="1" applyFont="1" applyBorder="1"/>
    <xf numFmtId="165" fontId="0" fillId="0" borderId="0" xfId="0" applyNumberFormat="1" applyFont="1" applyBorder="1"/>
    <xf numFmtId="165" fontId="0" fillId="0" borderId="8" xfId="0" applyNumberFormat="1" applyFont="1" applyBorder="1"/>
    <xf numFmtId="165" fontId="0" fillId="0" borderId="10" xfId="0" applyNumberFormat="1" applyFont="1" applyBorder="1"/>
    <xf numFmtId="165" fontId="0" fillId="0" borderId="11" xfId="0" applyNumberFormat="1" applyFont="1" applyBorder="1"/>
    <xf numFmtId="0" fontId="0" fillId="0" borderId="0" xfId="0" applyAlignment="1">
      <alignment horizontal="center"/>
    </xf>
    <xf numFmtId="1" fontId="0" fillId="0" borderId="7" xfId="0" applyNumberFormat="1" applyBorder="1"/>
    <xf numFmtId="1" fontId="0" fillId="0" borderId="9" xfId="0" applyNumberFormat="1" applyBorder="1"/>
    <xf numFmtId="2" fontId="0" fillId="0" borderId="10" xfId="0" applyNumberFormat="1" applyBorder="1"/>
    <xf numFmtId="2" fontId="1" fillId="0" borderId="17" xfId="0" applyNumberFormat="1" applyFont="1" applyBorder="1" applyAlignment="1">
      <alignment horizontal="center" wrapText="1"/>
    </xf>
    <xf numFmtId="2" fontId="1" fillId="0" borderId="20" xfId="0" applyNumberFormat="1" applyFont="1" applyBorder="1" applyAlignment="1">
      <alignment wrapText="1"/>
    </xf>
    <xf numFmtId="0" fontId="9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0" fillId="0" borderId="2" xfId="0" applyBorder="1"/>
    <xf numFmtId="2" fontId="0" fillId="0" borderId="4" xfId="0" applyNumberFormat="1" applyBorder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2" fontId="0" fillId="0" borderId="0" xfId="0" applyNumberFormat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3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1" fillId="0" borderId="18" xfId="0" applyNumberFormat="1" applyFont="1" applyBorder="1" applyAlignment="1">
      <alignment horizontal="center" wrapText="1"/>
    </xf>
    <xf numFmtId="2" fontId="9" fillId="4" borderId="2" xfId="0" applyNumberFormat="1" applyFont="1" applyFill="1" applyBorder="1" applyAlignment="1">
      <alignment horizontal="center" wrapText="1"/>
    </xf>
    <xf numFmtId="2" fontId="1" fillId="0" borderId="17" xfId="0" applyNumberFormat="1" applyFont="1" applyBorder="1" applyAlignment="1">
      <alignment wrapText="1"/>
    </xf>
    <xf numFmtId="2" fontId="8" fillId="0" borderId="12" xfId="0" applyNumberFormat="1" applyFont="1" applyBorder="1"/>
    <xf numFmtId="2" fontId="8" fillId="0" borderId="14" xfId="0" applyNumberFormat="1" applyFont="1" applyBorder="1"/>
    <xf numFmtId="2" fontId="8" fillId="0" borderId="15" xfId="0" applyNumberFormat="1" applyFont="1" applyBorder="1"/>
    <xf numFmtId="2" fontId="1" fillId="0" borderId="16" xfId="0" applyNumberFormat="1" applyFont="1" applyBorder="1" applyAlignment="1">
      <alignment wrapText="1"/>
    </xf>
    <xf numFmtId="2" fontId="1" fillId="0" borderId="20" xfId="0" applyNumberFormat="1" applyFont="1" applyBorder="1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10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</cellXfs>
  <cellStyles count="3">
    <cellStyle name="Comma" xfId="1" builtinId="3"/>
    <cellStyle name="Comma 2" xfId="2" xr:uid="{FE84A8DB-C235-4C5F-A498-261AADEE40B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079615048119"/>
          <c:y val="5.1400554097404488E-2"/>
          <c:w val="0.81617344706911654"/>
          <c:h val="0.72877697579469236"/>
        </c:manualLayout>
      </c:layout>
      <c:scatterChart>
        <c:scatterStyle val="lineMarker"/>
        <c:varyColors val="0"/>
        <c:ser>
          <c:idx val="0"/>
          <c:order val="0"/>
          <c:tx>
            <c:v>Batch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 '!$D$3:$D$13</c:f>
                <c:numCache>
                  <c:formatCode>General</c:formatCode>
                  <c:ptCount val="11"/>
                  <c:pt idx="0">
                    <c:v>1.3275327286507575E-3</c:v>
                  </c:pt>
                  <c:pt idx="1">
                    <c:v>5.5975218708839477E-3</c:v>
                  </c:pt>
                  <c:pt idx="2">
                    <c:v>1.0366014033513023E-3</c:v>
                  </c:pt>
                  <c:pt idx="3">
                    <c:v>5.0374816589546009E-3</c:v>
                  </c:pt>
                  <c:pt idx="4">
                    <c:v>3.7226653729991862E-3</c:v>
                  </c:pt>
                  <c:pt idx="5">
                    <c:v>3.5355561719235505E-3</c:v>
                  </c:pt>
                  <c:pt idx="6">
                    <c:v>1.3152409071757849E-3</c:v>
                  </c:pt>
                  <c:pt idx="7">
                    <c:v>1.964835323624362E-3</c:v>
                  </c:pt>
                  <c:pt idx="8">
                    <c:v>4.6143441470152058E-3</c:v>
                  </c:pt>
                  <c:pt idx="9">
                    <c:v>6.3909608591866925E-5</c:v>
                  </c:pt>
                  <c:pt idx="10">
                    <c:v>4.1787649922327957E-3</c:v>
                  </c:pt>
                </c:numCache>
              </c:numRef>
            </c:plus>
            <c:minus>
              <c:numRef>
                <c:f>'Volatile solids '!$D$3:$D$13</c:f>
                <c:numCache>
                  <c:formatCode>General</c:formatCode>
                  <c:ptCount val="11"/>
                  <c:pt idx="0">
                    <c:v>1.3275327286507575E-3</c:v>
                  </c:pt>
                  <c:pt idx="1">
                    <c:v>5.5975218708839477E-3</c:v>
                  </c:pt>
                  <c:pt idx="2">
                    <c:v>1.0366014033513023E-3</c:v>
                  </c:pt>
                  <c:pt idx="3">
                    <c:v>5.0374816589546009E-3</c:v>
                  </c:pt>
                  <c:pt idx="4">
                    <c:v>3.7226653729991862E-3</c:v>
                  </c:pt>
                  <c:pt idx="5">
                    <c:v>3.5355561719235505E-3</c:v>
                  </c:pt>
                  <c:pt idx="6">
                    <c:v>1.3152409071757849E-3</c:v>
                  </c:pt>
                  <c:pt idx="7">
                    <c:v>1.964835323624362E-3</c:v>
                  </c:pt>
                  <c:pt idx="8">
                    <c:v>4.6143441470152058E-3</c:v>
                  </c:pt>
                  <c:pt idx="9">
                    <c:v>6.3909608591866925E-5</c:v>
                  </c:pt>
                  <c:pt idx="10">
                    <c:v>4.1787649922327957E-3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 '!$B$3:$B$13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'Volatile solids '!$C$3:$C$13</c:f>
              <c:numCache>
                <c:formatCode>0.000</c:formatCode>
                <c:ptCount val="11"/>
                <c:pt idx="0">
                  <c:v>0.85643456199905821</c:v>
                </c:pt>
                <c:pt idx="1">
                  <c:v>0.84154421599833429</c:v>
                </c:pt>
                <c:pt idx="2">
                  <c:v>0.84734350682971959</c:v>
                </c:pt>
                <c:pt idx="3">
                  <c:v>0.84199161725594118</c:v>
                </c:pt>
                <c:pt idx="4">
                  <c:v>0.84516446970963111</c:v>
                </c:pt>
                <c:pt idx="5">
                  <c:v>0.83827067408904676</c:v>
                </c:pt>
                <c:pt idx="6">
                  <c:v>0.8444881337050375</c:v>
                </c:pt>
                <c:pt idx="7">
                  <c:v>0.83579751207465158</c:v>
                </c:pt>
                <c:pt idx="8">
                  <c:v>0.83644376720766633</c:v>
                </c:pt>
                <c:pt idx="9">
                  <c:v>0.83742611895205099</c:v>
                </c:pt>
                <c:pt idx="10">
                  <c:v>0.82685267110610194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E-4C80-90CB-39E5CE1CAF2D}"/>
            </c:ext>
          </c:extLst>
        </c:ser>
        <c:ser>
          <c:idx val="1"/>
          <c:order val="1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'Volatile solids '!$D$17:$D$20</c:f>
                <c:numCache>
                  <c:formatCode>General</c:formatCode>
                  <c:ptCount val="4"/>
                  <c:pt idx="0">
                    <c:v>7.0419124718205999E-3</c:v>
                  </c:pt>
                  <c:pt idx="1">
                    <c:v>1.4173280093921869E-3</c:v>
                  </c:pt>
                  <c:pt idx="2">
                    <c:v>1.8087162579710258E-3</c:v>
                  </c:pt>
                  <c:pt idx="3">
                    <c:v>7.5355628214402533E-4</c:v>
                  </c:pt>
                </c:numCache>
              </c:numRef>
            </c:plus>
            <c:minus>
              <c:numRef>
                <c:f>'Volatile solids '!$D$17:$D$20</c:f>
                <c:numCache>
                  <c:formatCode>General</c:formatCode>
                  <c:ptCount val="4"/>
                  <c:pt idx="0">
                    <c:v>7.0419124718205999E-3</c:v>
                  </c:pt>
                  <c:pt idx="1">
                    <c:v>1.4173280093921869E-3</c:v>
                  </c:pt>
                  <c:pt idx="2">
                    <c:v>1.8087162579710258E-3</c:v>
                  </c:pt>
                  <c:pt idx="3">
                    <c:v>7.5355628214402533E-4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'Volatile solids '!$B$17:$B$20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'Volatile solids '!$C$17:$C$20</c:f>
              <c:numCache>
                <c:formatCode>0.000</c:formatCode>
                <c:ptCount val="4"/>
                <c:pt idx="0">
                  <c:v>0.86587345927995063</c:v>
                </c:pt>
                <c:pt idx="1">
                  <c:v>0.86177302507473874</c:v>
                </c:pt>
                <c:pt idx="2">
                  <c:v>0.85910269791361615</c:v>
                </c:pt>
                <c:pt idx="3">
                  <c:v>0.85711564215915936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B-4E09-A32C-EC85141C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92544"/>
        <c:axId val="756892128"/>
      </c:scatterChart>
      <c:valAx>
        <c:axId val="756892544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>
                    <a:solidFill>
                      <a:schemeClr val="tx1"/>
                    </a:solidFill>
                  </a:rPr>
                  <a:t>Moisture</a:t>
                </a:r>
                <a:r>
                  <a:rPr lang="en-GB" sz="1100" b="0" baseline="0">
                    <a:solidFill>
                      <a:schemeClr val="tx1"/>
                    </a:solidFill>
                  </a:rPr>
                  <a:t> content (%wt)</a:t>
                </a:r>
                <a:endParaRPr lang="en-GB" sz="11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9178587051618546"/>
              <c:y val="0.8915277777777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92128"/>
        <c:crosses val="autoZero"/>
        <c:crossBetween val="midCat"/>
      </c:valAx>
      <c:valAx>
        <c:axId val="756892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Volatile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solids (g/g db)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8314049285505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925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12029746281717"/>
          <c:y val="0.32465223097112855"/>
          <c:w val="0.18676859142607175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92749804070081"/>
          <c:y val="4.8062855779391213E-2"/>
          <c:w val="0.81782883352005842"/>
          <c:h val="0.74638886048334863"/>
        </c:manualLayout>
      </c:layout>
      <c:scatterChart>
        <c:scatterStyle val="lineMarker"/>
        <c:varyColors val="0"/>
        <c:ser>
          <c:idx val="0"/>
          <c:order val="0"/>
          <c:tx>
            <c:v>Batch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activity'!$D$4:$D$14</c:f>
                <c:numCache>
                  <c:formatCode>General</c:formatCode>
                  <c:ptCount val="11"/>
                  <c:pt idx="0">
                    <c:v>6.2701861568793069E-3</c:v>
                  </c:pt>
                  <c:pt idx="1">
                    <c:v>2.4451492236436518E-2</c:v>
                  </c:pt>
                  <c:pt idx="2">
                    <c:v>4.7332999999149051E-3</c:v>
                  </c:pt>
                  <c:pt idx="3">
                    <c:v>4.9769506544557612E-3</c:v>
                  </c:pt>
                  <c:pt idx="4">
                    <c:v>4.2476613817247844E-3</c:v>
                  </c:pt>
                  <c:pt idx="5">
                    <c:v>9.7776936851129148E-3</c:v>
                  </c:pt>
                  <c:pt idx="6">
                    <c:v>4.0403925058191499E-3</c:v>
                  </c:pt>
                  <c:pt idx="7">
                    <c:v>2.879404071588351E-3</c:v>
                  </c:pt>
                  <c:pt idx="8">
                    <c:v>5.8421578138652952E-3</c:v>
                  </c:pt>
                  <c:pt idx="9">
                    <c:v>6.3452027558618933E-3</c:v>
                  </c:pt>
                  <c:pt idx="10">
                    <c:v>2.2359043874505169E-3</c:v>
                  </c:pt>
                </c:numCache>
              </c:numRef>
            </c:plus>
            <c:minus>
              <c:numRef>
                <c:f>'Water activity'!$D$4:$D$14</c:f>
                <c:numCache>
                  <c:formatCode>General</c:formatCode>
                  <c:ptCount val="11"/>
                  <c:pt idx="0">
                    <c:v>6.2701861568793069E-3</c:v>
                  </c:pt>
                  <c:pt idx="1">
                    <c:v>2.4451492236436518E-2</c:v>
                  </c:pt>
                  <c:pt idx="2">
                    <c:v>4.7332999999149051E-3</c:v>
                  </c:pt>
                  <c:pt idx="3">
                    <c:v>4.9769506544557612E-3</c:v>
                  </c:pt>
                  <c:pt idx="4">
                    <c:v>4.2476613817247844E-3</c:v>
                  </c:pt>
                  <c:pt idx="5">
                    <c:v>9.7776936851129148E-3</c:v>
                  </c:pt>
                  <c:pt idx="6">
                    <c:v>4.0403925058191499E-3</c:v>
                  </c:pt>
                  <c:pt idx="7">
                    <c:v>2.879404071588351E-3</c:v>
                  </c:pt>
                  <c:pt idx="8">
                    <c:v>5.8421578138652952E-3</c:v>
                  </c:pt>
                  <c:pt idx="9">
                    <c:v>6.3452027558618933E-3</c:v>
                  </c:pt>
                  <c:pt idx="10">
                    <c:v>2.2359043874505169E-3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'Water activity'!$B$4:$B$14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'Water activity'!$C$4:$C$14</c:f>
              <c:numCache>
                <c:formatCode>0.000</c:formatCode>
                <c:ptCount val="11"/>
                <c:pt idx="0">
                  <c:v>0.99180000000000001</c:v>
                </c:pt>
                <c:pt idx="1">
                  <c:v>0.97119999999999995</c:v>
                </c:pt>
                <c:pt idx="2">
                  <c:v>0.95450000000000002</c:v>
                </c:pt>
                <c:pt idx="3">
                  <c:v>0.95983300000000005</c:v>
                </c:pt>
                <c:pt idx="4">
                  <c:v>0.95443299999999998</c:v>
                </c:pt>
                <c:pt idx="5">
                  <c:v>0.93899999999999995</c:v>
                </c:pt>
                <c:pt idx="6">
                  <c:v>0.96555000000000002</c:v>
                </c:pt>
                <c:pt idx="7">
                  <c:v>0.90643300000000004</c:v>
                </c:pt>
                <c:pt idx="8">
                  <c:v>0.92049999999999998</c:v>
                </c:pt>
                <c:pt idx="9">
                  <c:v>0.83983300000000005</c:v>
                </c:pt>
                <c:pt idx="10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1-472B-B029-DD68096B151D}"/>
            </c:ext>
          </c:extLst>
        </c:ser>
        <c:ser>
          <c:idx val="1"/>
          <c:order val="1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'Water activity'!$C$18:$C$21</c:f>
                <c:numCache>
                  <c:formatCode>General</c:formatCode>
                  <c:ptCount val="4"/>
                  <c:pt idx="0">
                    <c:v>1.2279267267142426E-2</c:v>
                  </c:pt>
                  <c:pt idx="1">
                    <c:v>6.7077131623515503E-3</c:v>
                  </c:pt>
                  <c:pt idx="2">
                    <c:v>4.528951506368918E-3</c:v>
                  </c:pt>
                  <c:pt idx="3">
                    <c:v>3.7948892971017038E-4</c:v>
                  </c:pt>
                </c:numCache>
              </c:numRef>
            </c:plus>
            <c:minus>
              <c:numRef>
                <c:f>'Water activity'!$C$18:$C$21</c:f>
                <c:numCache>
                  <c:formatCode>General</c:formatCode>
                  <c:ptCount val="4"/>
                  <c:pt idx="0">
                    <c:v>1.2279267267142426E-2</c:v>
                  </c:pt>
                  <c:pt idx="1">
                    <c:v>6.7077131623515503E-3</c:v>
                  </c:pt>
                  <c:pt idx="2">
                    <c:v>4.528951506368918E-3</c:v>
                  </c:pt>
                  <c:pt idx="3">
                    <c:v>3.7948892971017038E-4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'[5]Water activity'!$F$17:$F$20</c:f>
              <c:numCache>
                <c:formatCode>General</c:formatCode>
                <c:ptCount val="4"/>
                <c:pt idx="0">
                  <c:v>78.2</c:v>
                </c:pt>
                <c:pt idx="1">
                  <c:v>77.400000000000006</c:v>
                </c:pt>
                <c:pt idx="2">
                  <c:v>75.7</c:v>
                </c:pt>
                <c:pt idx="3">
                  <c:v>75.8</c:v>
                </c:pt>
              </c:numCache>
            </c:numRef>
          </c:xVal>
          <c:yVal>
            <c:numRef>
              <c:f>'[5]Water activity'!$C$17:$C$20</c:f>
              <c:numCache>
                <c:formatCode>General</c:formatCode>
                <c:ptCount val="4"/>
                <c:pt idx="0">
                  <c:v>0.96399999999999997</c:v>
                </c:pt>
                <c:pt idx="1">
                  <c:v>0.9557000000000001</c:v>
                </c:pt>
                <c:pt idx="2">
                  <c:v>0.94623333333333326</c:v>
                </c:pt>
                <c:pt idx="3">
                  <c:v>0.94373333333333331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E-496C-8EC9-06EA1E5A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20975"/>
        <c:axId val="636615567"/>
      </c:scatterChart>
      <c:valAx>
        <c:axId val="63662097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content (%wt)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15567"/>
        <c:crosses val="autoZero"/>
        <c:crossBetween val="midCat"/>
      </c:valAx>
      <c:valAx>
        <c:axId val="63661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Water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activity (-)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30659922717993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2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1458139375863"/>
          <c:y val="0.19318130688209426"/>
          <c:w val="0.17698515140517251"/>
          <c:h val="0.14610491870334391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8224551618547683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Batch 1 Ammonia (NH4+)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'NH4+ &amp; NO3-'!$D$4:$D$14</c:f>
                <c:numCache>
                  <c:formatCode>General</c:formatCode>
                  <c:ptCount val="11"/>
                  <c:pt idx="0">
                    <c:v>1.9147736316965928E-2</c:v>
                  </c:pt>
                  <c:pt idx="1">
                    <c:v>1.2208933431141586E-3</c:v>
                  </c:pt>
                  <c:pt idx="2">
                    <c:v>9.9784695347186628E-4</c:v>
                  </c:pt>
                  <c:pt idx="3">
                    <c:v>4.2392393636088996E-3</c:v>
                  </c:pt>
                  <c:pt idx="4">
                    <c:v>1.2122710104414502E-3</c:v>
                  </c:pt>
                  <c:pt idx="5">
                    <c:v>9.0940275386197764E-4</c:v>
                  </c:pt>
                  <c:pt idx="6">
                    <c:v>1.9116538282808455E-3</c:v>
                  </c:pt>
                  <c:pt idx="7">
                    <c:v>0</c:v>
                  </c:pt>
                  <c:pt idx="8">
                    <c:v>7.8632903332513605E-4</c:v>
                  </c:pt>
                  <c:pt idx="9">
                    <c:v>9.9757893203732476E-4</c:v>
                  </c:pt>
                  <c:pt idx="10">
                    <c:v>9.2583472651231811E-5</c:v>
                  </c:pt>
                </c:numCache>
              </c:numRef>
            </c:plus>
            <c:minus>
              <c:numRef>
                <c:f>'NH4+ &amp; NO3-'!$D$4:$D$14</c:f>
                <c:numCache>
                  <c:formatCode>General</c:formatCode>
                  <c:ptCount val="11"/>
                  <c:pt idx="0">
                    <c:v>1.9147736316965928E-2</c:v>
                  </c:pt>
                  <c:pt idx="1">
                    <c:v>1.2208933431141586E-3</c:v>
                  </c:pt>
                  <c:pt idx="2">
                    <c:v>9.9784695347186628E-4</c:v>
                  </c:pt>
                  <c:pt idx="3">
                    <c:v>4.2392393636088996E-3</c:v>
                  </c:pt>
                  <c:pt idx="4">
                    <c:v>1.2122710104414502E-3</c:v>
                  </c:pt>
                  <c:pt idx="5">
                    <c:v>9.0940275386197764E-4</c:v>
                  </c:pt>
                  <c:pt idx="6">
                    <c:v>1.9116538282808455E-3</c:v>
                  </c:pt>
                  <c:pt idx="7">
                    <c:v>0</c:v>
                  </c:pt>
                  <c:pt idx="8">
                    <c:v>7.8632903332513605E-4</c:v>
                  </c:pt>
                  <c:pt idx="9">
                    <c:v>9.9757893203732476E-4</c:v>
                  </c:pt>
                  <c:pt idx="10">
                    <c:v>9.2583472651231811E-5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'NH4+ &amp; NO3-'!$B$4:$B$14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'NH4+ &amp; NO3-'!$C$4:$C$14</c:f>
              <c:numCache>
                <c:formatCode>0.00</c:formatCode>
                <c:ptCount val="11"/>
                <c:pt idx="0">
                  <c:v>3.144344348942256E-2</c:v>
                </c:pt>
                <c:pt idx="1">
                  <c:v>1.1632960043825219E-2</c:v>
                </c:pt>
                <c:pt idx="2">
                  <c:v>1.2986156029613921E-2</c:v>
                </c:pt>
                <c:pt idx="3">
                  <c:v>1.8058689540435286E-2</c:v>
                </c:pt>
                <c:pt idx="4">
                  <c:v>1.2959439107903497E-2</c:v>
                </c:pt>
                <c:pt idx="5">
                  <c:v>1.3847913129918524E-2</c:v>
                </c:pt>
                <c:pt idx="6">
                  <c:v>1.3894946765292784E-2</c:v>
                </c:pt>
                <c:pt idx="7">
                  <c:v>1.3895771601457203E-2</c:v>
                </c:pt>
                <c:pt idx="8">
                  <c:v>1.3876191482717033E-2</c:v>
                </c:pt>
                <c:pt idx="9">
                  <c:v>1.3263900788010036E-2</c:v>
                </c:pt>
                <c:pt idx="10">
                  <c:v>9.1227962827859065E-3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3D-44DE-99C1-C41A2D02B8C6}"/>
            </c:ext>
          </c:extLst>
        </c:ser>
        <c:ser>
          <c:idx val="2"/>
          <c:order val="1"/>
          <c:tx>
            <c:v>Batch 1 Nitrate (NO3-)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'NH4+ &amp; NO3-'!$F$4:$F$14</c:f>
                <c:numCache>
                  <c:formatCode>General</c:formatCode>
                  <c:ptCount val="11"/>
                  <c:pt idx="0">
                    <c:v>2.7333563097485672E-3</c:v>
                  </c:pt>
                  <c:pt idx="1">
                    <c:v>2.4417866862283155E-3</c:v>
                  </c:pt>
                  <c:pt idx="2">
                    <c:v>7.5335792904519198E-3</c:v>
                  </c:pt>
                  <c:pt idx="3">
                    <c:v>1.6677078472791588E-3</c:v>
                  </c:pt>
                  <c:pt idx="4">
                    <c:v>8.081806736276319E-4</c:v>
                  </c:pt>
                  <c:pt idx="5">
                    <c:v>1.8563105980364081E-3</c:v>
                  </c:pt>
                  <c:pt idx="6">
                    <c:v>1.8063430794556035E-3</c:v>
                  </c:pt>
                  <c:pt idx="7">
                    <c:v>4.2709646571425738E-4</c:v>
                  </c:pt>
                  <c:pt idx="8">
                    <c:v>7.3554345899395207E-4</c:v>
                  </c:pt>
                  <c:pt idx="9">
                    <c:v>8.0616551727134508E-4</c:v>
                  </c:pt>
                  <c:pt idx="10">
                    <c:v>1.2106860033863458E-3</c:v>
                  </c:pt>
                </c:numCache>
              </c:numRef>
            </c:plus>
            <c:minus>
              <c:numRef>
                <c:f>'NH4+ &amp; NO3-'!$F$4:$F$14</c:f>
                <c:numCache>
                  <c:formatCode>General</c:formatCode>
                  <c:ptCount val="11"/>
                  <c:pt idx="0">
                    <c:v>2.7333563097485672E-3</c:v>
                  </c:pt>
                  <c:pt idx="1">
                    <c:v>2.4417866862283155E-3</c:v>
                  </c:pt>
                  <c:pt idx="2">
                    <c:v>7.5335792904519198E-3</c:v>
                  </c:pt>
                  <c:pt idx="3">
                    <c:v>1.6677078472791588E-3</c:v>
                  </c:pt>
                  <c:pt idx="4">
                    <c:v>8.081806736276319E-4</c:v>
                  </c:pt>
                  <c:pt idx="5">
                    <c:v>1.8563105980364081E-3</c:v>
                  </c:pt>
                  <c:pt idx="6">
                    <c:v>1.8063430794556035E-3</c:v>
                  </c:pt>
                  <c:pt idx="7">
                    <c:v>4.2709646571425738E-4</c:v>
                  </c:pt>
                  <c:pt idx="8">
                    <c:v>7.3554345899395207E-4</c:v>
                  </c:pt>
                  <c:pt idx="9">
                    <c:v>8.0616551727134508E-4</c:v>
                  </c:pt>
                  <c:pt idx="10">
                    <c:v>1.2106860033863458E-3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'NH4+ &amp; NO3-'!$B$4:$B$14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'NH4+ &amp; NO3-'!$E$4:$E$14</c:f>
              <c:numCache>
                <c:formatCode>0.00</c:formatCode>
                <c:ptCount val="11"/>
                <c:pt idx="0">
                  <c:v>1.397486377307669E-2</c:v>
                </c:pt>
                <c:pt idx="1">
                  <c:v>3.9722302588671475E-3</c:v>
                </c:pt>
                <c:pt idx="2">
                  <c:v>2.5740416415841877E-2</c:v>
                </c:pt>
                <c:pt idx="3">
                  <c:v>3.3322581890088917E-3</c:v>
                </c:pt>
                <c:pt idx="4">
                  <c:v>7.7005362815078743E-3</c:v>
                </c:pt>
                <c:pt idx="5">
                  <c:v>3.2786336382361614E-3</c:v>
                </c:pt>
                <c:pt idx="6">
                  <c:v>3.1903805261699453E-3</c:v>
                </c:pt>
                <c:pt idx="7">
                  <c:v>3.7717094346812409E-3</c:v>
                </c:pt>
                <c:pt idx="8">
                  <c:v>3.0214287905916122E-3</c:v>
                </c:pt>
                <c:pt idx="9">
                  <c:v>2.9204919166260627E-3</c:v>
                </c:pt>
                <c:pt idx="10">
                  <c:v>3.2919524322317065E-3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D-44DE-99C1-C41A2D02B8C6}"/>
            </c:ext>
          </c:extLst>
        </c:ser>
        <c:ser>
          <c:idx val="0"/>
          <c:order val="2"/>
          <c:tx>
            <c:v>Batch 2 Ammonia (NH4+)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'NH4+ &amp; NO3-'!$C$19:$C$22</c:f>
                <c:numCache>
                  <c:formatCode>General</c:formatCode>
                  <c:ptCount val="4"/>
                  <c:pt idx="0">
                    <c:v>3.2171792300147092E-3</c:v>
                  </c:pt>
                  <c:pt idx="1">
                    <c:v>1.0974759634002744E-3</c:v>
                  </c:pt>
                  <c:pt idx="2">
                    <c:v>5.8893903670969975E-4</c:v>
                  </c:pt>
                  <c:pt idx="3">
                    <c:v>2.1306699524416615E-3</c:v>
                  </c:pt>
                </c:numCache>
              </c:numRef>
            </c:plus>
            <c:minus>
              <c:numRef>
                <c:f>'NH4+ &amp; NO3-'!$C$19:$C$22</c:f>
                <c:numCache>
                  <c:formatCode>General</c:formatCode>
                  <c:ptCount val="4"/>
                  <c:pt idx="0">
                    <c:v>3.2171792300147092E-3</c:v>
                  </c:pt>
                  <c:pt idx="1">
                    <c:v>1.0974759634002744E-3</c:v>
                  </c:pt>
                  <c:pt idx="2">
                    <c:v>5.8893903670969975E-4</c:v>
                  </c:pt>
                  <c:pt idx="3">
                    <c:v>2.1306699524416615E-3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'NH4+ &amp; NO3-'!$F$19:$F$22</c:f>
              <c:numCache>
                <c:formatCode>0.0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'NH4+ &amp; NO3-'!$B$19:$B$22</c:f>
              <c:numCache>
                <c:formatCode>0.0000</c:formatCode>
                <c:ptCount val="4"/>
                <c:pt idx="0">
                  <c:v>9.4621532755344087E-3</c:v>
                </c:pt>
                <c:pt idx="1">
                  <c:v>1.2810978325154971E-2</c:v>
                </c:pt>
                <c:pt idx="2">
                  <c:v>1.1633701631704426E-2</c:v>
                </c:pt>
                <c:pt idx="3">
                  <c:v>1.0849263329980737E-2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D-458C-8334-B15414205281}"/>
            </c:ext>
          </c:extLst>
        </c:ser>
        <c:ser>
          <c:idx val="3"/>
          <c:order val="3"/>
          <c:tx>
            <c:v>Batch 2 Nitrate (NO3-)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'NH4+ &amp; NO3-'!$E$19:$E$22</c:f>
                <c:numCache>
                  <c:formatCode>General</c:formatCode>
                  <c:ptCount val="4"/>
                  <c:pt idx="0">
                    <c:v>6.5670396038537096E-4</c:v>
                  </c:pt>
                  <c:pt idx="1">
                    <c:v>2.7619206067871025E-3</c:v>
                  </c:pt>
                  <c:pt idx="2">
                    <c:v>2.0401446682837506E-3</c:v>
                  </c:pt>
                  <c:pt idx="3">
                    <c:v>2.130669952441662E-3</c:v>
                  </c:pt>
                </c:numCache>
              </c:numRef>
            </c:plus>
            <c:minus>
              <c:numRef>
                <c:f>'NH4+ &amp; NO3-'!$E$19:$E$22</c:f>
                <c:numCache>
                  <c:formatCode>General</c:formatCode>
                  <c:ptCount val="4"/>
                  <c:pt idx="0">
                    <c:v>6.5670396038537096E-4</c:v>
                  </c:pt>
                  <c:pt idx="1">
                    <c:v>2.7619206067871025E-3</c:v>
                  </c:pt>
                  <c:pt idx="2">
                    <c:v>2.0401446682837506E-3</c:v>
                  </c:pt>
                  <c:pt idx="3">
                    <c:v>2.130669952441662E-3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'NH4+ &amp; NO3-'!$F$19:$F$22</c:f>
              <c:numCache>
                <c:formatCode>0.0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'NH4+ &amp; NO3-'!$D$19:$D$22</c:f>
              <c:numCache>
                <c:formatCode>0.0000</c:formatCode>
                <c:ptCount val="4"/>
                <c:pt idx="0">
                  <c:v>7.0203072689448837E-3</c:v>
                </c:pt>
                <c:pt idx="1">
                  <c:v>8.0988943434887745E-3</c:v>
                </c:pt>
                <c:pt idx="2">
                  <c:v>6.9802209790226543E-3</c:v>
                </c:pt>
                <c:pt idx="3">
                  <c:v>7.278619702392141E-3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6D-458C-8334-B1541420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31760"/>
        <c:axId val="1644944656"/>
      </c:scatterChart>
      <c:valAx>
        <c:axId val="164493176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content (%wt)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44656"/>
        <c:crosses val="autoZero"/>
        <c:crossBetween val="midCat"/>
        <c:majorUnit val="10"/>
      </c:valAx>
      <c:valAx>
        <c:axId val="16449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NH</a:t>
                </a:r>
                <a:r>
                  <a:rPr lang="en-GB" baseline="-25000">
                    <a:solidFill>
                      <a:sysClr val="windowText" lastClr="000000"/>
                    </a:solidFill>
                  </a:rPr>
                  <a:t>4</a:t>
                </a:r>
                <a:r>
                  <a:rPr lang="en-GB" baseline="30000">
                    <a:solidFill>
                      <a:sysClr val="windowText" lastClr="000000"/>
                    </a:solidFill>
                  </a:rPr>
                  <a:t>+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/ NO</a:t>
                </a:r>
                <a:r>
                  <a:rPr lang="en-GB" baseline="-25000">
                    <a:solidFill>
                      <a:sysClr val="windowText" lastClr="000000"/>
                    </a:solidFill>
                  </a:rPr>
                  <a:t>3</a:t>
                </a:r>
                <a:r>
                  <a:rPr lang="en-GB" baseline="30000">
                    <a:solidFill>
                      <a:sysClr val="windowText" lastClr="000000"/>
                    </a:solidFill>
                  </a:rPr>
                  <a:t>-</a:t>
                </a:r>
                <a:r>
                  <a:rPr lang="en-GB" baseline="0">
                    <a:solidFill>
                      <a:sysClr val="windowText" lastClr="000000"/>
                    </a:solidFill>
                  </a:rPr>
                  <a:t> (g/g db)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1870060513269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3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46675415573056"/>
          <c:y val="0.13744130941965588"/>
          <c:w val="0.29819991251093614"/>
          <c:h val="0.20840269966254218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47157118055557"/>
          <c:y val="5.0925925925925923E-2"/>
          <c:w val="0.80987044270833342"/>
          <c:h val="0.80789804964538992"/>
        </c:manualLayout>
      </c:layout>
      <c:scatterChart>
        <c:scatterStyle val="lineMarker"/>
        <c:varyColors val="0"/>
        <c:ser>
          <c:idx val="2"/>
          <c:order val="0"/>
          <c:tx>
            <c:v>Batch 1 Ammonia (NH4+)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'NH4+ &amp; NO3-'!$H$4:$H$14</c:f>
                <c:numCache>
                  <c:formatCode>General</c:formatCode>
                  <c:ptCount val="11"/>
                  <c:pt idx="0">
                    <c:v>5.6466899999999996E-4</c:v>
                  </c:pt>
                  <c:pt idx="1">
                    <c:v>1.2989430000000001E-3</c:v>
                  </c:pt>
                  <c:pt idx="2">
                    <c:v>1.15251E-4</c:v>
                  </c:pt>
                  <c:pt idx="3">
                    <c:v>5.2714700000000005E-4</c:v>
                  </c:pt>
                  <c:pt idx="4">
                    <c:v>1.7275600000000001E-4</c:v>
                  </c:pt>
                  <c:pt idx="5">
                    <c:v>3.0284000000000002E-4</c:v>
                  </c:pt>
                  <c:pt idx="6">
                    <c:v>2.9336E-4</c:v>
                  </c:pt>
                  <c:pt idx="7">
                    <c:v>0</c:v>
                  </c:pt>
                  <c:pt idx="8">
                    <c:v>1.2989430000000001E-3</c:v>
                  </c:pt>
                  <c:pt idx="9">
                    <c:v>4.1047300000000001E-4</c:v>
                  </c:pt>
                  <c:pt idx="10">
                    <c:v>4.7844599999999999E-5</c:v>
                  </c:pt>
                </c:numCache>
              </c:numRef>
            </c:plus>
            <c:minus>
              <c:numRef>
                <c:f>'NH4+ &amp; NO3-'!$H$4:$H$14</c:f>
                <c:numCache>
                  <c:formatCode>General</c:formatCode>
                  <c:ptCount val="11"/>
                  <c:pt idx="0">
                    <c:v>5.6466899999999996E-4</c:v>
                  </c:pt>
                  <c:pt idx="1">
                    <c:v>1.2989430000000001E-3</c:v>
                  </c:pt>
                  <c:pt idx="2">
                    <c:v>1.15251E-4</c:v>
                  </c:pt>
                  <c:pt idx="3">
                    <c:v>5.2714700000000005E-4</c:v>
                  </c:pt>
                  <c:pt idx="4">
                    <c:v>1.7275600000000001E-4</c:v>
                  </c:pt>
                  <c:pt idx="5">
                    <c:v>3.0284000000000002E-4</c:v>
                  </c:pt>
                  <c:pt idx="6">
                    <c:v>2.9336E-4</c:v>
                  </c:pt>
                  <c:pt idx="7">
                    <c:v>0</c:v>
                  </c:pt>
                  <c:pt idx="8">
                    <c:v>1.2989430000000001E-3</c:v>
                  </c:pt>
                  <c:pt idx="9">
                    <c:v>4.1047300000000001E-4</c:v>
                  </c:pt>
                  <c:pt idx="10">
                    <c:v>4.7844599999999999E-5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'NH4+ &amp; NO3-'!$B$4:$B$14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'NH4+ &amp; NO3-'!$G$4:$G$14</c:f>
              <c:numCache>
                <c:formatCode>0.000</c:formatCode>
                <c:ptCount val="11"/>
                <c:pt idx="0">
                  <c:v>6.5881400000000001E-3</c:v>
                </c:pt>
                <c:pt idx="1">
                  <c:v>2.7284200000000001E-3</c:v>
                </c:pt>
                <c:pt idx="2">
                  <c:v>3.72625E-3</c:v>
                </c:pt>
                <c:pt idx="3">
                  <c:v>5.5788000000000001E-3</c:v>
                </c:pt>
                <c:pt idx="4">
                  <c:v>4.5880699999999996E-3</c:v>
                </c:pt>
                <c:pt idx="5">
                  <c:v>5.46854E-3</c:v>
                </c:pt>
                <c:pt idx="6">
                  <c:v>5.2973600000000001E-3</c:v>
                </c:pt>
                <c:pt idx="7">
                  <c:v>6.6596900000000002E-3</c:v>
                </c:pt>
                <c:pt idx="8">
                  <c:v>6.2868500000000001E-3</c:v>
                </c:pt>
                <c:pt idx="9">
                  <c:v>8.0710999999999995E-3</c:v>
                </c:pt>
                <c:pt idx="10">
                  <c:v>6.7939300000000001E-3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2-494E-87DA-B13B668AF3E6}"/>
            </c:ext>
          </c:extLst>
        </c:ser>
        <c:ser>
          <c:idx val="3"/>
          <c:order val="1"/>
          <c:tx>
            <c:v>Batch 1 Nitrate (NO3-)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'NH4+ &amp; NO3-'!$J$4:$J$14</c:f>
                <c:numCache>
                  <c:formatCode>General</c:formatCode>
                  <c:ptCount val="11"/>
                  <c:pt idx="0">
                    <c:v>2.3052500000000001E-4</c:v>
                  </c:pt>
                  <c:pt idx="1">
                    <c:v>2.3052500000000001E-4</c:v>
                  </c:pt>
                  <c:pt idx="2">
                    <c:v>8.7012700000000005E-4</c:v>
                  </c:pt>
                  <c:pt idx="3">
                    <c:v>2.0737899999999999E-4</c:v>
                  </c:pt>
                  <c:pt idx="4">
                    <c:v>1.15171E-4</c:v>
                  </c:pt>
                  <c:pt idx="5">
                    <c:v>2.8615699999999999E-4</c:v>
                  </c:pt>
                  <c:pt idx="6">
                    <c:v>2.77199E-4</c:v>
                  </c:pt>
                  <c:pt idx="7">
                    <c:v>8.2392300000000001E-5</c:v>
                  </c:pt>
                  <c:pt idx="8">
                    <c:v>2.9544118000000001E-2</c:v>
                  </c:pt>
                  <c:pt idx="9">
                    <c:v>1.9216900000000001E-4</c:v>
                  </c:pt>
                  <c:pt idx="10">
                    <c:v>3.6121900000000003E-4</c:v>
                  </c:pt>
                </c:numCache>
              </c:numRef>
            </c:plus>
            <c:minus>
              <c:numRef>
                <c:f>'NH4+ &amp; NO3-'!$J$4:$J$14</c:f>
                <c:numCache>
                  <c:formatCode>General</c:formatCode>
                  <c:ptCount val="11"/>
                  <c:pt idx="0">
                    <c:v>2.3052500000000001E-4</c:v>
                  </c:pt>
                  <c:pt idx="1">
                    <c:v>2.3052500000000001E-4</c:v>
                  </c:pt>
                  <c:pt idx="2">
                    <c:v>8.7012700000000005E-4</c:v>
                  </c:pt>
                  <c:pt idx="3">
                    <c:v>2.0737899999999999E-4</c:v>
                  </c:pt>
                  <c:pt idx="4">
                    <c:v>1.15171E-4</c:v>
                  </c:pt>
                  <c:pt idx="5">
                    <c:v>2.8615699999999999E-4</c:v>
                  </c:pt>
                  <c:pt idx="6">
                    <c:v>2.77199E-4</c:v>
                  </c:pt>
                  <c:pt idx="7">
                    <c:v>8.2392300000000001E-5</c:v>
                  </c:pt>
                  <c:pt idx="8">
                    <c:v>2.9544118000000001E-2</c:v>
                  </c:pt>
                  <c:pt idx="9">
                    <c:v>1.9216900000000001E-4</c:v>
                  </c:pt>
                  <c:pt idx="10">
                    <c:v>3.6121900000000003E-4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'NH4+ &amp; NO3-'!$B$4:$B$14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'NH4+ &amp; NO3-'!$I$4:$I$14</c:f>
              <c:numCache>
                <c:formatCode>0.000</c:formatCode>
                <c:ptCount val="11"/>
                <c:pt idx="0">
                  <c:v>2.9280600000000001E-3</c:v>
                </c:pt>
                <c:pt idx="1">
                  <c:v>9.3165999999999995E-4</c:v>
                </c:pt>
                <c:pt idx="2">
                  <c:v>7.3859700000000004E-3</c:v>
                </c:pt>
                <c:pt idx="3">
                  <c:v>1.0294200000000001E-3</c:v>
                </c:pt>
                <c:pt idx="4">
                  <c:v>2.7262499999999999E-3</c:v>
                </c:pt>
                <c:pt idx="5">
                  <c:v>1.25562E-3</c:v>
                </c:pt>
                <c:pt idx="6">
                  <c:v>1.21631E-3</c:v>
                </c:pt>
                <c:pt idx="7">
                  <c:v>1.80763E-3</c:v>
                </c:pt>
                <c:pt idx="8">
                  <c:v>1.3192600000000001E-3</c:v>
                </c:pt>
                <c:pt idx="9">
                  <c:v>1.72952E-3</c:v>
                </c:pt>
                <c:pt idx="10">
                  <c:v>2.4400699999999999E-3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2-494E-87DA-B13B668AF3E6}"/>
            </c:ext>
          </c:extLst>
        </c:ser>
        <c:ser>
          <c:idx val="0"/>
          <c:order val="2"/>
          <c:tx>
            <c:v>Batch 2 Ammonia (NH4+)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'NH4+ &amp; NO3-'!$C$25:$C$28</c:f>
                <c:numCache>
                  <c:formatCode>General</c:formatCode>
                  <c:ptCount val="4"/>
                  <c:pt idx="0">
                    <c:v>2.3047914937709607E-4</c:v>
                  </c:pt>
                  <c:pt idx="1">
                    <c:v>9.9690958030106787E-5</c:v>
                  </c:pt>
                  <c:pt idx="2">
                    <c:v>5.7628414352410514E-5</c:v>
                  </c:pt>
                  <c:pt idx="3">
                    <c:v>2.0737856141324305E-4</c:v>
                  </c:pt>
                </c:numCache>
              </c:numRef>
            </c:plus>
            <c:minus>
              <c:numRef>
                <c:f>'NH4+ &amp; NO3-'!$C$25:$C$28</c:f>
                <c:numCache>
                  <c:formatCode>General</c:formatCode>
                  <c:ptCount val="4"/>
                  <c:pt idx="0">
                    <c:v>2.3047914937709607E-4</c:v>
                  </c:pt>
                  <c:pt idx="1">
                    <c:v>9.9690958030106787E-5</c:v>
                  </c:pt>
                  <c:pt idx="2">
                    <c:v>5.7628414352410514E-5</c:v>
                  </c:pt>
                  <c:pt idx="3">
                    <c:v>2.0737856141324305E-4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'NH4+ &amp; NO3-'!$F$25:$F$28</c:f>
              <c:numCache>
                <c:formatCode>0.0</c:formatCode>
                <c:ptCount val="4"/>
                <c:pt idx="0">
                  <c:v>78.2</c:v>
                </c:pt>
                <c:pt idx="1">
                  <c:v>77.400000000000006</c:v>
                </c:pt>
                <c:pt idx="2">
                  <c:v>75.7</c:v>
                </c:pt>
                <c:pt idx="3">
                  <c:v>75.8</c:v>
                </c:pt>
              </c:numCache>
            </c:numRef>
          </c:xVal>
          <c:yVal>
            <c:numRef>
              <c:f>'NH4+ &amp; NO3-'!$B$25:$B$28</c:f>
              <c:numCache>
                <c:formatCode>0.0000</c:formatCode>
                <c:ptCount val="4"/>
                <c:pt idx="0">
                  <c:v>2.0625415834996672E-3</c:v>
                </c:pt>
                <c:pt idx="1">
                  <c:v>2.8910377828730931E-3</c:v>
                </c:pt>
                <c:pt idx="2">
                  <c:v>2.8281013458435231E-3</c:v>
                </c:pt>
                <c:pt idx="3">
                  <c:v>2.6233645480507398E-3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2-494E-87DA-B13B668AF3E6}"/>
            </c:ext>
          </c:extLst>
        </c:ser>
        <c:ser>
          <c:idx val="1"/>
          <c:order val="3"/>
          <c:tx>
            <c:v>Batch 2 Nitrate (NO3-)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'NH4+ &amp; NO3-'!$E$25:$E$28</c:f>
                <c:numCache>
                  <c:formatCode>General</c:formatCode>
                  <c:ptCount val="4"/>
                  <c:pt idx="0">
                    <c:v>5.7619787344274046E-5</c:v>
                  </c:pt>
                  <c:pt idx="1">
                    <c:v>2.5088340927360999E-4</c:v>
                  </c:pt>
                  <c:pt idx="2">
                    <c:v>1.9963068323601335E-4</c:v>
                  </c:pt>
                  <c:pt idx="3">
                    <c:v>2.0737856141324291E-4</c:v>
                  </c:pt>
                </c:numCache>
              </c:numRef>
            </c:plus>
            <c:minus>
              <c:numRef>
                <c:f>'NH4+ &amp; NO3-'!$E$25:$E$28</c:f>
                <c:numCache>
                  <c:formatCode>General</c:formatCode>
                  <c:ptCount val="4"/>
                  <c:pt idx="0">
                    <c:v>5.7619787344274046E-5</c:v>
                  </c:pt>
                  <c:pt idx="1">
                    <c:v>2.5088340927360999E-4</c:v>
                  </c:pt>
                  <c:pt idx="2">
                    <c:v>1.9963068323601335E-4</c:v>
                  </c:pt>
                  <c:pt idx="3">
                    <c:v>2.0737856141324291E-4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'NH4+ &amp; NO3-'!$F$25:$F$28</c:f>
              <c:numCache>
                <c:formatCode>0.0</c:formatCode>
                <c:ptCount val="4"/>
                <c:pt idx="0">
                  <c:v>78.2</c:v>
                </c:pt>
                <c:pt idx="1">
                  <c:v>77.400000000000006</c:v>
                </c:pt>
                <c:pt idx="2">
                  <c:v>75.7</c:v>
                </c:pt>
                <c:pt idx="3">
                  <c:v>75.8</c:v>
                </c:pt>
              </c:numCache>
            </c:numRef>
          </c:xVal>
          <c:yVal>
            <c:numRef>
              <c:f>'NH4+ &amp; NO3-'!$D$25:$D$28</c:f>
              <c:numCache>
                <c:formatCode>0.0000</c:formatCode>
                <c:ptCount val="4"/>
                <c:pt idx="0">
                  <c:v>1.5302727877578176E-3</c:v>
                </c:pt>
                <c:pt idx="1">
                  <c:v>1.8276675638852888E-3</c:v>
                </c:pt>
                <c:pt idx="2">
                  <c:v>1.6968608075061135E-3</c:v>
                </c:pt>
                <c:pt idx="3">
                  <c:v>1.759978747426446E-3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E2-494E-87DA-B13B668A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2088"/>
        <c:axId val="665225040"/>
      </c:scatterChart>
      <c:valAx>
        <c:axId val="66522208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tx1"/>
                    </a:solidFill>
                  </a:rPr>
                  <a:t>Moisture</a:t>
                </a:r>
                <a:r>
                  <a:rPr lang="en-GB" sz="1100" baseline="0">
                    <a:solidFill>
                      <a:schemeClr val="tx1"/>
                    </a:solidFill>
                  </a:rPr>
                  <a:t> content (%wt)</a:t>
                </a:r>
                <a:endParaRPr lang="en-GB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25040"/>
        <c:crosses val="autoZero"/>
        <c:crossBetween val="midCat"/>
        <c:majorUnit val="10"/>
      </c:valAx>
      <c:valAx>
        <c:axId val="665225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aseline="0">
                    <a:solidFill>
                      <a:schemeClr val="tx1"/>
                    </a:solidFill>
                  </a:rPr>
                  <a:t>NH</a:t>
                </a:r>
                <a:r>
                  <a:rPr lang="en-GB" sz="1100" baseline="-25000">
                    <a:solidFill>
                      <a:schemeClr val="tx1"/>
                    </a:solidFill>
                  </a:rPr>
                  <a:t>4</a:t>
                </a:r>
                <a:r>
                  <a:rPr lang="en-GB" sz="1100" baseline="30000">
                    <a:solidFill>
                      <a:schemeClr val="tx1"/>
                    </a:solidFill>
                  </a:rPr>
                  <a:t>+</a:t>
                </a:r>
                <a:r>
                  <a:rPr lang="en-GB" sz="1100" baseline="0">
                    <a:solidFill>
                      <a:schemeClr val="tx1"/>
                    </a:solidFill>
                  </a:rPr>
                  <a:t> / NO</a:t>
                </a:r>
                <a:r>
                  <a:rPr lang="en-GB" sz="1100" baseline="-25000">
                    <a:solidFill>
                      <a:schemeClr val="tx1"/>
                    </a:solidFill>
                  </a:rPr>
                  <a:t>3</a:t>
                </a:r>
                <a:r>
                  <a:rPr lang="en-GB" sz="1100" baseline="30000">
                    <a:solidFill>
                      <a:schemeClr val="tx1"/>
                    </a:solidFill>
                  </a:rPr>
                  <a:t>-</a:t>
                </a:r>
                <a:r>
                  <a:rPr lang="en-GB" sz="1100" baseline="0">
                    <a:solidFill>
                      <a:schemeClr val="tx1"/>
                    </a:solidFill>
                  </a:rPr>
                  <a:t> (g/g wt)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2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91493055555571"/>
          <c:y val="0.11191578014184393"/>
          <c:w val="0.29948046875000001"/>
          <c:h val="0.2533262411347518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99759405074365"/>
          <c:y val="5.0925925925925923E-2"/>
          <c:w val="0.83674759405074373"/>
          <c:h val="0.77223024205307667"/>
        </c:manualLayout>
      </c:layout>
      <c:scatterChart>
        <c:scatterStyle val="lineMarker"/>
        <c:varyColors val="0"/>
        <c:ser>
          <c:idx val="0"/>
          <c:order val="0"/>
          <c:tx>
            <c:v>Batch 1, Carbon (C)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'!$V$5:$V$15</c:f>
                <c:numCache>
                  <c:formatCode>General</c:formatCode>
                  <c:ptCount val="11"/>
                  <c:pt idx="0">
                    <c:v>5.7179783415111013E-2</c:v>
                  </c:pt>
                  <c:pt idx="1">
                    <c:v>8.7430239117450292E-4</c:v>
                  </c:pt>
                  <c:pt idx="2">
                    <c:v>1.3023815017062471E-2</c:v>
                  </c:pt>
                  <c:pt idx="3">
                    <c:v>3.6004693724965231E-2</c:v>
                  </c:pt>
                  <c:pt idx="4">
                    <c:v>4.4939019680628252E-2</c:v>
                  </c:pt>
                  <c:pt idx="5">
                    <c:v>2.3061261612925533E-2</c:v>
                  </c:pt>
                  <c:pt idx="6">
                    <c:v>1.6748289902980822E-2</c:v>
                  </c:pt>
                  <c:pt idx="7">
                    <c:v>1.000330151482174E-2</c:v>
                  </c:pt>
                  <c:pt idx="8">
                    <c:v>3.3279622951141131E-3</c:v>
                  </c:pt>
                  <c:pt idx="9">
                    <c:v>1.7588049207008804E-2</c:v>
                  </c:pt>
                  <c:pt idx="10">
                    <c:v>2.035775378697818E-2</c:v>
                  </c:pt>
                </c:numCache>
              </c:numRef>
            </c:plus>
            <c:minus>
              <c:numRef>
                <c:f>'CNS '!$V$5:$V$15</c:f>
                <c:numCache>
                  <c:formatCode>General</c:formatCode>
                  <c:ptCount val="11"/>
                  <c:pt idx="0">
                    <c:v>5.7179783415111013E-2</c:v>
                  </c:pt>
                  <c:pt idx="1">
                    <c:v>8.7430239117450292E-4</c:v>
                  </c:pt>
                  <c:pt idx="2">
                    <c:v>1.3023815017062471E-2</c:v>
                  </c:pt>
                  <c:pt idx="3">
                    <c:v>3.6004693724965231E-2</c:v>
                  </c:pt>
                  <c:pt idx="4">
                    <c:v>4.4939019680628252E-2</c:v>
                  </c:pt>
                  <c:pt idx="5">
                    <c:v>2.3061261612925533E-2</c:v>
                  </c:pt>
                  <c:pt idx="6">
                    <c:v>1.6748289902980822E-2</c:v>
                  </c:pt>
                  <c:pt idx="7">
                    <c:v>1.000330151482174E-2</c:v>
                  </c:pt>
                  <c:pt idx="8">
                    <c:v>3.3279622951141131E-3</c:v>
                  </c:pt>
                  <c:pt idx="9">
                    <c:v>1.7588049207008804E-2</c:v>
                  </c:pt>
                  <c:pt idx="10">
                    <c:v>2.035775378697818E-2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'!$R$5:$R$15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'CNS '!$U$5:$U$15</c:f>
              <c:numCache>
                <c:formatCode>0.000</c:formatCode>
                <c:ptCount val="11"/>
                <c:pt idx="0">
                  <c:v>0.5104366982480848</c:v>
                </c:pt>
                <c:pt idx="1">
                  <c:v>0.46473476763568805</c:v>
                </c:pt>
                <c:pt idx="2">
                  <c:v>0.49649674739051497</c:v>
                </c:pt>
                <c:pt idx="3">
                  <c:v>0.50275777685060774</c:v>
                </c:pt>
                <c:pt idx="4">
                  <c:v>0.47828854801827525</c:v>
                </c:pt>
                <c:pt idx="5">
                  <c:v>0.48764958622875132</c:v>
                </c:pt>
                <c:pt idx="6">
                  <c:v>0.51296631772032852</c:v>
                </c:pt>
                <c:pt idx="7">
                  <c:v>0.47635921922365537</c:v>
                </c:pt>
                <c:pt idx="8">
                  <c:v>0.40130783375221279</c:v>
                </c:pt>
                <c:pt idx="9">
                  <c:v>0.53076458709315877</c:v>
                </c:pt>
                <c:pt idx="10">
                  <c:v>0.48928519243285851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D-4BCD-B385-7D5D8A7FBD29}"/>
            </c:ext>
          </c:extLst>
        </c:ser>
        <c:ser>
          <c:idx val="1"/>
          <c:order val="1"/>
          <c:tx>
            <c:v>Batch 1, Nitrogen (N)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'!$T$5:$T$15</c:f>
                <c:numCache>
                  <c:formatCode>General</c:formatCode>
                  <c:ptCount val="11"/>
                  <c:pt idx="0">
                    <c:v>9.4022827477128531E-3</c:v>
                  </c:pt>
                  <c:pt idx="1">
                    <c:v>7.4285554891516722E-3</c:v>
                  </c:pt>
                  <c:pt idx="2">
                    <c:v>1.4283071303480492E-2</c:v>
                  </c:pt>
                  <c:pt idx="3">
                    <c:v>1.2749278070442233E-3</c:v>
                  </c:pt>
                  <c:pt idx="4">
                    <c:v>4.0904494358189585E-3</c:v>
                  </c:pt>
                  <c:pt idx="5">
                    <c:v>2.954204850334739E-3</c:v>
                  </c:pt>
                  <c:pt idx="6">
                    <c:v>4.6145897318511974E-3</c:v>
                  </c:pt>
                  <c:pt idx="7">
                    <c:v>8.3360845956847844E-4</c:v>
                  </c:pt>
                  <c:pt idx="8">
                    <c:v>1.0542595883792096E-3</c:v>
                  </c:pt>
                  <c:pt idx="9">
                    <c:v>1.8391630817077835E-2</c:v>
                  </c:pt>
                  <c:pt idx="10">
                    <c:v>1.7844038640366822E-2</c:v>
                  </c:pt>
                </c:numCache>
              </c:numRef>
            </c:plus>
            <c:minus>
              <c:numRef>
                <c:f>'CNS '!$T$5:$T$15</c:f>
                <c:numCache>
                  <c:formatCode>General</c:formatCode>
                  <c:ptCount val="11"/>
                  <c:pt idx="0">
                    <c:v>9.4022827477128531E-3</c:v>
                  </c:pt>
                  <c:pt idx="1">
                    <c:v>7.4285554891516722E-3</c:v>
                  </c:pt>
                  <c:pt idx="2">
                    <c:v>1.4283071303480492E-2</c:v>
                  </c:pt>
                  <c:pt idx="3">
                    <c:v>1.2749278070442233E-3</c:v>
                  </c:pt>
                  <c:pt idx="4">
                    <c:v>4.0904494358189585E-3</c:v>
                  </c:pt>
                  <c:pt idx="5">
                    <c:v>2.954204850334739E-3</c:v>
                  </c:pt>
                  <c:pt idx="6">
                    <c:v>4.6145897318511974E-3</c:v>
                  </c:pt>
                  <c:pt idx="7">
                    <c:v>8.3360845956847844E-4</c:v>
                  </c:pt>
                  <c:pt idx="8">
                    <c:v>1.0542595883792096E-3</c:v>
                  </c:pt>
                  <c:pt idx="9">
                    <c:v>1.8391630817077835E-2</c:v>
                  </c:pt>
                  <c:pt idx="10">
                    <c:v>1.7844038640366822E-2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'!$R$5:$R$15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'CNS '!$S$5:$S$15</c:f>
              <c:numCache>
                <c:formatCode>0.000</c:formatCode>
                <c:ptCount val="11"/>
                <c:pt idx="0">
                  <c:v>5.9143714635457881E-2</c:v>
                </c:pt>
                <c:pt idx="1">
                  <c:v>5.7422457344196751E-2</c:v>
                </c:pt>
                <c:pt idx="2">
                  <c:v>6.611824863294738E-2</c:v>
                </c:pt>
                <c:pt idx="3">
                  <c:v>7.4190882184769685E-2</c:v>
                </c:pt>
                <c:pt idx="4">
                  <c:v>6.5697238164277236E-2</c:v>
                </c:pt>
                <c:pt idx="5">
                  <c:v>6.1472231313738662E-2</c:v>
                </c:pt>
                <c:pt idx="6">
                  <c:v>7.0949433324046574E-2</c:v>
                </c:pt>
                <c:pt idx="7">
                  <c:v>5.7984163480577181E-2</c:v>
                </c:pt>
                <c:pt idx="8">
                  <c:v>5.2665283441569462E-2</c:v>
                </c:pt>
                <c:pt idx="9">
                  <c:v>7.6788795545201849E-2</c:v>
                </c:pt>
                <c:pt idx="10">
                  <c:v>7.3674744853895233E-2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D-4BCD-B385-7D5D8A7FBD29}"/>
            </c:ext>
          </c:extLst>
        </c:ser>
        <c:ser>
          <c:idx val="2"/>
          <c:order val="2"/>
          <c:tx>
            <c:v>Batch 1, Sulphur (S)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'!$X$5:$X$15</c:f>
                <c:numCache>
                  <c:formatCode>General</c:formatCode>
                  <c:ptCount val="11"/>
                  <c:pt idx="0">
                    <c:v>3.1082205350479383E-3</c:v>
                  </c:pt>
                  <c:pt idx="1">
                    <c:v>4.7364578332921008E-2</c:v>
                  </c:pt>
                  <c:pt idx="2">
                    <c:v>4.6944877213820225E-3</c:v>
                  </c:pt>
                  <c:pt idx="3">
                    <c:v>1.4649080727258549E-2</c:v>
                  </c:pt>
                  <c:pt idx="4">
                    <c:v>4.7535496373286877E-2</c:v>
                  </c:pt>
                  <c:pt idx="5">
                    <c:v>0.16207506360148913</c:v>
                  </c:pt>
                  <c:pt idx="6">
                    <c:v>2.6975318754036897E-2</c:v>
                  </c:pt>
                  <c:pt idx="7">
                    <c:v>3.4524668944959952E-4</c:v>
                  </c:pt>
                  <c:pt idx="8">
                    <c:v>9.0688996849824552E-5</c:v>
                  </c:pt>
                  <c:pt idx="9">
                    <c:v>9.9298888573799704E-3</c:v>
                  </c:pt>
                  <c:pt idx="10">
                    <c:v>2.1286945431797582E-2</c:v>
                  </c:pt>
                </c:numCache>
              </c:numRef>
            </c:plus>
            <c:minus>
              <c:numRef>
                <c:f>'CNS '!$X$5:$X$15</c:f>
                <c:numCache>
                  <c:formatCode>General</c:formatCode>
                  <c:ptCount val="11"/>
                  <c:pt idx="0">
                    <c:v>3.1082205350479383E-3</c:v>
                  </c:pt>
                  <c:pt idx="1">
                    <c:v>4.7364578332921008E-2</c:v>
                  </c:pt>
                  <c:pt idx="2">
                    <c:v>4.6944877213820225E-3</c:v>
                  </c:pt>
                  <c:pt idx="3">
                    <c:v>1.4649080727258549E-2</c:v>
                  </c:pt>
                  <c:pt idx="4">
                    <c:v>4.7535496373286877E-2</c:v>
                  </c:pt>
                  <c:pt idx="5">
                    <c:v>0.16207506360148913</c:v>
                  </c:pt>
                  <c:pt idx="6">
                    <c:v>2.6975318754036897E-2</c:v>
                  </c:pt>
                  <c:pt idx="7">
                    <c:v>3.4524668944959952E-4</c:v>
                  </c:pt>
                  <c:pt idx="8">
                    <c:v>9.0688996849824552E-5</c:v>
                  </c:pt>
                  <c:pt idx="9">
                    <c:v>9.9298888573799704E-3</c:v>
                  </c:pt>
                  <c:pt idx="10">
                    <c:v>2.1286945431797582E-2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'!$R$5:$R$15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'CNS '!$W$5:$W$15</c:f>
              <c:numCache>
                <c:formatCode>0.000</c:formatCode>
                <c:ptCount val="11"/>
                <c:pt idx="0">
                  <c:v>3.5294364890995074E-3</c:v>
                </c:pt>
                <c:pt idx="1">
                  <c:v>6.817317951477829E-2</c:v>
                </c:pt>
                <c:pt idx="2">
                  <c:v>9.4967440188056963E-3</c:v>
                </c:pt>
                <c:pt idx="3">
                  <c:v>0.25863790599982978</c:v>
                </c:pt>
                <c:pt idx="4">
                  <c:v>0.1903776539091227</c:v>
                </c:pt>
                <c:pt idx="5">
                  <c:v>0.11805112470028566</c:v>
                </c:pt>
                <c:pt idx="6">
                  <c:v>2.0795116543792423E-2</c:v>
                </c:pt>
                <c:pt idx="7">
                  <c:v>1.5461330768494464E-3</c:v>
                </c:pt>
                <c:pt idx="8">
                  <c:v>1.4565945627987291E-3</c:v>
                </c:pt>
                <c:pt idx="9">
                  <c:v>8.1399551160682478E-3</c:v>
                </c:pt>
                <c:pt idx="10">
                  <c:v>7.4876135826022682E-3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D-4BCD-B385-7D5D8A7FBD29}"/>
            </c:ext>
          </c:extLst>
        </c:ser>
        <c:ser>
          <c:idx val="3"/>
          <c:order val="3"/>
          <c:tx>
            <c:v>Batch 2, Carbon (C)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'!$AC$53:$AC$56</c:f>
                <c:numCache>
                  <c:formatCode>General</c:formatCode>
                  <c:ptCount val="4"/>
                  <c:pt idx="0">
                    <c:v>1.0867185358878469E-3</c:v>
                  </c:pt>
                  <c:pt idx="1">
                    <c:v>1.690460316256746E-2</c:v>
                  </c:pt>
                  <c:pt idx="2">
                    <c:v>2.7618680374371495E-2</c:v>
                  </c:pt>
                  <c:pt idx="3">
                    <c:v>2.0821240517915209E-2</c:v>
                  </c:pt>
                </c:numCache>
              </c:numRef>
            </c:plus>
            <c:minus>
              <c:numRef>
                <c:f>'CNS '!$AC$53:$AC$56</c:f>
                <c:numCache>
                  <c:formatCode>General</c:formatCode>
                  <c:ptCount val="4"/>
                  <c:pt idx="0">
                    <c:v>1.0867185358878469E-3</c:v>
                  </c:pt>
                  <c:pt idx="1">
                    <c:v>1.690460316256746E-2</c:v>
                  </c:pt>
                  <c:pt idx="2">
                    <c:v>2.7618680374371495E-2</c:v>
                  </c:pt>
                  <c:pt idx="3">
                    <c:v>2.0821240517915209E-2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'!$Y$53:$Y$56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'CNS '!$AB$53:$AB$56</c:f>
              <c:numCache>
                <c:formatCode>0.000</c:formatCode>
                <c:ptCount val="4"/>
                <c:pt idx="0">
                  <c:v>0.43216510206116476</c:v>
                </c:pt>
                <c:pt idx="1">
                  <c:v>0.47314919880051526</c:v>
                </c:pt>
                <c:pt idx="2">
                  <c:v>0.47987299530162209</c:v>
                </c:pt>
                <c:pt idx="3">
                  <c:v>0.46947663988771415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F-4D38-A28C-F85C45746E3E}"/>
            </c:ext>
          </c:extLst>
        </c:ser>
        <c:ser>
          <c:idx val="4"/>
          <c:order val="4"/>
          <c:tx>
            <c:v>Batch 2, Nitrogen (N)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'!$AA$53:$AA$56</c:f>
                <c:numCache>
                  <c:formatCode>General</c:formatCode>
                  <c:ptCount val="4"/>
                  <c:pt idx="0">
                    <c:v>3.4661455390930219E-2</c:v>
                  </c:pt>
                  <c:pt idx="1">
                    <c:v>2.1745680435258244E-3</c:v>
                  </c:pt>
                  <c:pt idx="2">
                    <c:v>3.193818962723523E-3</c:v>
                  </c:pt>
                  <c:pt idx="3">
                    <c:v>1.8043125561170914E-3</c:v>
                  </c:pt>
                </c:numCache>
              </c:numRef>
            </c:plus>
            <c:minus>
              <c:numRef>
                <c:f>'CNS '!$AA$53:$AA$56</c:f>
                <c:numCache>
                  <c:formatCode>General</c:formatCode>
                  <c:ptCount val="4"/>
                  <c:pt idx="0">
                    <c:v>3.4661455390930219E-2</c:v>
                  </c:pt>
                  <c:pt idx="1">
                    <c:v>2.1745680435258244E-3</c:v>
                  </c:pt>
                  <c:pt idx="2">
                    <c:v>3.193818962723523E-3</c:v>
                  </c:pt>
                  <c:pt idx="3">
                    <c:v>1.8043125561170914E-3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'!$Y$53:$Y$56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'CNS '!$Z$53:$Z$56</c:f>
              <c:numCache>
                <c:formatCode>0.000</c:formatCode>
                <c:ptCount val="4"/>
                <c:pt idx="0">
                  <c:v>8.0950816681301274E-2</c:v>
                </c:pt>
                <c:pt idx="1">
                  <c:v>5.8111717097353847E-2</c:v>
                </c:pt>
                <c:pt idx="2">
                  <c:v>5.7471223842603933E-2</c:v>
                </c:pt>
                <c:pt idx="3">
                  <c:v>5.898854874064844E-2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F-4D38-A28C-F85C45746E3E}"/>
            </c:ext>
          </c:extLst>
        </c:ser>
        <c:ser>
          <c:idx val="5"/>
          <c:order val="5"/>
          <c:tx>
            <c:v>Batch 2, Sulphur (S)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'!$AE$53:$AE$56</c:f>
                <c:numCache>
                  <c:formatCode>General</c:formatCode>
                  <c:ptCount val="4"/>
                  <c:pt idx="0">
                    <c:v>2.4417105730232275E-2</c:v>
                  </c:pt>
                  <c:pt idx="1">
                    <c:v>2.6320420123367264E-4</c:v>
                  </c:pt>
                  <c:pt idx="2">
                    <c:v>5.701170461692264E-4</c:v>
                  </c:pt>
                  <c:pt idx="3">
                    <c:v>4.3572539847884408E-4</c:v>
                  </c:pt>
                </c:numCache>
              </c:numRef>
            </c:plus>
            <c:minus>
              <c:numRef>
                <c:f>'CNS '!$AE$53:$AE$56</c:f>
                <c:numCache>
                  <c:formatCode>General</c:formatCode>
                  <c:ptCount val="4"/>
                  <c:pt idx="0">
                    <c:v>2.4417105730232275E-2</c:v>
                  </c:pt>
                  <c:pt idx="1">
                    <c:v>2.6320420123367264E-4</c:v>
                  </c:pt>
                  <c:pt idx="2">
                    <c:v>5.701170461692264E-4</c:v>
                  </c:pt>
                  <c:pt idx="3">
                    <c:v>4.3572539847884408E-4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'!$Y$53:$Y$56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'CNS '!$AD$53:$AD$56</c:f>
              <c:numCache>
                <c:formatCode>0.000</c:formatCode>
                <c:ptCount val="4"/>
                <c:pt idx="0">
                  <c:v>2.0628225168313235E-2</c:v>
                </c:pt>
                <c:pt idx="1">
                  <c:v>2.1137173292235614E-3</c:v>
                </c:pt>
                <c:pt idx="2">
                  <c:v>2.6944135435477473E-3</c:v>
                </c:pt>
                <c:pt idx="3">
                  <c:v>2.227036386359532E-3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CF-4D38-A28C-F85C4574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69376"/>
        <c:axId val="1636350656"/>
      </c:scatterChart>
      <c:valAx>
        <c:axId val="163636937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content (%wt)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307261592300962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50656"/>
        <c:crosses val="autoZero"/>
        <c:crossBetween val="midCat"/>
        <c:majorUnit val="10"/>
      </c:valAx>
      <c:valAx>
        <c:axId val="163635065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C/N/S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(g/g db)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6.5415573053368347E-3"/>
              <c:y val="0.2878280839895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6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30074365704287"/>
          <c:y val="0.23929316127150774"/>
          <c:w val="0.27336592300962387"/>
          <c:h val="0.3315988626421697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079615048119"/>
          <c:y val="5.1400554097404488E-2"/>
          <c:w val="0.82190048118985126"/>
          <c:h val="0.79558253135024792"/>
        </c:manualLayout>
      </c:layout>
      <c:scatterChart>
        <c:scatterStyle val="lineMarker"/>
        <c:varyColors val="0"/>
        <c:ser>
          <c:idx val="0"/>
          <c:order val="0"/>
          <c:tx>
            <c:v>Batch 1, Carbon (C)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'!$AE$5:$AE$15</c:f>
                <c:numCache>
                  <c:formatCode>General</c:formatCode>
                  <c:ptCount val="11"/>
                  <c:pt idx="0">
                    <c:v>1.1980510193643674E-2</c:v>
                  </c:pt>
                  <c:pt idx="1">
                    <c:v>4.1012193308819558E-4</c:v>
                  </c:pt>
                  <c:pt idx="2">
                    <c:v>7.4741186771418045E-3</c:v>
                  </c:pt>
                  <c:pt idx="3">
                    <c:v>1.1122789668064409E-2</c:v>
                  </c:pt>
                  <c:pt idx="4">
                    <c:v>1.5909902576697315E-2</c:v>
                  </c:pt>
                  <c:pt idx="5">
                    <c:v>8.8317636970200002E-3</c:v>
                  </c:pt>
                  <c:pt idx="6">
                    <c:v>6.3851742341145112E-3</c:v>
                  </c:pt>
                  <c:pt idx="7">
                    <c:v>4.7941839764447979E-3</c:v>
                  </c:pt>
                  <c:pt idx="8">
                    <c:v>2.9062088706767321E-3</c:v>
                  </c:pt>
                  <c:pt idx="9">
                    <c:v>2.0831365773755682E-2</c:v>
                  </c:pt>
                  <c:pt idx="10">
                    <c:v>1.5089658710520903E-2</c:v>
                  </c:pt>
                </c:numCache>
              </c:numRef>
            </c:plus>
            <c:minus>
              <c:numRef>
                <c:f>'CNS '!$AE$5:$AE$15</c:f>
                <c:numCache>
                  <c:formatCode>General</c:formatCode>
                  <c:ptCount val="11"/>
                  <c:pt idx="0">
                    <c:v>1.1980510193643674E-2</c:v>
                  </c:pt>
                  <c:pt idx="1">
                    <c:v>4.1012193308819558E-4</c:v>
                  </c:pt>
                  <c:pt idx="2">
                    <c:v>7.4741186771418045E-3</c:v>
                  </c:pt>
                  <c:pt idx="3">
                    <c:v>1.1122789668064409E-2</c:v>
                  </c:pt>
                  <c:pt idx="4">
                    <c:v>1.5909902576697315E-2</c:v>
                  </c:pt>
                  <c:pt idx="5">
                    <c:v>8.8317636970200002E-3</c:v>
                  </c:pt>
                  <c:pt idx="6">
                    <c:v>6.3851742341145112E-3</c:v>
                  </c:pt>
                  <c:pt idx="7">
                    <c:v>4.7941839764447979E-3</c:v>
                  </c:pt>
                  <c:pt idx="8">
                    <c:v>2.9062088706767321E-3</c:v>
                  </c:pt>
                  <c:pt idx="9">
                    <c:v>2.0831365773755682E-2</c:v>
                  </c:pt>
                  <c:pt idx="10">
                    <c:v>1.5089658710520903E-2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'!$AA$5:$AA$15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'CNS '!$AD$5:$AD$15</c:f>
              <c:numCache>
                <c:formatCode>0.000</c:formatCode>
                <c:ptCount val="11"/>
                <c:pt idx="0">
                  <c:v>0.1069485</c:v>
                </c:pt>
                <c:pt idx="1">
                  <c:v>0.109</c:v>
                </c:pt>
                <c:pt idx="2">
                  <c:v>0.14246500000000001</c:v>
                </c:pt>
                <c:pt idx="3">
                  <c:v>0.15531500000000001</c:v>
                </c:pt>
                <c:pt idx="4">
                  <c:v>0.16932999999999998</c:v>
                </c:pt>
                <c:pt idx="5">
                  <c:v>0.186755</c:v>
                </c:pt>
                <c:pt idx="6">
                  <c:v>0.19556499999999999</c:v>
                </c:pt>
                <c:pt idx="7">
                  <c:v>0.2283</c:v>
                </c:pt>
                <c:pt idx="8">
                  <c:v>0.17522500000000002</c:v>
                </c:pt>
                <c:pt idx="9">
                  <c:v>0.31432000000000004</c:v>
                </c:pt>
                <c:pt idx="10">
                  <c:v>0.36267000000000005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3-4EBB-B1CD-EFBF9FFA9404}"/>
            </c:ext>
          </c:extLst>
        </c:ser>
        <c:ser>
          <c:idx val="1"/>
          <c:order val="1"/>
          <c:tx>
            <c:v>Batch 2, Nitrogen (N)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'!$AC$5:$AC$15</c:f>
                <c:numCache>
                  <c:formatCode>General</c:formatCode>
                  <c:ptCount val="11"/>
                  <c:pt idx="0">
                    <c:v>1.9699994923857204E-3</c:v>
                  </c:pt>
                  <c:pt idx="1">
                    <c:v>1.7423111088436525E-3</c:v>
                  </c:pt>
                  <c:pt idx="2">
                    <c:v>4.0983909037572283E-3</c:v>
                  </c:pt>
                  <c:pt idx="3">
                    <c:v>3.938584771209059E-4</c:v>
                  </c:pt>
                  <c:pt idx="4">
                    <c:v>2.8963093757400976E-3</c:v>
                  </c:pt>
                  <c:pt idx="5">
                    <c:v>1.1313708498984791E-3</c:v>
                  </c:pt>
                  <c:pt idx="6">
                    <c:v>1.7592816715921308E-3</c:v>
                  </c:pt>
                  <c:pt idx="7">
                    <c:v>3.9951533137039903E-4</c:v>
                  </c:pt>
                  <c:pt idx="8">
                    <c:v>4.6032651455244405E-4</c:v>
                  </c:pt>
                  <c:pt idx="9">
                    <c:v>1.089156575061637E-2</c:v>
                  </c:pt>
                  <c:pt idx="10">
                    <c:v>1.3226432342094347E-2</c:v>
                  </c:pt>
                </c:numCache>
              </c:numRef>
            </c:plus>
            <c:minus>
              <c:numRef>
                <c:f>'CNS '!$AC$5:$AC$15</c:f>
                <c:numCache>
                  <c:formatCode>General</c:formatCode>
                  <c:ptCount val="11"/>
                  <c:pt idx="0">
                    <c:v>1.9699994923857204E-3</c:v>
                  </c:pt>
                  <c:pt idx="1">
                    <c:v>1.7423111088436525E-3</c:v>
                  </c:pt>
                  <c:pt idx="2">
                    <c:v>4.0983909037572283E-3</c:v>
                  </c:pt>
                  <c:pt idx="3">
                    <c:v>3.938584771209059E-4</c:v>
                  </c:pt>
                  <c:pt idx="4">
                    <c:v>2.8963093757400976E-3</c:v>
                  </c:pt>
                  <c:pt idx="5">
                    <c:v>1.1313708498984791E-3</c:v>
                  </c:pt>
                  <c:pt idx="6">
                    <c:v>1.7592816715921308E-3</c:v>
                  </c:pt>
                  <c:pt idx="7">
                    <c:v>3.9951533137039903E-4</c:v>
                  </c:pt>
                  <c:pt idx="8">
                    <c:v>4.6032651455244405E-4</c:v>
                  </c:pt>
                  <c:pt idx="9">
                    <c:v>1.089156575061637E-2</c:v>
                  </c:pt>
                  <c:pt idx="10">
                    <c:v>1.3226432342094347E-2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'!$AA$5:$AA$15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'CNS '!$AB$5:$AB$15</c:f>
              <c:numCache>
                <c:formatCode>0.000</c:formatCode>
                <c:ptCount val="11"/>
                <c:pt idx="0">
                  <c:v>1.2392E-2</c:v>
                </c:pt>
                <c:pt idx="1">
                  <c:v>1.3468000000000001E-2</c:v>
                </c:pt>
                <c:pt idx="2">
                  <c:v>1.8971999999999996E-2</c:v>
                </c:pt>
                <c:pt idx="3">
                  <c:v>2.2919500000000002E-2</c:v>
                </c:pt>
                <c:pt idx="4">
                  <c:v>2.3259000000000002E-2</c:v>
                </c:pt>
                <c:pt idx="5">
                  <c:v>2.3542E-2</c:v>
                </c:pt>
                <c:pt idx="6">
                  <c:v>2.7048999999999997E-2</c:v>
                </c:pt>
                <c:pt idx="7">
                  <c:v>2.7789500000000002E-2</c:v>
                </c:pt>
                <c:pt idx="8">
                  <c:v>2.2995500000000002E-2</c:v>
                </c:pt>
                <c:pt idx="9">
                  <c:v>4.5474500000000001E-2</c:v>
                </c:pt>
                <c:pt idx="10">
                  <c:v>5.4609500000000005E-2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3-4EBB-B1CD-EFBF9FFA9404}"/>
            </c:ext>
          </c:extLst>
        </c:ser>
        <c:ser>
          <c:idx val="2"/>
          <c:order val="2"/>
          <c:tx>
            <c:v>Batch 1, Sulphur (S)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'!$AG$5:$AG$15</c:f>
                <c:numCache>
                  <c:formatCode>General</c:formatCode>
                  <c:ptCount val="11"/>
                  <c:pt idx="0">
                    <c:v>6.5124534547281025E-4</c:v>
                  </c:pt>
                  <c:pt idx="1">
                    <c:v>2.2218002171662508E-2</c:v>
                  </c:pt>
                  <c:pt idx="2">
                    <c:v>2.6940768363207471E-3</c:v>
                  </c:pt>
                  <c:pt idx="3">
                    <c:v>4.5254833995939069E-3</c:v>
                  </c:pt>
                  <c:pt idx="4">
                    <c:v>1.6829141392239799E-2</c:v>
                  </c:pt>
                  <c:pt idx="5">
                    <c:v>6.2069833252555134E-2</c:v>
                  </c:pt>
                  <c:pt idx="6">
                    <c:v>1.028416102557715E-2</c:v>
                  </c:pt>
                  <c:pt idx="7">
                    <c:v>1.6546298679765215E-4</c:v>
                  </c:pt>
                  <c:pt idx="8">
                    <c:v>7.919595949289333E-5</c:v>
                  </c:pt>
                  <c:pt idx="9">
                    <c:v>5.6985735495823876E-3</c:v>
                  </c:pt>
                  <c:pt idx="10">
                    <c:v>6.5760930650348931E-3</c:v>
                  </c:pt>
                </c:numCache>
              </c:numRef>
            </c:plus>
            <c:minus>
              <c:numRef>
                <c:f>'CNS '!$AG$5:$AG$15</c:f>
                <c:numCache>
                  <c:formatCode>General</c:formatCode>
                  <c:ptCount val="11"/>
                  <c:pt idx="0">
                    <c:v>6.5124534547281025E-4</c:v>
                  </c:pt>
                  <c:pt idx="1">
                    <c:v>2.2218002171662508E-2</c:v>
                  </c:pt>
                  <c:pt idx="2">
                    <c:v>2.6940768363207471E-3</c:v>
                  </c:pt>
                  <c:pt idx="3">
                    <c:v>4.5254833995939069E-3</c:v>
                  </c:pt>
                  <c:pt idx="4">
                    <c:v>1.6829141392239799E-2</c:v>
                  </c:pt>
                  <c:pt idx="5">
                    <c:v>6.2069833252555134E-2</c:v>
                  </c:pt>
                  <c:pt idx="6">
                    <c:v>1.028416102557715E-2</c:v>
                  </c:pt>
                  <c:pt idx="7">
                    <c:v>1.6546298679765215E-4</c:v>
                  </c:pt>
                  <c:pt idx="8">
                    <c:v>7.919595949289333E-5</c:v>
                  </c:pt>
                  <c:pt idx="9">
                    <c:v>5.6985735495823876E-3</c:v>
                  </c:pt>
                  <c:pt idx="10">
                    <c:v>6.5760930650348931E-3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'!$AA$5:$AA$15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'CNS '!$AF$5:$AF$15</c:f>
              <c:numCache>
                <c:formatCode>0.000</c:formatCode>
                <c:ptCount val="11"/>
                <c:pt idx="0">
                  <c:v>7.3949999999999992E-4</c:v>
                </c:pt>
                <c:pt idx="1">
                  <c:v>1.59895E-2</c:v>
                </c:pt>
                <c:pt idx="2">
                  <c:v>2.725E-3</c:v>
                </c:pt>
                <c:pt idx="3">
                  <c:v>7.9899999999999999E-2</c:v>
                </c:pt>
                <c:pt idx="4">
                  <c:v>6.7400000000000002E-2</c:v>
                </c:pt>
                <c:pt idx="5">
                  <c:v>4.521E-2</c:v>
                </c:pt>
                <c:pt idx="6">
                  <c:v>7.9279999999999993E-3</c:v>
                </c:pt>
                <c:pt idx="7">
                  <c:v>7.4100000000000001E-4</c:v>
                </c:pt>
                <c:pt idx="8">
                  <c:v>6.3600000000000006E-4</c:v>
                </c:pt>
                <c:pt idx="9">
                  <c:v>4.8205000000000001E-3</c:v>
                </c:pt>
                <c:pt idx="10">
                  <c:v>5.5500000000000002E-3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3-4EBB-B1CD-EFBF9FFA9404}"/>
            </c:ext>
          </c:extLst>
        </c:ser>
        <c:ser>
          <c:idx val="3"/>
          <c:order val="3"/>
          <c:tx>
            <c:v>Batch 2, Carbon (C)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'!$T$53:$T$56</c:f>
                <c:numCache>
                  <c:formatCode>General</c:formatCode>
                  <c:ptCount val="4"/>
                  <c:pt idx="0">
                    <c:v>2.368807716974948E-4</c:v>
                  </c:pt>
                  <c:pt idx="1">
                    <c:v>7.6296821690028539E-3</c:v>
                  </c:pt>
                  <c:pt idx="2">
                    <c:v>1.3427957774732551E-2</c:v>
                  </c:pt>
                  <c:pt idx="3">
                    <c:v>5.0346002820482192E-3</c:v>
                  </c:pt>
                </c:numCache>
              </c:numRef>
            </c:plus>
            <c:minus>
              <c:numRef>
                <c:f>'CNS '!$T$53:$T$56</c:f>
                <c:numCache>
                  <c:formatCode>General</c:formatCode>
                  <c:ptCount val="4"/>
                  <c:pt idx="0">
                    <c:v>2.368807716974948E-4</c:v>
                  </c:pt>
                  <c:pt idx="1">
                    <c:v>7.6296821690028539E-3</c:v>
                  </c:pt>
                  <c:pt idx="2">
                    <c:v>1.3427957774732551E-2</c:v>
                  </c:pt>
                  <c:pt idx="3">
                    <c:v>5.0346002820482192E-3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'!$P$53:$P$56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'CNS '!$S$53:$S$56</c:f>
              <c:numCache>
                <c:formatCode>0.000</c:formatCode>
                <c:ptCount val="4"/>
                <c:pt idx="0">
                  <c:v>9.4202499999999995E-2</c:v>
                </c:pt>
                <c:pt idx="1">
                  <c:v>0.10677500000000001</c:v>
                </c:pt>
                <c:pt idx="2">
                  <c:v>0.11665500000000001</c:v>
                </c:pt>
                <c:pt idx="3">
                  <c:v>0.11352000000000001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A-4B9D-B284-73E6D14B22D2}"/>
            </c:ext>
          </c:extLst>
        </c:ser>
        <c:ser>
          <c:idx val="4"/>
          <c:order val="4"/>
          <c:tx>
            <c:v>Batch 2, Nitrogen (N)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'!$R$53:$R$56</c:f>
                <c:numCache>
                  <c:formatCode>General</c:formatCode>
                  <c:ptCount val="4"/>
                  <c:pt idx="0">
                    <c:v>7.5554359569782632E-3</c:v>
                  </c:pt>
                  <c:pt idx="1">
                    <c:v>4.9073210614346535E-4</c:v>
                  </c:pt>
                  <c:pt idx="2">
                    <c:v>7.7640324574282924E-4</c:v>
                  </c:pt>
                  <c:pt idx="3">
                    <c:v>4.3628488399209946E-4</c:v>
                  </c:pt>
                </c:numCache>
              </c:numRef>
            </c:plus>
            <c:minus>
              <c:numRef>
                <c:f>'CNS '!$R$53:$R$56</c:f>
                <c:numCache>
                  <c:formatCode>General</c:formatCode>
                  <c:ptCount val="4"/>
                  <c:pt idx="0">
                    <c:v>7.5554359569782632E-3</c:v>
                  </c:pt>
                  <c:pt idx="1">
                    <c:v>4.9073210614346535E-4</c:v>
                  </c:pt>
                  <c:pt idx="2">
                    <c:v>7.7640324574282924E-4</c:v>
                  </c:pt>
                  <c:pt idx="3">
                    <c:v>4.3628488399209946E-4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'!$P$53:$P$56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'CNS '!$Q$53:$Q$56</c:f>
              <c:numCache>
                <c:formatCode>0.000</c:formatCode>
                <c:ptCount val="4"/>
                <c:pt idx="0">
                  <c:v>1.7645499999999998E-2</c:v>
                </c:pt>
                <c:pt idx="1">
                  <c:v>1.3114000000000001E-2</c:v>
                </c:pt>
                <c:pt idx="2">
                  <c:v>1.3971000000000001E-2</c:v>
                </c:pt>
                <c:pt idx="3">
                  <c:v>1.42635E-2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6A-4B9D-B284-73E6D14B22D2}"/>
            </c:ext>
          </c:extLst>
        </c:ser>
        <c:ser>
          <c:idx val="5"/>
          <c:order val="5"/>
          <c:tx>
            <c:v>Batch 2, Sulphur (S)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'CNS '!$V$53:$V$56</c:f>
                <c:numCache>
                  <c:formatCode>General</c:formatCode>
                  <c:ptCount val="4"/>
                  <c:pt idx="0">
                    <c:v>5.3223927419911426E-3</c:v>
                  </c:pt>
                  <c:pt idx="1">
                    <c:v>1.1879393923933996E-4</c:v>
                  </c:pt>
                  <c:pt idx="2">
                    <c:v>2.771858582251266E-4</c:v>
                  </c:pt>
                  <c:pt idx="3">
                    <c:v>1.0535891039679565E-4</c:v>
                  </c:pt>
                </c:numCache>
              </c:numRef>
            </c:plus>
            <c:minus>
              <c:numRef>
                <c:f>'CNS '!$V$53:$V$56</c:f>
                <c:numCache>
                  <c:formatCode>General</c:formatCode>
                  <c:ptCount val="4"/>
                  <c:pt idx="0">
                    <c:v>5.3223927419911426E-3</c:v>
                  </c:pt>
                  <c:pt idx="1">
                    <c:v>1.1879393923933996E-4</c:v>
                  </c:pt>
                  <c:pt idx="2">
                    <c:v>2.771858582251266E-4</c:v>
                  </c:pt>
                  <c:pt idx="3">
                    <c:v>1.0535891039679565E-4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'CNS '!$P$53:$P$56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'CNS '!$U$53:$U$56</c:f>
              <c:numCache>
                <c:formatCode>0.000</c:formatCode>
                <c:ptCount val="4"/>
                <c:pt idx="0">
                  <c:v>4.4964999999999996E-3</c:v>
                </c:pt>
                <c:pt idx="1">
                  <c:v>4.7699999999999999E-4</c:v>
                </c:pt>
                <c:pt idx="2">
                  <c:v>6.5499999999999998E-4</c:v>
                </c:pt>
                <c:pt idx="3">
                  <c:v>5.3850000000000002E-4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6A-4B9D-B284-73E6D14B2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07584"/>
        <c:axId val="342817424"/>
      </c:scatterChart>
      <c:valAx>
        <c:axId val="3428075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content (%wt)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17424"/>
        <c:crosses val="autoZero"/>
        <c:crossBetween val="midCat"/>
        <c:majorUnit val="10"/>
      </c:valAx>
      <c:valAx>
        <c:axId val="34281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baseline="0">
                    <a:solidFill>
                      <a:sysClr val="windowText" lastClr="000000"/>
                    </a:solidFill>
                  </a:rPr>
                  <a:t>C/N/S (g/g wt)</a:t>
                </a:r>
                <a:endParaRPr lang="en-GB" sz="11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0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163407699037617"/>
          <c:y val="0.24855242053076698"/>
          <c:w val="0.25844991251093613"/>
          <c:h val="0.37616068824730237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7405324334457"/>
          <c:y val="5.1400554097404488E-2"/>
          <c:w val="0.78183327084114485"/>
          <c:h val="0.72877697579469236"/>
        </c:manualLayout>
      </c:layout>
      <c:scatterChart>
        <c:scatterStyle val="lineMarker"/>
        <c:varyColors val="0"/>
        <c:ser>
          <c:idx val="0"/>
          <c:order val="0"/>
          <c:tx>
            <c:v>Batch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'Moisture content vs age'!$C$6:$C$16</c:f>
                <c:numCache>
                  <c:formatCode>General</c:formatCode>
                  <c:ptCount val="11"/>
                  <c:pt idx="0">
                    <c:v>7.5601288076676487E-2</c:v>
                  </c:pt>
                  <c:pt idx="1">
                    <c:v>0.11718552202625633</c:v>
                  </c:pt>
                  <c:pt idx="2">
                    <c:v>3.2721385237304372</c:v>
                  </c:pt>
                  <c:pt idx="3">
                    <c:v>1.8098413786233158</c:v>
                  </c:pt>
                  <c:pt idx="4">
                    <c:v>0.18276119254359641</c:v>
                  </c:pt>
                  <c:pt idx="5">
                    <c:v>0.38537320942695941</c:v>
                  </c:pt>
                  <c:pt idx="6">
                    <c:v>2.1273248733863341</c:v>
                  </c:pt>
                  <c:pt idx="7">
                    <c:v>1.2310351223694751</c:v>
                  </c:pt>
                  <c:pt idx="8">
                    <c:v>1.7514274026652252</c:v>
                  </c:pt>
                  <c:pt idx="9">
                    <c:v>4.3391436881337269</c:v>
                  </c:pt>
                  <c:pt idx="10">
                    <c:v>3.634636096140353</c:v>
                  </c:pt>
                </c:numCache>
              </c:numRef>
            </c:plus>
            <c:minus>
              <c:numRef>
                <c:f>'Moisture content vs age'!$C$6:$C$16</c:f>
                <c:numCache>
                  <c:formatCode>General</c:formatCode>
                  <c:ptCount val="11"/>
                  <c:pt idx="0">
                    <c:v>7.5601288076676487E-2</c:v>
                  </c:pt>
                  <c:pt idx="1">
                    <c:v>0.11718552202625633</c:v>
                  </c:pt>
                  <c:pt idx="2">
                    <c:v>3.2721385237304372</c:v>
                  </c:pt>
                  <c:pt idx="3">
                    <c:v>1.8098413786233158</c:v>
                  </c:pt>
                  <c:pt idx="4">
                    <c:v>0.18276119254359641</c:v>
                  </c:pt>
                  <c:pt idx="5">
                    <c:v>0.38537320942695941</c:v>
                  </c:pt>
                  <c:pt idx="6">
                    <c:v>2.1273248733863341</c:v>
                  </c:pt>
                  <c:pt idx="7">
                    <c:v>1.2310351223694751</c:v>
                  </c:pt>
                  <c:pt idx="8">
                    <c:v>1.7514274026652252</c:v>
                  </c:pt>
                  <c:pt idx="9">
                    <c:v>4.3391436881337269</c:v>
                  </c:pt>
                  <c:pt idx="10">
                    <c:v>3.634636096140353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'Moisture content vs age'!$A$6:$A$16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16</c:v>
                </c:pt>
              </c:numCache>
            </c:numRef>
          </c:xVal>
          <c:yVal>
            <c:numRef>
              <c:f>'Moisture content vs age'!$B$6:$B$16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047-AA4F-9648E7440DE4}"/>
            </c:ext>
          </c:extLst>
        </c:ser>
        <c:ser>
          <c:idx val="1"/>
          <c:order val="1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'Moisture content vs age'!$K$6:$K$9</c:f>
                <c:numCache>
                  <c:formatCode>General</c:formatCode>
                  <c:ptCount val="4"/>
                  <c:pt idx="0">
                    <c:v>0.2341075057335521</c:v>
                  </c:pt>
                  <c:pt idx="1">
                    <c:v>1.1720258737714043E-2</c:v>
                  </c:pt>
                  <c:pt idx="2">
                    <c:v>0.2746365394621384</c:v>
                  </c:pt>
                  <c:pt idx="3">
                    <c:v>0.33077547072501046</c:v>
                  </c:pt>
                </c:numCache>
              </c:numRef>
            </c:plus>
            <c:minus>
              <c:numRef>
                <c:f>'Moisture content vs age'!$K$6:$K$9</c:f>
                <c:numCache>
                  <c:formatCode>General</c:formatCode>
                  <c:ptCount val="4"/>
                  <c:pt idx="0">
                    <c:v>0.2341075057335521</c:v>
                  </c:pt>
                  <c:pt idx="1">
                    <c:v>1.1720258737714043E-2</c:v>
                  </c:pt>
                  <c:pt idx="2">
                    <c:v>0.2746365394621384</c:v>
                  </c:pt>
                  <c:pt idx="3">
                    <c:v>0.33077547072501046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'Moisture content vs age'!$I$6:$I$9</c:f>
              <c:numCache>
                <c:formatCode>0.00</c:formatCode>
                <c:ptCount val="4"/>
                <c:pt idx="0">
                  <c:v>0</c:v>
                </c:pt>
                <c:pt idx="1">
                  <c:v>0.42857142857142855</c:v>
                </c:pt>
                <c:pt idx="2">
                  <c:v>0.7142857142857143</c:v>
                </c:pt>
                <c:pt idx="3">
                  <c:v>1</c:v>
                </c:pt>
              </c:numCache>
            </c:numRef>
          </c:xVal>
          <c:yVal>
            <c:numRef>
              <c:f>'Moisture content vs age'!$J$6:$J$9</c:f>
              <c:numCache>
                <c:formatCode>0.00</c:formatCode>
                <c:ptCount val="4"/>
                <c:pt idx="0">
                  <c:v>78.202196440501226</c:v>
                </c:pt>
                <c:pt idx="1">
                  <c:v>77.433122518079657</c:v>
                </c:pt>
                <c:pt idx="2">
                  <c:v>75.690442858390696</c:v>
                </c:pt>
                <c:pt idx="3">
                  <c:v>75.819883173068874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E-42DA-A2A5-EF0A5361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90608"/>
        <c:axId val="1238379376"/>
      </c:scatterChart>
      <c:valAx>
        <c:axId val="1238390608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Storage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duration of faeces (weeks)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9376"/>
        <c:crosses val="autoZero"/>
        <c:crossBetween val="midCat"/>
        <c:majorUnit val="2"/>
      </c:valAx>
      <c:valAx>
        <c:axId val="1238379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Moisture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content (%wt)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24461030912802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5176852893378"/>
          <c:y val="0.14409667541557308"/>
          <c:w val="0.16265616797900262"/>
          <c:h val="0.1747696121318168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6907261592301"/>
          <c:y val="5.1400554097404488E-2"/>
          <c:w val="0.82847900262467178"/>
          <c:h val="0.79095290172061838"/>
        </c:manualLayout>
      </c:layout>
      <c:scatterChart>
        <c:scatterStyle val="lineMarker"/>
        <c:varyColors val="0"/>
        <c:ser>
          <c:idx val="0"/>
          <c:order val="0"/>
          <c:tx>
            <c:v>Batch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'Moisture content vs age'!$E$6:$E$16</c:f>
                <c:numCache>
                  <c:formatCode>General</c:formatCode>
                  <c:ptCount val="11"/>
                  <c:pt idx="0">
                    <c:v>6.9358859008494733E-3</c:v>
                  </c:pt>
                  <c:pt idx="1">
                    <c:v>8.5747496821833979E-3</c:v>
                  </c:pt>
                  <c:pt idx="2">
                    <c:v>0.16294883550721651</c:v>
                  </c:pt>
                  <c:pt idx="3">
                    <c:v>7.7275104943378789E-2</c:v>
                  </c:pt>
                  <c:pt idx="4">
                    <c:v>0.16512207046920194</c:v>
                  </c:pt>
                  <c:pt idx="5">
                    <c:v>1.0563370505850798E-2</c:v>
                  </c:pt>
                  <c:pt idx="6">
                    <c:v>5.922188917866554E-2</c:v>
                  </c:pt>
                  <c:pt idx="7">
                    <c:v>2.1683589617602719E-2</c:v>
                  </c:pt>
                  <c:pt idx="8">
                    <c:v>3.706987163796583E-2</c:v>
                  </c:pt>
                  <c:pt idx="9">
                    <c:v>5.0115027294287857E-2</c:v>
                  </c:pt>
                  <c:pt idx="10">
                    <c:v>2.6873457022928413E-2</c:v>
                  </c:pt>
                </c:numCache>
              </c:numRef>
            </c:plus>
            <c:minus>
              <c:numRef>
                <c:f>'Moisture content vs age'!$E$6:$E$16</c:f>
                <c:numCache>
                  <c:formatCode>General</c:formatCode>
                  <c:ptCount val="11"/>
                  <c:pt idx="0">
                    <c:v>6.9358859008494733E-3</c:v>
                  </c:pt>
                  <c:pt idx="1">
                    <c:v>8.5747496821833979E-3</c:v>
                  </c:pt>
                  <c:pt idx="2">
                    <c:v>0.16294883550721651</c:v>
                  </c:pt>
                  <c:pt idx="3">
                    <c:v>7.7275104943378789E-2</c:v>
                  </c:pt>
                  <c:pt idx="4">
                    <c:v>0.16512207046920194</c:v>
                  </c:pt>
                  <c:pt idx="5">
                    <c:v>1.0563370505850798E-2</c:v>
                  </c:pt>
                  <c:pt idx="6">
                    <c:v>5.922188917866554E-2</c:v>
                  </c:pt>
                  <c:pt idx="7">
                    <c:v>2.1683589617602719E-2</c:v>
                  </c:pt>
                  <c:pt idx="8">
                    <c:v>3.706987163796583E-2</c:v>
                  </c:pt>
                  <c:pt idx="9">
                    <c:v>5.0115027294287857E-2</c:v>
                  </c:pt>
                  <c:pt idx="10">
                    <c:v>2.6873457022928413E-2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'Moisture content vs age'!$A$6:$A$16</c:f>
              <c:numCache>
                <c:formatCode>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16</c:v>
                </c:pt>
              </c:numCache>
            </c:numRef>
          </c:xVal>
          <c:yVal>
            <c:numRef>
              <c:f>'Moisture content vs age'!$D$6:$D$16</c:f>
              <c:numCache>
                <c:formatCode>0.00</c:formatCode>
                <c:ptCount val="11"/>
                <c:pt idx="0">
                  <c:v>3.7727403048230159</c:v>
                </c:pt>
                <c:pt idx="1">
                  <c:v>3.2636303439314776</c:v>
                </c:pt>
                <c:pt idx="2">
                  <c:v>2.4900290418690765</c:v>
                </c:pt>
                <c:pt idx="3">
                  <c:v>2.2382349242543338</c:v>
                </c:pt>
                <c:pt idx="4">
                  <c:v>1.8308067048747032</c:v>
                </c:pt>
                <c:pt idx="5">
                  <c:v>1.6112013777779655</c:v>
                </c:pt>
                <c:pt idx="6">
                  <c:v>1.6238832440958995</c:v>
                </c:pt>
                <c:pt idx="7">
                  <c:v>1.0866988218283598</c:v>
                </c:pt>
                <c:pt idx="8">
                  <c:v>1.2906420252509569</c:v>
                </c:pt>
                <c:pt idx="9">
                  <c:v>0.689597444787584</c:v>
                </c:pt>
                <c:pt idx="10">
                  <c:v>0.34947317206223544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0-4BEC-9933-7E7477182CDC}"/>
            </c:ext>
          </c:extLst>
        </c:ser>
        <c:ser>
          <c:idx val="1"/>
          <c:order val="1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'Moisture content vs age'!$M$6:$M$9</c:f>
                <c:numCache>
                  <c:formatCode>General</c:formatCode>
                  <c:ptCount val="4"/>
                  <c:pt idx="0">
                    <c:v>1.9785034123083044E-2</c:v>
                  </c:pt>
                  <c:pt idx="1">
                    <c:v>7.7414349599732785E-2</c:v>
                  </c:pt>
                  <c:pt idx="2">
                    <c:v>1.8696795660295897E-2</c:v>
                  </c:pt>
                  <c:pt idx="3">
                    <c:v>2.2808605631777067E-2</c:v>
                  </c:pt>
                </c:numCache>
              </c:numRef>
            </c:plus>
            <c:minus>
              <c:numRef>
                <c:f>'Moisture content vs age'!$M$6:$M$9</c:f>
                <c:numCache>
                  <c:formatCode>General</c:formatCode>
                  <c:ptCount val="4"/>
                  <c:pt idx="0">
                    <c:v>1.9785034123083044E-2</c:v>
                  </c:pt>
                  <c:pt idx="1">
                    <c:v>7.7414349599732785E-2</c:v>
                  </c:pt>
                  <c:pt idx="2">
                    <c:v>1.8696795660295897E-2</c:v>
                  </c:pt>
                  <c:pt idx="3">
                    <c:v>2.2808605631777067E-2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'Moisture content vs age'!$I$6:$I$9</c:f>
              <c:numCache>
                <c:formatCode>0.00</c:formatCode>
                <c:ptCount val="4"/>
                <c:pt idx="0">
                  <c:v>0</c:v>
                </c:pt>
                <c:pt idx="1">
                  <c:v>0.42857142857142855</c:v>
                </c:pt>
                <c:pt idx="2">
                  <c:v>0.7142857142857143</c:v>
                </c:pt>
                <c:pt idx="3">
                  <c:v>1</c:v>
                </c:pt>
              </c:numCache>
            </c:numRef>
          </c:xVal>
          <c:yVal>
            <c:numRef>
              <c:f>'Moisture content vs age'!$L$6:$L$9</c:f>
              <c:numCache>
                <c:formatCode>0.00</c:formatCode>
                <c:ptCount val="4"/>
                <c:pt idx="0">
                  <c:v>3.5876752062101773</c:v>
                </c:pt>
                <c:pt idx="1">
                  <c:v>3.4755238852282826</c:v>
                </c:pt>
                <c:pt idx="2">
                  <c:v>3.1136651454153821</c:v>
                </c:pt>
                <c:pt idx="3">
                  <c:v>3.1357130432926783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F0-4BEC-9933-7E747718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58056"/>
        <c:axId val="537063304"/>
      </c:scatterChart>
      <c:valAx>
        <c:axId val="5370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Storage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duration of faeces (weeks)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1107524059492564"/>
              <c:y val="0.91467592592592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3304"/>
        <c:crosses val="autoZero"/>
        <c:crossBetween val="midCat"/>
        <c:majorUnit val="2"/>
      </c:valAx>
      <c:valAx>
        <c:axId val="53706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Mositure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content (g/g db)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5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23140857392833"/>
          <c:y val="0.21354111986001753"/>
          <c:w val="0.15343525809273839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88648293963254"/>
          <c:y val="5.0925925925925923E-2"/>
          <c:w val="0.83001159230096233"/>
          <c:h val="0.73783209390492854"/>
        </c:manualLayout>
      </c:layout>
      <c:scatterChart>
        <c:scatterStyle val="lineMarker"/>
        <c:varyColors val="0"/>
        <c:ser>
          <c:idx val="0"/>
          <c:order val="0"/>
          <c:tx>
            <c:v>Batch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value'!$D$4:$D$14</c:f>
                <c:numCache>
                  <c:formatCode>General</c:formatCode>
                  <c:ptCount val="11"/>
                  <c:pt idx="0">
                    <c:v>0.34487527171406457</c:v>
                  </c:pt>
                  <c:pt idx="1">
                    <c:v>0.38975112507950871</c:v>
                  </c:pt>
                  <c:pt idx="2">
                    <c:v>0.430278580081361</c:v>
                  </c:pt>
                  <c:pt idx="3">
                    <c:v>0.63523713469883569</c:v>
                  </c:pt>
                  <c:pt idx="4">
                    <c:v>0.14466387639402217</c:v>
                  </c:pt>
                  <c:pt idx="5">
                    <c:v>0.2350286800335003</c:v>
                  </c:pt>
                  <c:pt idx="6">
                    <c:v>0.27923397837705943</c:v>
                  </c:pt>
                  <c:pt idx="7">
                    <c:v>0.39064165104587972</c:v>
                  </c:pt>
                  <c:pt idx="8">
                    <c:v>0.93717556394210033</c:v>
                  </c:pt>
                  <c:pt idx="9">
                    <c:v>0.12177219686612119</c:v>
                  </c:pt>
                  <c:pt idx="10">
                    <c:v>0.83796528900089262</c:v>
                  </c:pt>
                </c:numCache>
              </c:numRef>
            </c:plus>
            <c:minus>
              <c:numRef>
                <c:f>'Calorific value'!$D$4:$D$14</c:f>
                <c:numCache>
                  <c:formatCode>General</c:formatCode>
                  <c:ptCount val="11"/>
                  <c:pt idx="0">
                    <c:v>0.34487527171406457</c:v>
                  </c:pt>
                  <c:pt idx="1">
                    <c:v>0.38975112507950871</c:v>
                  </c:pt>
                  <c:pt idx="2">
                    <c:v>0.430278580081361</c:v>
                  </c:pt>
                  <c:pt idx="3">
                    <c:v>0.63523713469883569</c:v>
                  </c:pt>
                  <c:pt idx="4">
                    <c:v>0.14466387639402217</c:v>
                  </c:pt>
                  <c:pt idx="5">
                    <c:v>0.2350286800335003</c:v>
                  </c:pt>
                  <c:pt idx="6">
                    <c:v>0.27923397837705943</c:v>
                  </c:pt>
                  <c:pt idx="7">
                    <c:v>0.39064165104587972</c:v>
                  </c:pt>
                  <c:pt idx="8">
                    <c:v>0.93717556394210033</c:v>
                  </c:pt>
                  <c:pt idx="9">
                    <c:v>0.12177219686612119</c:v>
                  </c:pt>
                  <c:pt idx="10">
                    <c:v>0.83796528900089262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value'!$B$4:$B$14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'Calorific value'!$C$4:$C$14</c:f>
              <c:numCache>
                <c:formatCode>0.000</c:formatCode>
                <c:ptCount val="11"/>
                <c:pt idx="0">
                  <c:v>20.912199999999999</c:v>
                </c:pt>
                <c:pt idx="1">
                  <c:v>21.305266666666668</c:v>
                </c:pt>
                <c:pt idx="2">
                  <c:v>21.545766666666669</c:v>
                </c:pt>
                <c:pt idx="3">
                  <c:v>21.217066666666668</c:v>
                </c:pt>
                <c:pt idx="4">
                  <c:v>21.495966666666664</c:v>
                </c:pt>
                <c:pt idx="5">
                  <c:v>21.559533333333334</c:v>
                </c:pt>
                <c:pt idx="6">
                  <c:v>21.768799999999999</c:v>
                </c:pt>
                <c:pt idx="7">
                  <c:v>21.030066666666666</c:v>
                </c:pt>
                <c:pt idx="8">
                  <c:v>22.328933333333335</c:v>
                </c:pt>
                <c:pt idx="9">
                  <c:v>21.826166666666666</c:v>
                </c:pt>
                <c:pt idx="10">
                  <c:v>21.598099999999999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A-408B-9091-765BF85FE16C}"/>
            </c:ext>
          </c:extLst>
        </c:ser>
        <c:ser>
          <c:idx val="1"/>
          <c:order val="1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value'!$D$19:$D$22</c:f>
                <c:numCache>
                  <c:formatCode>General</c:formatCode>
                  <c:ptCount val="4"/>
                  <c:pt idx="0">
                    <c:v>0.47592055375361764</c:v>
                  </c:pt>
                  <c:pt idx="1">
                    <c:v>0.39015282517112659</c:v>
                  </c:pt>
                  <c:pt idx="2">
                    <c:v>0.28011795564199038</c:v>
                  </c:pt>
                  <c:pt idx="3">
                    <c:v>0.66005347322295049</c:v>
                  </c:pt>
                </c:numCache>
              </c:numRef>
            </c:plus>
            <c:minus>
              <c:numRef>
                <c:f>'Calorific value'!$D$19:$D$22</c:f>
                <c:numCache>
                  <c:formatCode>General</c:formatCode>
                  <c:ptCount val="4"/>
                  <c:pt idx="0">
                    <c:v>0.47592055375361764</c:v>
                  </c:pt>
                  <c:pt idx="1">
                    <c:v>0.39015282517112659</c:v>
                  </c:pt>
                  <c:pt idx="2">
                    <c:v>0.28011795564199038</c:v>
                  </c:pt>
                  <c:pt idx="3">
                    <c:v>0.66005347322295049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value'!$B$19:$B$22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'Calorific value'!$C$19:$C$22</c:f>
              <c:numCache>
                <c:formatCode>0.000</c:formatCode>
                <c:ptCount val="4"/>
                <c:pt idx="0">
                  <c:v>22.231200000000001</c:v>
                </c:pt>
                <c:pt idx="1">
                  <c:v>22.189633333333333</c:v>
                </c:pt>
                <c:pt idx="2">
                  <c:v>21.909633333333336</c:v>
                </c:pt>
                <c:pt idx="3">
                  <c:v>21.617966666666664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7-4A2B-B71C-FED35556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47472"/>
        <c:axId val="810545808"/>
      </c:scatterChart>
      <c:valAx>
        <c:axId val="810547472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tx1"/>
                    </a:solidFill>
                  </a:rPr>
                  <a:t>Moisture</a:t>
                </a:r>
                <a:r>
                  <a:rPr lang="en-GB" sz="1100" baseline="0">
                    <a:solidFill>
                      <a:schemeClr val="tx1"/>
                    </a:solidFill>
                  </a:rPr>
                  <a:t> content (%wt)</a:t>
                </a:r>
                <a:endParaRPr lang="en-GB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5808"/>
        <c:crosses val="autoZero"/>
        <c:crossBetween val="midCat"/>
      </c:valAx>
      <c:valAx>
        <c:axId val="810545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tx1"/>
                    </a:solidFill>
                  </a:rPr>
                  <a:t>Calorific</a:t>
                </a:r>
                <a:r>
                  <a:rPr lang="en-GB" sz="1100" baseline="0">
                    <a:solidFill>
                      <a:schemeClr val="tx1"/>
                    </a:solidFill>
                  </a:rPr>
                  <a:t> value (MJ/kg db)</a:t>
                </a:r>
                <a:endParaRPr lang="en-GB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20385790317876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23140857392835"/>
          <c:y val="0.27835593467483227"/>
          <c:w val="0.17010192475940508"/>
          <c:h val="0.17939924176144648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Calorific value (wet basis)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9396325459317"/>
          <c:y val="0.17218759113444151"/>
          <c:w val="0.82040966754155742"/>
          <c:h val="0.60798993875765528"/>
        </c:manualLayout>
      </c:layout>
      <c:scatterChart>
        <c:scatterStyle val="lineMarker"/>
        <c:varyColors val="0"/>
        <c:ser>
          <c:idx val="0"/>
          <c:order val="0"/>
          <c:tx>
            <c:v>Batch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value'!$D$4:$D$14</c:f>
                <c:numCache>
                  <c:formatCode>General</c:formatCode>
                  <c:ptCount val="11"/>
                  <c:pt idx="0">
                    <c:v>0.34487527171406457</c:v>
                  </c:pt>
                  <c:pt idx="1">
                    <c:v>0.38975112507950871</c:v>
                  </c:pt>
                  <c:pt idx="2">
                    <c:v>0.430278580081361</c:v>
                  </c:pt>
                  <c:pt idx="3">
                    <c:v>0.63523713469883569</c:v>
                  </c:pt>
                  <c:pt idx="4">
                    <c:v>0.14466387639402217</c:v>
                  </c:pt>
                  <c:pt idx="5">
                    <c:v>0.2350286800335003</c:v>
                  </c:pt>
                  <c:pt idx="6">
                    <c:v>0.27923397837705943</c:v>
                  </c:pt>
                  <c:pt idx="7">
                    <c:v>0.39064165104587972</c:v>
                  </c:pt>
                  <c:pt idx="8">
                    <c:v>0.93717556394210033</c:v>
                  </c:pt>
                  <c:pt idx="9">
                    <c:v>0.12177219686612119</c:v>
                  </c:pt>
                  <c:pt idx="10">
                    <c:v>0.83796528900089262</c:v>
                  </c:pt>
                </c:numCache>
              </c:numRef>
            </c:plus>
            <c:minus>
              <c:numRef>
                <c:f>'Calorific value'!$D$4:$D$14</c:f>
                <c:numCache>
                  <c:formatCode>General</c:formatCode>
                  <c:ptCount val="11"/>
                  <c:pt idx="0">
                    <c:v>0.34487527171406457</c:v>
                  </c:pt>
                  <c:pt idx="1">
                    <c:v>0.38975112507950871</c:v>
                  </c:pt>
                  <c:pt idx="2">
                    <c:v>0.430278580081361</c:v>
                  </c:pt>
                  <c:pt idx="3">
                    <c:v>0.63523713469883569</c:v>
                  </c:pt>
                  <c:pt idx="4">
                    <c:v>0.14466387639402217</c:v>
                  </c:pt>
                  <c:pt idx="5">
                    <c:v>0.2350286800335003</c:v>
                  </c:pt>
                  <c:pt idx="6">
                    <c:v>0.27923397837705943</c:v>
                  </c:pt>
                  <c:pt idx="7">
                    <c:v>0.39064165104587972</c:v>
                  </c:pt>
                  <c:pt idx="8">
                    <c:v>0.93717556394210033</c:v>
                  </c:pt>
                  <c:pt idx="9">
                    <c:v>0.12177219686612119</c:v>
                  </c:pt>
                  <c:pt idx="10">
                    <c:v>0.83796528900089262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value'!$B$4:$B$14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'Calorific value'!$E$4:$E$14</c:f>
              <c:numCache>
                <c:formatCode>0.0000</c:formatCode>
                <c:ptCount val="11"/>
                <c:pt idx="0">
                  <c:v>4.3811058999999988</c:v>
                </c:pt>
                <c:pt idx="1">
                  <c:v>4.9960850333333333</c:v>
                </c:pt>
                <c:pt idx="2">
                  <c:v>6.1814804566666668</c:v>
                </c:pt>
                <c:pt idx="3">
                  <c:v>6.5539518933333332</c:v>
                </c:pt>
                <c:pt idx="4">
                  <c:v>7.6095721999999997</c:v>
                </c:pt>
                <c:pt idx="5">
                  <c:v>8.2573012666666674</c:v>
                </c:pt>
                <c:pt idx="6">
                  <c:v>8.2982665600000001</c:v>
                </c:pt>
                <c:pt idx="7">
                  <c:v>10.079710953333334</c:v>
                </c:pt>
                <c:pt idx="8">
                  <c:v>9.7488122933333337</c:v>
                </c:pt>
                <c:pt idx="9">
                  <c:v>12.925455899999998</c:v>
                </c:pt>
                <c:pt idx="10">
                  <c:v>16.008511719999998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6-46F7-8181-64D9C1993CA2}"/>
            </c:ext>
          </c:extLst>
        </c:ser>
        <c:ser>
          <c:idx val="1"/>
          <c:order val="1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'Calorific value'!$F$19:$F$22</c:f>
                <c:numCache>
                  <c:formatCode>General</c:formatCode>
                  <c:ptCount val="4"/>
                  <c:pt idx="0">
                    <c:v>0.10375068071828866</c:v>
                  </c:pt>
                  <c:pt idx="1">
                    <c:v>8.8057492641123294E-2</c:v>
                  </c:pt>
                  <c:pt idx="2">
                    <c:v>6.8068663221003745E-2</c:v>
                  </c:pt>
                  <c:pt idx="3">
                    <c:v>0.1596009298253101</c:v>
                  </c:pt>
                </c:numCache>
              </c:numRef>
            </c:plus>
            <c:minus>
              <c:numRef>
                <c:f>'Calorific value'!$F$19:$F$22</c:f>
                <c:numCache>
                  <c:formatCode>General</c:formatCode>
                  <c:ptCount val="4"/>
                  <c:pt idx="0">
                    <c:v>0.10375068071828866</c:v>
                  </c:pt>
                  <c:pt idx="1">
                    <c:v>8.8057492641123294E-2</c:v>
                  </c:pt>
                  <c:pt idx="2">
                    <c:v>6.8068663221003745E-2</c:v>
                  </c:pt>
                  <c:pt idx="3">
                    <c:v>0.1596009298253101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'Calorific value'!$B$19:$B$22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'Calorific value'!$E$19:$E$22</c:f>
              <c:numCache>
                <c:formatCode>0.0000</c:formatCode>
                <c:ptCount val="4"/>
                <c:pt idx="0">
                  <c:v>4.8464015999999992</c:v>
                </c:pt>
                <c:pt idx="1">
                  <c:v>5.0082002433333344</c:v>
                </c:pt>
                <c:pt idx="2">
                  <c:v>5.3240409</c:v>
                </c:pt>
                <c:pt idx="3">
                  <c:v>5.2272243399999994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0-496E-A78B-4854649C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77760"/>
        <c:axId val="747780256"/>
      </c:scatterChart>
      <c:valAx>
        <c:axId val="747777760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tx1"/>
                    </a:solidFill>
                  </a:rPr>
                  <a:t>Moisture</a:t>
                </a:r>
                <a:r>
                  <a:rPr lang="en-GB" sz="1100" baseline="0">
                    <a:solidFill>
                      <a:schemeClr val="tx1"/>
                    </a:solidFill>
                  </a:rPr>
                  <a:t> content (%wt)</a:t>
                </a:r>
                <a:endParaRPr lang="en-GB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80256"/>
        <c:crosses val="autoZero"/>
        <c:crossBetween val="midCat"/>
      </c:valAx>
      <c:valAx>
        <c:axId val="7477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tx1"/>
                    </a:solidFill>
                  </a:rPr>
                  <a:t>Calorific</a:t>
                </a:r>
                <a:r>
                  <a:rPr lang="en-GB" sz="1100" baseline="0">
                    <a:solidFill>
                      <a:schemeClr val="tx1"/>
                    </a:solidFill>
                  </a:rPr>
                  <a:t> value (MJ/kg wt)</a:t>
                </a:r>
                <a:endParaRPr lang="en-GB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7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45363079615058"/>
          <c:y val="0.2646751968503937"/>
          <c:w val="0.17287970253718282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46062992125984"/>
          <c:y val="5.1400554097404488E-2"/>
          <c:w val="0.78797922134733145"/>
          <c:h val="0.72877697579469236"/>
        </c:manualLayout>
      </c:layout>
      <c:scatterChart>
        <c:scatterStyle val="lineMarker"/>
        <c:varyColors val="0"/>
        <c:ser>
          <c:idx val="0"/>
          <c:order val="0"/>
          <c:tx>
            <c:v>Batch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Properties'!$F$4:$F$14</c:f>
                <c:numCache>
                  <c:formatCode>General</c:formatCode>
                  <c:ptCount val="11"/>
                  <c:pt idx="0">
                    <c:v>507.70993470346605</c:v>
                  </c:pt>
                  <c:pt idx="1">
                    <c:v>787.40463230992862</c:v>
                  </c:pt>
                  <c:pt idx="2">
                    <c:v>372.33941926304692</c:v>
                  </c:pt>
                  <c:pt idx="3">
                    <c:v>221.77751899925661</c:v>
                  </c:pt>
                  <c:pt idx="4">
                    <c:v>83.987518224712389</c:v>
                  </c:pt>
                  <c:pt idx="5">
                    <c:v>610.03123877935138</c:v>
                  </c:pt>
                  <c:pt idx="6">
                    <c:v>513.4547168997259</c:v>
                  </c:pt>
                  <c:pt idx="7">
                    <c:v>444.09155813678507</c:v>
                  </c:pt>
                  <c:pt idx="8">
                    <c:v>1222.6509934956282</c:v>
                  </c:pt>
                  <c:pt idx="9">
                    <c:v>1062.7378020770141</c:v>
                  </c:pt>
                  <c:pt idx="10">
                    <c:v>234.21998224687451</c:v>
                  </c:pt>
                </c:numCache>
              </c:numRef>
            </c:plus>
            <c:minus>
              <c:numRef>
                <c:f>'Thermal Properties'!$F$4:$F$14</c:f>
                <c:numCache>
                  <c:formatCode>General</c:formatCode>
                  <c:ptCount val="11"/>
                  <c:pt idx="0">
                    <c:v>507.70993470346605</c:v>
                  </c:pt>
                  <c:pt idx="1">
                    <c:v>787.40463230992862</c:v>
                  </c:pt>
                  <c:pt idx="2">
                    <c:v>372.33941926304692</c:v>
                  </c:pt>
                  <c:pt idx="3">
                    <c:v>221.77751899925661</c:v>
                  </c:pt>
                  <c:pt idx="4">
                    <c:v>83.987518224712389</c:v>
                  </c:pt>
                  <c:pt idx="5">
                    <c:v>610.03123877935138</c:v>
                  </c:pt>
                  <c:pt idx="6">
                    <c:v>513.4547168997259</c:v>
                  </c:pt>
                  <c:pt idx="7">
                    <c:v>444.09155813678507</c:v>
                  </c:pt>
                  <c:pt idx="8">
                    <c:v>1222.6509934956282</c:v>
                  </c:pt>
                  <c:pt idx="9">
                    <c:v>1062.7378020770141</c:v>
                  </c:pt>
                  <c:pt idx="10">
                    <c:v>234.21998224687451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Properties'!$B$4:$B$14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'Thermal Properties'!$E$4:$E$14</c:f>
              <c:numCache>
                <c:formatCode>0.00</c:formatCode>
                <c:ptCount val="11"/>
                <c:pt idx="0">
                  <c:v>4230.295032194178</c:v>
                </c:pt>
                <c:pt idx="1">
                  <c:v>4170.6167028210366</c:v>
                </c:pt>
                <c:pt idx="2">
                  <c:v>3897.256000670604</c:v>
                </c:pt>
                <c:pt idx="3">
                  <c:v>3732.6975079599702</c:v>
                </c:pt>
                <c:pt idx="4">
                  <c:v>3579.6077746739411</c:v>
                </c:pt>
                <c:pt idx="5">
                  <c:v>2924.7805388079396</c:v>
                </c:pt>
                <c:pt idx="6">
                  <c:v>3281.1060579598293</c:v>
                </c:pt>
                <c:pt idx="7">
                  <c:v>2179.0537713926219</c:v>
                </c:pt>
                <c:pt idx="8">
                  <c:v>1957.8769951628135</c:v>
                </c:pt>
                <c:pt idx="9">
                  <c:v>1402.1788148140986</c:v>
                </c:pt>
                <c:pt idx="10">
                  <c:v>622.18953932027864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D-4B9B-948A-87DC29A5F90F}"/>
            </c:ext>
          </c:extLst>
        </c:ser>
        <c:ser>
          <c:idx val="1"/>
          <c:order val="1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Properties'!$F$19:$F$22</c:f>
                <c:numCache>
                  <c:formatCode>General</c:formatCode>
                  <c:ptCount val="4"/>
                  <c:pt idx="0">
                    <c:v>768.69868896081857</c:v>
                  </c:pt>
                  <c:pt idx="1">
                    <c:v>255.76666754013979</c:v>
                  </c:pt>
                  <c:pt idx="2">
                    <c:v>512.55103342326493</c:v>
                  </c:pt>
                  <c:pt idx="3">
                    <c:v>221.77751899925661</c:v>
                  </c:pt>
                </c:numCache>
              </c:numRef>
            </c:plus>
            <c:minus>
              <c:numRef>
                <c:f>'Thermal Properties'!$F$19:$F$22</c:f>
                <c:numCache>
                  <c:formatCode>General</c:formatCode>
                  <c:ptCount val="4"/>
                  <c:pt idx="0">
                    <c:v>768.69868896081857</c:v>
                  </c:pt>
                  <c:pt idx="1">
                    <c:v>255.76666754013979</c:v>
                  </c:pt>
                  <c:pt idx="2">
                    <c:v>512.55103342326493</c:v>
                  </c:pt>
                  <c:pt idx="3">
                    <c:v>221.77751899925661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Properties'!$B$19:$B$22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'Thermal Properties'!$E$19:$E$22</c:f>
              <c:numCache>
                <c:formatCode>0.00</c:formatCode>
                <c:ptCount val="4"/>
                <c:pt idx="0">
                  <c:v>3594.137459636519</c:v>
                </c:pt>
                <c:pt idx="1">
                  <c:v>3439.7728059687233</c:v>
                </c:pt>
                <c:pt idx="2">
                  <c:v>3477.3238165292628</c:v>
                </c:pt>
                <c:pt idx="3">
                  <c:v>3732.6975079599702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8-4AE2-B652-25385513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82640"/>
        <c:axId val="829481392"/>
      </c:scatterChart>
      <c:valAx>
        <c:axId val="8294826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tx1"/>
                    </a:solidFill>
                  </a:rPr>
                  <a:t>Moisture</a:t>
                </a:r>
                <a:r>
                  <a:rPr lang="en-GB" sz="1100" baseline="0">
                    <a:solidFill>
                      <a:schemeClr val="tx1"/>
                    </a:solidFill>
                  </a:rPr>
                  <a:t> content (%wt)</a:t>
                </a:r>
                <a:endParaRPr lang="en-GB" sz="11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1392"/>
        <c:crosses val="autoZero"/>
        <c:crossBetween val="midCat"/>
        <c:majorUnit val="10"/>
      </c:valAx>
      <c:valAx>
        <c:axId val="82948139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Heat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capacity (J/kg.K)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18414552347623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2640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656474190726163"/>
          <c:y val="0.15335593467483233"/>
          <c:w val="0.17010192475940508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079615048119"/>
          <c:y val="5.104606751742239E-2"/>
          <c:w val="0.81339566929133866"/>
          <c:h val="0.73064747940990138"/>
        </c:manualLayout>
      </c:layout>
      <c:scatterChart>
        <c:scatterStyle val="lineMarker"/>
        <c:varyColors val="0"/>
        <c:ser>
          <c:idx val="0"/>
          <c:order val="0"/>
          <c:tx>
            <c:v>Batch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Properties'!$D$4:$D$14</c:f>
                <c:numCache>
                  <c:formatCode>General</c:formatCode>
                  <c:ptCount val="11"/>
                  <c:pt idx="0">
                    <c:v>2.5585073957618807E-2</c:v>
                  </c:pt>
                  <c:pt idx="1">
                    <c:v>8.8872809707853953E-2</c:v>
                  </c:pt>
                  <c:pt idx="2">
                    <c:v>4.0453366996905465E-2</c:v>
                  </c:pt>
                  <c:pt idx="3">
                    <c:v>3.9356024117621402E-2</c:v>
                  </c:pt>
                  <c:pt idx="4">
                    <c:v>3.9356024117621402E-2</c:v>
                  </c:pt>
                  <c:pt idx="5">
                    <c:v>6.6616836406234226E-2</c:v>
                  </c:pt>
                  <c:pt idx="6">
                    <c:v>3.9119783583803878E-2</c:v>
                  </c:pt>
                  <c:pt idx="7">
                    <c:v>7.6885498314615011E-2</c:v>
                  </c:pt>
                  <c:pt idx="8">
                    <c:v>0.12571914059826558</c:v>
                  </c:pt>
                  <c:pt idx="9">
                    <c:v>6.8577080554929587E-2</c:v>
                  </c:pt>
                  <c:pt idx="10">
                    <c:v>6.5659165612624139E-3</c:v>
                  </c:pt>
                </c:numCache>
              </c:numRef>
            </c:plus>
            <c:minus>
              <c:numRef>
                <c:f>'Thermal Properties'!$D$4:$D$14</c:f>
                <c:numCache>
                  <c:formatCode>General</c:formatCode>
                  <c:ptCount val="11"/>
                  <c:pt idx="0">
                    <c:v>2.5585073957618807E-2</c:v>
                  </c:pt>
                  <c:pt idx="1">
                    <c:v>8.8872809707853953E-2</c:v>
                  </c:pt>
                  <c:pt idx="2">
                    <c:v>4.0453366996905465E-2</c:v>
                  </c:pt>
                  <c:pt idx="3">
                    <c:v>3.9356024117621402E-2</c:v>
                  </c:pt>
                  <c:pt idx="4">
                    <c:v>3.9356024117621402E-2</c:v>
                  </c:pt>
                  <c:pt idx="5">
                    <c:v>6.6616836406234226E-2</c:v>
                  </c:pt>
                  <c:pt idx="6">
                    <c:v>3.9119783583803878E-2</c:v>
                  </c:pt>
                  <c:pt idx="7">
                    <c:v>7.6885498314615011E-2</c:v>
                  </c:pt>
                  <c:pt idx="8">
                    <c:v>0.12571914059826558</c:v>
                  </c:pt>
                  <c:pt idx="9">
                    <c:v>6.8577080554929587E-2</c:v>
                  </c:pt>
                  <c:pt idx="10">
                    <c:v>6.5659165612624139E-3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Properties'!$B$4:$B$14</c:f>
              <c:numCache>
                <c:formatCode>0.00</c:formatCode>
                <c:ptCount val="11"/>
                <c:pt idx="0">
                  <c:v>79.047646776364743</c:v>
                </c:pt>
                <c:pt idx="1">
                  <c:v>76.545761670784529</c:v>
                </c:pt>
                <c:pt idx="2">
                  <c:v>71.305955024123151</c:v>
                </c:pt>
                <c:pt idx="3">
                  <c:v>69.10738985025165</c:v>
                </c:pt>
                <c:pt idx="4">
                  <c:v>63.443536758197425</c:v>
                </c:pt>
                <c:pt idx="5">
                  <c:v>61.7030332283733</c:v>
                </c:pt>
                <c:pt idx="6">
                  <c:v>61.875664494092014</c:v>
                </c:pt>
                <c:pt idx="7">
                  <c:v>52.073983081072505</c:v>
                </c:pt>
                <c:pt idx="8">
                  <c:v>56.336511460129508</c:v>
                </c:pt>
                <c:pt idx="9">
                  <c:v>40.779771739965163</c:v>
                </c:pt>
                <c:pt idx="10">
                  <c:v>25.877585177530804</c:v>
                </c:pt>
              </c:numCache>
            </c:numRef>
          </c:xVal>
          <c:yVal>
            <c:numRef>
              <c:f>'Thermal Properties'!$C$4:$C$14</c:f>
              <c:numCache>
                <c:formatCode>0.00</c:formatCode>
                <c:ptCount val="11"/>
                <c:pt idx="0">
                  <c:v>0.47427649034562053</c:v>
                </c:pt>
                <c:pt idx="1">
                  <c:v>0.52433034227642772</c:v>
                </c:pt>
                <c:pt idx="2">
                  <c:v>0.45301883475672239</c:v>
                </c:pt>
                <c:pt idx="3">
                  <c:v>0.42583767790761934</c:v>
                </c:pt>
                <c:pt idx="4">
                  <c:v>0.42583767790761934</c:v>
                </c:pt>
                <c:pt idx="5">
                  <c:v>0.37350477261518306</c:v>
                </c:pt>
                <c:pt idx="6">
                  <c:v>0.38737489745352888</c:v>
                </c:pt>
                <c:pt idx="7">
                  <c:v>0.21491973028060399</c:v>
                </c:pt>
                <c:pt idx="8">
                  <c:v>0.19930631748821814</c:v>
                </c:pt>
                <c:pt idx="9">
                  <c:v>0.13068093233644898</c:v>
                </c:pt>
                <c:pt idx="10">
                  <c:v>5.33778543594833E-2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1-4A36-A222-0710F3DC1628}"/>
            </c:ext>
          </c:extLst>
        </c:ser>
        <c:ser>
          <c:idx val="1"/>
          <c:order val="1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'Thermal Properties'!$D$19:$D$22</c:f>
                <c:numCache>
                  <c:formatCode>General</c:formatCode>
                  <c:ptCount val="4"/>
                  <c:pt idx="0">
                    <c:v>1.5089703632912038E-2</c:v>
                  </c:pt>
                  <c:pt idx="1">
                    <c:v>6.991290177479759E-3</c:v>
                  </c:pt>
                  <c:pt idx="2">
                    <c:v>1.289425602324118E-2</c:v>
                  </c:pt>
                  <c:pt idx="3">
                    <c:v>3.8881126362582241E-3</c:v>
                  </c:pt>
                </c:numCache>
              </c:numRef>
            </c:plus>
            <c:minus>
              <c:numRef>
                <c:f>'Thermal Properties'!$D$19:$D$22</c:f>
                <c:numCache>
                  <c:formatCode>General</c:formatCode>
                  <c:ptCount val="4"/>
                  <c:pt idx="0">
                    <c:v>1.5089703632912038E-2</c:v>
                  </c:pt>
                  <c:pt idx="1">
                    <c:v>6.991290177479759E-3</c:v>
                  </c:pt>
                  <c:pt idx="2">
                    <c:v>1.289425602324118E-2</c:v>
                  </c:pt>
                  <c:pt idx="3">
                    <c:v>3.8881126362582241E-3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'Thermal Properties'!$B$19:$B$22</c:f>
              <c:numCache>
                <c:formatCode>0.00</c:formatCode>
                <c:ptCount val="4"/>
                <c:pt idx="0">
                  <c:v>78.2</c:v>
                </c:pt>
                <c:pt idx="1">
                  <c:v>77.430000000000007</c:v>
                </c:pt>
                <c:pt idx="2">
                  <c:v>75.7</c:v>
                </c:pt>
                <c:pt idx="3">
                  <c:v>75.819999999999993</c:v>
                </c:pt>
              </c:numCache>
            </c:numRef>
          </c:xVal>
          <c:yVal>
            <c:numRef>
              <c:f>'Thermal Properties'!$C$19:$C$22</c:f>
              <c:numCache>
                <c:formatCode>0.00</c:formatCode>
                <c:ptCount val="4"/>
                <c:pt idx="0">
                  <c:v>0.49121419644086967</c:v>
                </c:pt>
                <c:pt idx="1">
                  <c:v>0.47512920062144426</c:v>
                </c:pt>
                <c:pt idx="2">
                  <c:v>0.46726959580037081</c:v>
                </c:pt>
                <c:pt idx="3">
                  <c:v>0.47244582597542467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6-4FF4-9DCC-F17300CF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74048"/>
        <c:axId val="810772800"/>
      </c:scatterChart>
      <c:valAx>
        <c:axId val="810774048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tx1"/>
                    </a:solidFill>
                  </a:rPr>
                  <a:t>Moisture</a:t>
                </a:r>
                <a:r>
                  <a:rPr lang="en-GB" sz="1100" baseline="0">
                    <a:solidFill>
                      <a:schemeClr val="tx1"/>
                    </a:solidFill>
                  </a:rPr>
                  <a:t> content (%wt)</a:t>
                </a:r>
                <a:endParaRPr lang="en-GB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063298337707783"/>
              <c:y val="0.8915277777777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72800"/>
        <c:crosses val="autoZero"/>
        <c:crossBetween val="midCat"/>
      </c:valAx>
      <c:valAx>
        <c:axId val="810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Thermal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conductivity (W/m.K)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10274314668999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489807524059498"/>
          <c:y val="0.18793049144718985"/>
          <c:w val="0.20343525809273841"/>
          <c:h val="0.1551734998642411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847531409978"/>
          <c:y val="0.10313519899773124"/>
          <c:w val="0.85027982149466852"/>
          <c:h val="0.77339367906818079"/>
        </c:manualLayout>
      </c:layout>
      <c:scatterChart>
        <c:scatterStyle val="lineMarker"/>
        <c:varyColors val="0"/>
        <c:ser>
          <c:idx val="1"/>
          <c:order val="1"/>
          <c:tx>
            <c:v>Batch 1, 76.5%wt (week 1)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Viscosity!$D$3:$D$48</c:f>
              <c:numCache>
                <c:formatCode>0.00</c:formatCode>
                <c:ptCount val="46"/>
                <c:pt idx="0">
                  <c:v>0.10000000000000002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</c:v>
                </c:pt>
                <c:pt idx="4">
                  <c:v>0.18499999999999997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0.39799999999999996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0.7360000000000001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1.8500000000000003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5.41</c:v>
                </c:pt>
                <c:pt idx="27">
                  <c:v>6.31</c:v>
                </c:pt>
                <c:pt idx="28">
                  <c:v>7.36</c:v>
                </c:pt>
                <c:pt idx="29">
                  <c:v>8.58</c:v>
                </c:pt>
                <c:pt idx="30">
                  <c:v>10</c:v>
                </c:pt>
                <c:pt idx="31">
                  <c:v>11.633333333333333</c:v>
                </c:pt>
                <c:pt idx="32">
                  <c:v>13.633333333333333</c:v>
                </c:pt>
                <c:pt idx="33">
                  <c:v>15.866666666666667</c:v>
                </c:pt>
                <c:pt idx="34">
                  <c:v>18.5</c:v>
                </c:pt>
                <c:pt idx="35">
                  <c:v>21.533333333333331</c:v>
                </c:pt>
                <c:pt idx="36">
                  <c:v>25.133333333333336</c:v>
                </c:pt>
                <c:pt idx="37">
                  <c:v>29.3</c:v>
                </c:pt>
                <c:pt idx="38">
                  <c:v>34.166666666666671</c:v>
                </c:pt>
                <c:pt idx="39">
                  <c:v>39.766666666666666</c:v>
                </c:pt>
                <c:pt idx="40">
                  <c:v>46.466666666666669</c:v>
                </c:pt>
                <c:pt idx="41">
                  <c:v>54.166666666666664</c:v>
                </c:pt>
                <c:pt idx="42">
                  <c:v>63.1</c:v>
                </c:pt>
                <c:pt idx="43">
                  <c:v>73.566666666666663</c:v>
                </c:pt>
                <c:pt idx="44">
                  <c:v>85.833333333333329</c:v>
                </c:pt>
                <c:pt idx="45">
                  <c:v>100</c:v>
                </c:pt>
              </c:numCache>
            </c:numRef>
          </c:xVal>
          <c:yVal>
            <c:numRef>
              <c:f>Viscosity!$C$3:$C$48</c:f>
              <c:numCache>
                <c:formatCode>0.00</c:formatCode>
                <c:ptCount val="46"/>
                <c:pt idx="0">
                  <c:v>562.48333333333323</c:v>
                </c:pt>
                <c:pt idx="1">
                  <c:v>613.90333333333331</c:v>
                </c:pt>
                <c:pt idx="2">
                  <c:v>602.99</c:v>
                </c:pt>
                <c:pt idx="3">
                  <c:v>574.00333333333333</c:v>
                </c:pt>
                <c:pt idx="4">
                  <c:v>536.55999999999995</c:v>
                </c:pt>
                <c:pt idx="5">
                  <c:v>495.44000000000005</c:v>
                </c:pt>
                <c:pt idx="6">
                  <c:v>451.90333333333336</c:v>
                </c:pt>
                <c:pt idx="7">
                  <c:v>411.33333333333331</c:v>
                </c:pt>
                <c:pt idx="8">
                  <c:v>375.5</c:v>
                </c:pt>
                <c:pt idx="9">
                  <c:v>341.53</c:v>
                </c:pt>
                <c:pt idx="10">
                  <c:v>313.45666666666665</c:v>
                </c:pt>
                <c:pt idx="11">
                  <c:v>289.24666666666667</c:v>
                </c:pt>
                <c:pt idx="12">
                  <c:v>264.28000000000003</c:v>
                </c:pt>
                <c:pt idx="13">
                  <c:v>230.10333333333332</c:v>
                </c:pt>
                <c:pt idx="14">
                  <c:v>202.85666666666668</c:v>
                </c:pt>
                <c:pt idx="15">
                  <c:v>183.79</c:v>
                </c:pt>
                <c:pt idx="16">
                  <c:v>157.46666666666667</c:v>
                </c:pt>
                <c:pt idx="17">
                  <c:v>138.42999999999998</c:v>
                </c:pt>
                <c:pt idx="18">
                  <c:v>122.89666666666666</c:v>
                </c:pt>
                <c:pt idx="19">
                  <c:v>109.97133333333333</c:v>
                </c:pt>
                <c:pt idx="20">
                  <c:v>97.685333333333332</c:v>
                </c:pt>
                <c:pt idx="21">
                  <c:v>88.522333333333336</c:v>
                </c:pt>
                <c:pt idx="22">
                  <c:v>79.769000000000005</c:v>
                </c:pt>
                <c:pt idx="23">
                  <c:v>67.482666666666674</c:v>
                </c:pt>
                <c:pt idx="24">
                  <c:v>50.073333333333331</c:v>
                </c:pt>
                <c:pt idx="25">
                  <c:v>43.840333333333341</c:v>
                </c:pt>
                <c:pt idx="26">
                  <c:v>41.747</c:v>
                </c:pt>
                <c:pt idx="27">
                  <c:v>38.624666666666663</c:v>
                </c:pt>
                <c:pt idx="28">
                  <c:v>33.469000000000001</c:v>
                </c:pt>
                <c:pt idx="29">
                  <c:v>29.385333333333335</c:v>
                </c:pt>
                <c:pt idx="30">
                  <c:v>21.763000000000002</c:v>
                </c:pt>
                <c:pt idx="31">
                  <c:v>19.792333333333335</c:v>
                </c:pt>
                <c:pt idx="32">
                  <c:v>14.885666666666667</c:v>
                </c:pt>
                <c:pt idx="33">
                  <c:v>13.31</c:v>
                </c:pt>
                <c:pt idx="34">
                  <c:v>11.051066666666665</c:v>
                </c:pt>
                <c:pt idx="35">
                  <c:v>10.468966666666667</c:v>
                </c:pt>
                <c:pt idx="36">
                  <c:v>8.592133333333333</c:v>
                </c:pt>
                <c:pt idx="37">
                  <c:v>7.4835333333333338</c:v>
                </c:pt>
                <c:pt idx="38">
                  <c:v>6.5670666666666664</c:v>
                </c:pt>
                <c:pt idx="39">
                  <c:v>6.0432999999999995</c:v>
                </c:pt>
                <c:pt idx="40">
                  <c:v>5.1670666666666669</c:v>
                </c:pt>
                <c:pt idx="41">
                  <c:v>4.5697666666666672</c:v>
                </c:pt>
                <c:pt idx="42">
                  <c:v>4.287466666666667</c:v>
                </c:pt>
                <c:pt idx="43">
                  <c:v>3.9233333333333333</c:v>
                </c:pt>
                <c:pt idx="44">
                  <c:v>3.3778333333333337</c:v>
                </c:pt>
                <c:pt idx="45">
                  <c:v>3.0121000000000002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F-4B31-A7CA-2B6B8377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5992"/>
        <c:axId val="174166384"/>
      </c:scatterChart>
      <c:scatterChart>
        <c:scatterStyle val="smoothMarker"/>
        <c:varyColors val="0"/>
        <c:ser>
          <c:idx val="0"/>
          <c:order val="0"/>
          <c:tx>
            <c:v>Batch 1, 79.0%wt (day 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Viscosity!$B$3:$B$48</c:f>
              <c:numCache>
                <c:formatCode>0.00</c:formatCode>
                <c:ptCount val="46"/>
                <c:pt idx="0">
                  <c:v>0.10000000000000002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0.15833333333333333</c:v>
                </c:pt>
                <c:pt idx="4">
                  <c:v>0.18499999999999997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0.39799999999999996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0.7360000000000001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1.8500000000000003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5.41</c:v>
                </c:pt>
                <c:pt idx="27">
                  <c:v>6.31</c:v>
                </c:pt>
                <c:pt idx="28">
                  <c:v>7.36</c:v>
                </c:pt>
                <c:pt idx="29">
                  <c:v>8.58</c:v>
                </c:pt>
                <c:pt idx="30">
                  <c:v>10</c:v>
                </c:pt>
                <c:pt idx="31">
                  <c:v>11.699999999999998</c:v>
                </c:pt>
                <c:pt idx="32">
                  <c:v>13.6</c:v>
                </c:pt>
                <c:pt idx="33">
                  <c:v>15.833333333333334</c:v>
                </c:pt>
                <c:pt idx="34">
                  <c:v>18.5</c:v>
                </c:pt>
                <c:pt idx="35">
                  <c:v>21.5</c:v>
                </c:pt>
                <c:pt idx="36">
                  <c:v>25.133333333333336</c:v>
                </c:pt>
                <c:pt idx="37">
                  <c:v>29.266666666666666</c:v>
                </c:pt>
                <c:pt idx="38">
                  <c:v>34.166666666666671</c:v>
                </c:pt>
                <c:pt idx="39">
                  <c:v>39.799999999999997</c:v>
                </c:pt>
                <c:pt idx="40">
                  <c:v>46.4</c:v>
                </c:pt>
                <c:pt idx="41">
                  <c:v>54.1</c:v>
                </c:pt>
                <c:pt idx="42">
                  <c:v>63.20000000000001</c:v>
                </c:pt>
                <c:pt idx="43">
                  <c:v>73.5</c:v>
                </c:pt>
                <c:pt idx="44">
                  <c:v>85.766666666666666</c:v>
                </c:pt>
                <c:pt idx="45">
                  <c:v>99.966666666666654</c:v>
                </c:pt>
              </c:numCache>
            </c:numRef>
          </c:xVal>
          <c:yVal>
            <c:numRef>
              <c:f>Viscosity!$A$3:$A$48</c:f>
              <c:numCache>
                <c:formatCode>0.00</c:formatCode>
                <c:ptCount val="46"/>
                <c:pt idx="0">
                  <c:v>1412.5999999999997</c:v>
                </c:pt>
                <c:pt idx="1">
                  <c:v>1557.2666666666664</c:v>
                </c:pt>
                <c:pt idx="2">
                  <c:v>1533.6666666666667</c:v>
                </c:pt>
                <c:pt idx="3">
                  <c:v>1452.8333333333333</c:v>
                </c:pt>
                <c:pt idx="4">
                  <c:v>1344.8999999999999</c:v>
                </c:pt>
                <c:pt idx="5">
                  <c:v>1233.0333333333333</c:v>
                </c:pt>
                <c:pt idx="6">
                  <c:v>1123.3666666666666</c:v>
                </c:pt>
                <c:pt idx="7">
                  <c:v>1019.13</c:v>
                </c:pt>
                <c:pt idx="8">
                  <c:v>915.04333333333341</c:v>
                </c:pt>
                <c:pt idx="9">
                  <c:v>817.02333333333343</c:v>
                </c:pt>
                <c:pt idx="10">
                  <c:v>718.89</c:v>
                </c:pt>
                <c:pt idx="11">
                  <c:v>640.86666666666667</c:v>
                </c:pt>
                <c:pt idx="12">
                  <c:v>554.68666666666661</c:v>
                </c:pt>
                <c:pt idx="13">
                  <c:v>490.56666666666666</c:v>
                </c:pt>
                <c:pt idx="14">
                  <c:v>448.48666666666668</c:v>
                </c:pt>
                <c:pt idx="15">
                  <c:v>396.92666666666668</c:v>
                </c:pt>
                <c:pt idx="16">
                  <c:v>342.47666666666669</c:v>
                </c:pt>
                <c:pt idx="17">
                  <c:v>291.54000000000002</c:v>
                </c:pt>
                <c:pt idx="18">
                  <c:v>248.49333333333334</c:v>
                </c:pt>
                <c:pt idx="19">
                  <c:v>207.33666666666667</c:v>
                </c:pt>
                <c:pt idx="20">
                  <c:v>181.16</c:v>
                </c:pt>
                <c:pt idx="21">
                  <c:v>180.16</c:v>
                </c:pt>
                <c:pt idx="22">
                  <c:v>160.46</c:v>
                </c:pt>
                <c:pt idx="23">
                  <c:v>134.05666666666667</c:v>
                </c:pt>
                <c:pt idx="24">
                  <c:v>106.36466666666666</c:v>
                </c:pt>
                <c:pt idx="25">
                  <c:v>90.233000000000004</c:v>
                </c:pt>
                <c:pt idx="26">
                  <c:v>77.865333333333339</c:v>
                </c:pt>
                <c:pt idx="27">
                  <c:v>68.790000000000006</c:v>
                </c:pt>
                <c:pt idx="28">
                  <c:v>60.173333333333339</c:v>
                </c:pt>
                <c:pt idx="29">
                  <c:v>50.956333333333333</c:v>
                </c:pt>
                <c:pt idx="30">
                  <c:v>43.738666666666667</c:v>
                </c:pt>
                <c:pt idx="31">
                  <c:v>37.066000000000003</c:v>
                </c:pt>
                <c:pt idx="32">
                  <c:v>32.186999999999998</c:v>
                </c:pt>
                <c:pt idx="33">
                  <c:v>27.376999999999999</c:v>
                </c:pt>
                <c:pt idx="34">
                  <c:v>23.888999999999999</c:v>
                </c:pt>
                <c:pt idx="35">
                  <c:v>20.306000000000001</c:v>
                </c:pt>
                <c:pt idx="36">
                  <c:v>18.832333333333334</c:v>
                </c:pt>
                <c:pt idx="37">
                  <c:v>16.993333333333336</c:v>
                </c:pt>
                <c:pt idx="38">
                  <c:v>15.142999999999999</c:v>
                </c:pt>
                <c:pt idx="39">
                  <c:v>13.098333333333334</c:v>
                </c:pt>
                <c:pt idx="40">
                  <c:v>11.885666666666665</c:v>
                </c:pt>
                <c:pt idx="41">
                  <c:v>10.600333333333333</c:v>
                </c:pt>
                <c:pt idx="42">
                  <c:v>9.2297999999999991</c:v>
                </c:pt>
                <c:pt idx="43">
                  <c:v>8.6278333333333332</c:v>
                </c:pt>
                <c:pt idx="44">
                  <c:v>7.5054333333333325</c:v>
                </c:pt>
                <c:pt idx="45">
                  <c:v>6.6429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F-4B31-A7CA-2B6B8377FBEB}"/>
            </c:ext>
          </c:extLst>
        </c:ser>
        <c:ser>
          <c:idx val="2"/>
          <c:order val="2"/>
          <c:tx>
            <c:v>Batch 1, 71.3%wt (week 2)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Viscosity!$F$3:$F$48</c:f>
              <c:numCache>
                <c:formatCode>0.00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0.1585</c:v>
                </c:pt>
                <c:pt idx="4">
                  <c:v>0.185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0.73599999999999999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5.41</c:v>
                </c:pt>
                <c:pt idx="27">
                  <c:v>6.31</c:v>
                </c:pt>
                <c:pt idx="28">
                  <c:v>7.36</c:v>
                </c:pt>
                <c:pt idx="29">
                  <c:v>8.58</c:v>
                </c:pt>
                <c:pt idx="30">
                  <c:v>10</c:v>
                </c:pt>
                <c:pt idx="31">
                  <c:v>11.7</c:v>
                </c:pt>
                <c:pt idx="32">
                  <c:v>13.6</c:v>
                </c:pt>
                <c:pt idx="33">
                  <c:v>15.8</c:v>
                </c:pt>
                <c:pt idx="34">
                  <c:v>18.5</c:v>
                </c:pt>
                <c:pt idx="35">
                  <c:v>21.5</c:v>
                </c:pt>
                <c:pt idx="36">
                  <c:v>25.1</c:v>
                </c:pt>
                <c:pt idx="37">
                  <c:v>29.3</c:v>
                </c:pt>
                <c:pt idx="38">
                  <c:v>34.200000000000003</c:v>
                </c:pt>
                <c:pt idx="39">
                  <c:v>39.799999999999997</c:v>
                </c:pt>
                <c:pt idx="40">
                  <c:v>46.4</c:v>
                </c:pt>
                <c:pt idx="41">
                  <c:v>54.4</c:v>
                </c:pt>
                <c:pt idx="42">
                  <c:v>63.1</c:v>
                </c:pt>
                <c:pt idx="43">
                  <c:v>73.7</c:v>
                </c:pt>
                <c:pt idx="44">
                  <c:v>85.75</c:v>
                </c:pt>
                <c:pt idx="45">
                  <c:v>99.7</c:v>
                </c:pt>
              </c:numCache>
            </c:numRef>
          </c:xVal>
          <c:yVal>
            <c:numRef>
              <c:f>Viscosity!$E$3:$E$48</c:f>
              <c:numCache>
                <c:formatCode>0.00</c:formatCode>
                <c:ptCount val="46"/>
                <c:pt idx="0">
                  <c:v>2315.6999999999998</c:v>
                </c:pt>
                <c:pt idx="1">
                  <c:v>2237.9</c:v>
                </c:pt>
                <c:pt idx="2">
                  <c:v>2066.4</c:v>
                </c:pt>
                <c:pt idx="3">
                  <c:v>1884.35</c:v>
                </c:pt>
                <c:pt idx="4">
                  <c:v>1724.4499999999998</c:v>
                </c:pt>
                <c:pt idx="5">
                  <c:v>1544.0500000000002</c:v>
                </c:pt>
                <c:pt idx="6">
                  <c:v>1385.9</c:v>
                </c:pt>
                <c:pt idx="7">
                  <c:v>1244.8050000000001</c:v>
                </c:pt>
                <c:pt idx="8">
                  <c:v>1119.585</c:v>
                </c:pt>
                <c:pt idx="9">
                  <c:v>1011.7450000000001</c:v>
                </c:pt>
                <c:pt idx="10">
                  <c:v>915.63000000000011</c:v>
                </c:pt>
                <c:pt idx="11">
                  <c:v>818.79</c:v>
                </c:pt>
                <c:pt idx="12">
                  <c:v>733.54500000000007</c:v>
                </c:pt>
                <c:pt idx="13">
                  <c:v>656.04500000000007</c:v>
                </c:pt>
                <c:pt idx="14">
                  <c:v>580.33500000000004</c:v>
                </c:pt>
                <c:pt idx="15">
                  <c:v>523.59500000000003</c:v>
                </c:pt>
                <c:pt idx="16">
                  <c:v>453.33</c:v>
                </c:pt>
                <c:pt idx="17">
                  <c:v>390.39499999999998</c:v>
                </c:pt>
                <c:pt idx="18">
                  <c:v>340.42</c:v>
                </c:pt>
                <c:pt idx="19">
                  <c:v>305.27499999999998</c:v>
                </c:pt>
                <c:pt idx="20">
                  <c:v>285.94499999999999</c:v>
                </c:pt>
                <c:pt idx="21">
                  <c:v>261.92500000000001</c:v>
                </c:pt>
                <c:pt idx="22">
                  <c:v>218.69</c:v>
                </c:pt>
                <c:pt idx="23">
                  <c:v>183.47500000000002</c:v>
                </c:pt>
                <c:pt idx="24">
                  <c:v>155.68</c:v>
                </c:pt>
                <c:pt idx="25">
                  <c:v>134.05500000000001</c:v>
                </c:pt>
                <c:pt idx="26">
                  <c:v>121.2</c:v>
                </c:pt>
                <c:pt idx="27">
                  <c:v>109.4545</c:v>
                </c:pt>
                <c:pt idx="28">
                  <c:v>94.721000000000004</c:v>
                </c:pt>
                <c:pt idx="29">
                  <c:v>88.675000000000011</c:v>
                </c:pt>
                <c:pt idx="30">
                  <c:v>69.700999999999993</c:v>
                </c:pt>
                <c:pt idx="31">
                  <c:v>62.979500000000002</c:v>
                </c:pt>
                <c:pt idx="32">
                  <c:v>49.957999999999998</c:v>
                </c:pt>
                <c:pt idx="33">
                  <c:v>49.510999999999996</c:v>
                </c:pt>
                <c:pt idx="34">
                  <c:v>37.491</c:v>
                </c:pt>
                <c:pt idx="35">
                  <c:v>32.329000000000001</c:v>
                </c:pt>
                <c:pt idx="36">
                  <c:v>29.634999999999998</c:v>
                </c:pt>
                <c:pt idx="37">
                  <c:v>28.545999999999999</c:v>
                </c:pt>
                <c:pt idx="38">
                  <c:v>24.835999999999999</c:v>
                </c:pt>
                <c:pt idx="39">
                  <c:v>21.2315</c:v>
                </c:pt>
                <c:pt idx="40">
                  <c:v>20.3705</c:v>
                </c:pt>
                <c:pt idx="41">
                  <c:v>14.609500000000001</c:v>
                </c:pt>
                <c:pt idx="42">
                  <c:v>13.4498</c:v>
                </c:pt>
                <c:pt idx="43">
                  <c:v>10.972049999999999</c:v>
                </c:pt>
                <c:pt idx="44">
                  <c:v>10.347199999999999</c:v>
                </c:pt>
                <c:pt idx="45">
                  <c:v>8.9585000000000008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F-4B31-A7CA-2B6B8377FBEB}"/>
            </c:ext>
          </c:extLst>
        </c:ser>
        <c:ser>
          <c:idx val="3"/>
          <c:order val="3"/>
          <c:tx>
            <c:v>Batch 1, 69.1%wt (week 3)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Viscosity!$H$3:$H$48</c:f>
              <c:numCache>
                <c:formatCode>0.00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0.1585</c:v>
                </c:pt>
                <c:pt idx="4">
                  <c:v>0.185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0.73599999999999999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5.41</c:v>
                </c:pt>
                <c:pt idx="27">
                  <c:v>6.31</c:v>
                </c:pt>
                <c:pt idx="28">
                  <c:v>7.36</c:v>
                </c:pt>
                <c:pt idx="29">
                  <c:v>8.58</c:v>
                </c:pt>
                <c:pt idx="30">
                  <c:v>10</c:v>
                </c:pt>
                <c:pt idx="31">
                  <c:v>11.7</c:v>
                </c:pt>
                <c:pt idx="32">
                  <c:v>13.6</c:v>
                </c:pt>
                <c:pt idx="33">
                  <c:v>15.850000000000001</c:v>
                </c:pt>
                <c:pt idx="34">
                  <c:v>18.5</c:v>
                </c:pt>
                <c:pt idx="35">
                  <c:v>21.5</c:v>
                </c:pt>
                <c:pt idx="36">
                  <c:v>25.1</c:v>
                </c:pt>
                <c:pt idx="37">
                  <c:v>29.3</c:v>
                </c:pt>
                <c:pt idx="38">
                  <c:v>33.75</c:v>
                </c:pt>
                <c:pt idx="39">
                  <c:v>39.799999999999997</c:v>
                </c:pt>
                <c:pt idx="40">
                  <c:v>46.349999999999994</c:v>
                </c:pt>
                <c:pt idx="41">
                  <c:v>54</c:v>
                </c:pt>
                <c:pt idx="42">
                  <c:v>57.6</c:v>
                </c:pt>
                <c:pt idx="43">
                  <c:v>71.25</c:v>
                </c:pt>
                <c:pt idx="44">
                  <c:v>84.300000000000011</c:v>
                </c:pt>
                <c:pt idx="45">
                  <c:v>89.050000000000011</c:v>
                </c:pt>
              </c:numCache>
            </c:numRef>
          </c:xVal>
          <c:yVal>
            <c:numRef>
              <c:f>Viscosity!$G$3:$G$48</c:f>
              <c:numCache>
                <c:formatCode>0.00</c:formatCode>
                <c:ptCount val="46"/>
                <c:pt idx="0">
                  <c:v>3771.05</c:v>
                </c:pt>
                <c:pt idx="1">
                  <c:v>3641.6000000000004</c:v>
                </c:pt>
                <c:pt idx="2">
                  <c:v>3390.85</c:v>
                </c:pt>
                <c:pt idx="3">
                  <c:v>3096.9</c:v>
                </c:pt>
                <c:pt idx="4">
                  <c:v>2748.7</c:v>
                </c:pt>
                <c:pt idx="5">
                  <c:v>2378.8000000000002</c:v>
                </c:pt>
                <c:pt idx="6">
                  <c:v>2080.3000000000002</c:v>
                </c:pt>
                <c:pt idx="7">
                  <c:v>1836.4</c:v>
                </c:pt>
                <c:pt idx="8">
                  <c:v>1640</c:v>
                </c:pt>
                <c:pt idx="9">
                  <c:v>1464.1</c:v>
                </c:pt>
                <c:pt idx="10">
                  <c:v>1288</c:v>
                </c:pt>
                <c:pt idx="11">
                  <c:v>1138.0999999999999</c:v>
                </c:pt>
                <c:pt idx="12">
                  <c:v>1019.595</c:v>
                </c:pt>
                <c:pt idx="13">
                  <c:v>923.17000000000007</c:v>
                </c:pt>
                <c:pt idx="14">
                  <c:v>837.94</c:v>
                </c:pt>
                <c:pt idx="15">
                  <c:v>732.83999999999992</c:v>
                </c:pt>
                <c:pt idx="16">
                  <c:v>682.35500000000002</c:v>
                </c:pt>
                <c:pt idx="17">
                  <c:v>606.19000000000005</c:v>
                </c:pt>
                <c:pt idx="18">
                  <c:v>538.73</c:v>
                </c:pt>
                <c:pt idx="19">
                  <c:v>471.39499999999998</c:v>
                </c:pt>
                <c:pt idx="20">
                  <c:v>430.745</c:v>
                </c:pt>
                <c:pt idx="21">
                  <c:v>390.20499999999998</c:v>
                </c:pt>
                <c:pt idx="22">
                  <c:v>331.005</c:v>
                </c:pt>
                <c:pt idx="23">
                  <c:v>290.09500000000003</c:v>
                </c:pt>
                <c:pt idx="24">
                  <c:v>255.37</c:v>
                </c:pt>
                <c:pt idx="25">
                  <c:v>220.76499999999999</c:v>
                </c:pt>
                <c:pt idx="26">
                  <c:v>206.49</c:v>
                </c:pt>
                <c:pt idx="27">
                  <c:v>186.39499999999998</c:v>
                </c:pt>
                <c:pt idx="28">
                  <c:v>167.995</c:v>
                </c:pt>
                <c:pt idx="29">
                  <c:v>129.59</c:v>
                </c:pt>
                <c:pt idx="30">
                  <c:v>106.84</c:v>
                </c:pt>
                <c:pt idx="31">
                  <c:v>92.377499999999998</c:v>
                </c:pt>
                <c:pt idx="32">
                  <c:v>84.23599999999999</c:v>
                </c:pt>
                <c:pt idx="33">
                  <c:v>79.863500000000002</c:v>
                </c:pt>
                <c:pt idx="34">
                  <c:v>55.233000000000004</c:v>
                </c:pt>
                <c:pt idx="35">
                  <c:v>49.2425</c:v>
                </c:pt>
                <c:pt idx="36">
                  <c:v>43.028500000000001</c:v>
                </c:pt>
                <c:pt idx="37">
                  <c:v>42.716999999999999</c:v>
                </c:pt>
                <c:pt idx="38">
                  <c:v>41.298000000000002</c:v>
                </c:pt>
                <c:pt idx="39">
                  <c:v>34.873999999999995</c:v>
                </c:pt>
                <c:pt idx="40">
                  <c:v>28.890499999999999</c:v>
                </c:pt>
                <c:pt idx="41">
                  <c:v>26.872500000000002</c:v>
                </c:pt>
                <c:pt idx="42">
                  <c:v>28.459</c:v>
                </c:pt>
                <c:pt idx="43">
                  <c:v>22.564500000000002</c:v>
                </c:pt>
                <c:pt idx="44">
                  <c:v>19.137</c:v>
                </c:pt>
                <c:pt idx="45">
                  <c:v>18.279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AF-4B31-A7CA-2B6B8377FBEB}"/>
            </c:ext>
          </c:extLst>
        </c:ser>
        <c:ser>
          <c:idx val="4"/>
          <c:order val="4"/>
          <c:tx>
            <c:v>Batch 1, 64.6%wt (week 4)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1587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Viscosity!$J$3:$J$48</c:f>
              <c:numCache>
                <c:formatCode>0.00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0.159</c:v>
                </c:pt>
                <c:pt idx="4">
                  <c:v>0.185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0.73599999999999999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5.38</c:v>
                </c:pt>
                <c:pt idx="27">
                  <c:v>6.32</c:v>
                </c:pt>
                <c:pt idx="28">
                  <c:v>7.36</c:v>
                </c:pt>
                <c:pt idx="29">
                  <c:v>8.59</c:v>
                </c:pt>
                <c:pt idx="30">
                  <c:v>9.6300000000000008</c:v>
                </c:pt>
                <c:pt idx="31">
                  <c:v>11.7</c:v>
                </c:pt>
                <c:pt idx="32">
                  <c:v>13.5</c:v>
                </c:pt>
                <c:pt idx="33">
                  <c:v>15.8</c:v>
                </c:pt>
                <c:pt idx="34">
                  <c:v>18.5</c:v>
                </c:pt>
                <c:pt idx="35">
                  <c:v>21.5</c:v>
                </c:pt>
                <c:pt idx="36">
                  <c:v>25.1</c:v>
                </c:pt>
                <c:pt idx="37">
                  <c:v>29.3</c:v>
                </c:pt>
                <c:pt idx="38">
                  <c:v>34.200000000000003</c:v>
                </c:pt>
                <c:pt idx="39">
                  <c:v>39.799999999999997</c:v>
                </c:pt>
                <c:pt idx="40">
                  <c:v>46.4</c:v>
                </c:pt>
                <c:pt idx="41">
                  <c:v>42.6</c:v>
                </c:pt>
                <c:pt idx="42">
                  <c:v>48.7</c:v>
                </c:pt>
                <c:pt idx="43">
                  <c:v>73.400000000000006</c:v>
                </c:pt>
                <c:pt idx="44">
                  <c:v>76.8</c:v>
                </c:pt>
                <c:pt idx="45">
                  <c:v>81.900000000000006</c:v>
                </c:pt>
              </c:numCache>
            </c:numRef>
          </c:xVal>
          <c:yVal>
            <c:numRef>
              <c:f>Viscosity!$I$3:$I$48</c:f>
              <c:numCache>
                <c:formatCode>0.00</c:formatCode>
                <c:ptCount val="46"/>
                <c:pt idx="0">
                  <c:v>3964.5</c:v>
                </c:pt>
                <c:pt idx="1">
                  <c:v>3854.3</c:v>
                </c:pt>
                <c:pt idx="2">
                  <c:v>3473</c:v>
                </c:pt>
                <c:pt idx="3">
                  <c:v>3194.2</c:v>
                </c:pt>
                <c:pt idx="4">
                  <c:v>2883.2</c:v>
                </c:pt>
                <c:pt idx="5">
                  <c:v>2634.1</c:v>
                </c:pt>
                <c:pt idx="6">
                  <c:v>2441.8000000000002</c:v>
                </c:pt>
                <c:pt idx="7">
                  <c:v>2236</c:v>
                </c:pt>
                <c:pt idx="8">
                  <c:v>2135</c:v>
                </c:pt>
                <c:pt idx="9">
                  <c:v>1976.9</c:v>
                </c:pt>
                <c:pt idx="10">
                  <c:v>1840.1</c:v>
                </c:pt>
                <c:pt idx="11">
                  <c:v>1684</c:v>
                </c:pt>
                <c:pt idx="12">
                  <c:v>1470.2</c:v>
                </c:pt>
                <c:pt idx="13">
                  <c:v>1328.9</c:v>
                </c:pt>
                <c:pt idx="14">
                  <c:v>1197.9000000000001</c:v>
                </c:pt>
                <c:pt idx="15">
                  <c:v>971.81</c:v>
                </c:pt>
                <c:pt idx="16">
                  <c:v>870.36</c:v>
                </c:pt>
                <c:pt idx="17">
                  <c:v>773.94</c:v>
                </c:pt>
                <c:pt idx="18">
                  <c:v>702.67</c:v>
                </c:pt>
                <c:pt idx="19">
                  <c:v>613.28</c:v>
                </c:pt>
                <c:pt idx="20">
                  <c:v>494.55</c:v>
                </c:pt>
                <c:pt idx="21">
                  <c:v>427.18</c:v>
                </c:pt>
                <c:pt idx="22">
                  <c:v>394.02</c:v>
                </c:pt>
                <c:pt idx="23">
                  <c:v>409.27</c:v>
                </c:pt>
                <c:pt idx="24">
                  <c:v>348.53</c:v>
                </c:pt>
                <c:pt idx="25">
                  <c:v>330.54</c:v>
                </c:pt>
                <c:pt idx="26">
                  <c:v>313.77</c:v>
                </c:pt>
                <c:pt idx="27">
                  <c:v>270.26</c:v>
                </c:pt>
                <c:pt idx="28">
                  <c:v>223.25</c:v>
                </c:pt>
                <c:pt idx="29">
                  <c:v>196.2</c:v>
                </c:pt>
                <c:pt idx="30">
                  <c:v>182.53</c:v>
                </c:pt>
                <c:pt idx="31">
                  <c:v>136.83000000000001</c:v>
                </c:pt>
                <c:pt idx="32">
                  <c:v>124.86</c:v>
                </c:pt>
                <c:pt idx="33">
                  <c:v>96.26</c:v>
                </c:pt>
                <c:pt idx="34">
                  <c:v>68.494</c:v>
                </c:pt>
                <c:pt idx="35">
                  <c:v>60.555</c:v>
                </c:pt>
                <c:pt idx="36">
                  <c:v>44.877000000000002</c:v>
                </c:pt>
                <c:pt idx="37">
                  <c:v>42.984000000000002</c:v>
                </c:pt>
                <c:pt idx="38">
                  <c:v>36.537999999999997</c:v>
                </c:pt>
                <c:pt idx="39">
                  <c:v>34.817999999999998</c:v>
                </c:pt>
                <c:pt idx="40">
                  <c:v>29.811</c:v>
                </c:pt>
                <c:pt idx="41">
                  <c:v>41.249000000000002</c:v>
                </c:pt>
                <c:pt idx="42">
                  <c:v>30.943000000000001</c:v>
                </c:pt>
                <c:pt idx="43">
                  <c:v>20.047999999999998</c:v>
                </c:pt>
                <c:pt idx="44">
                  <c:v>16.675000000000001</c:v>
                </c:pt>
                <c:pt idx="45">
                  <c:v>18.547999999999998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AF-4B31-A7CA-2B6B8377FBEB}"/>
            </c:ext>
          </c:extLst>
        </c:ser>
        <c:ser>
          <c:idx val="5"/>
          <c:order val="5"/>
          <c:tx>
            <c:v>Batch 1, 61.7%wt (week 5)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Viscosity!$L$3:$L$48</c:f>
              <c:numCache>
                <c:formatCode>0.00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</c:v>
                </c:pt>
                <c:pt idx="4">
                  <c:v>0.185</c:v>
                </c:pt>
                <c:pt idx="5">
                  <c:v>0.2155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0.73599999999999999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1.075</c:v>
                </c:pt>
                <c:pt idx="17">
                  <c:v>1.2000000000000002</c:v>
                </c:pt>
                <c:pt idx="18">
                  <c:v>1.087</c:v>
                </c:pt>
                <c:pt idx="19">
                  <c:v>1.1950000000000001</c:v>
                </c:pt>
                <c:pt idx="20">
                  <c:v>1.115</c:v>
                </c:pt>
                <c:pt idx="21">
                  <c:v>1.2000000000000002</c:v>
                </c:pt>
                <c:pt idx="22">
                  <c:v>1.22</c:v>
                </c:pt>
                <c:pt idx="23">
                  <c:v>1.2450000000000001</c:v>
                </c:pt>
                <c:pt idx="24">
                  <c:v>1.2749999999999999</c:v>
                </c:pt>
                <c:pt idx="25">
                  <c:v>1.29</c:v>
                </c:pt>
                <c:pt idx="26">
                  <c:v>1.34</c:v>
                </c:pt>
                <c:pt idx="27">
                  <c:v>1.2949999999999999</c:v>
                </c:pt>
                <c:pt idx="28">
                  <c:v>1.37</c:v>
                </c:pt>
                <c:pt idx="29">
                  <c:v>1.3900000000000001</c:v>
                </c:pt>
                <c:pt idx="30">
                  <c:v>1.353</c:v>
                </c:pt>
                <c:pt idx="31">
                  <c:v>1.56</c:v>
                </c:pt>
                <c:pt idx="32">
                  <c:v>1.5699999999999998</c:v>
                </c:pt>
                <c:pt idx="33">
                  <c:v>1.49</c:v>
                </c:pt>
                <c:pt idx="34">
                  <c:v>1.395</c:v>
                </c:pt>
                <c:pt idx="35">
                  <c:v>1.4100000000000001</c:v>
                </c:pt>
                <c:pt idx="36">
                  <c:v>1.53</c:v>
                </c:pt>
                <c:pt idx="37">
                  <c:v>1.58</c:v>
                </c:pt>
                <c:pt idx="38">
                  <c:v>1.605</c:v>
                </c:pt>
                <c:pt idx="39">
                  <c:v>1.5699999999999998</c:v>
                </c:pt>
                <c:pt idx="40">
                  <c:v>1.73</c:v>
                </c:pt>
                <c:pt idx="41">
                  <c:v>1.78</c:v>
                </c:pt>
                <c:pt idx="42">
                  <c:v>1.845</c:v>
                </c:pt>
                <c:pt idx="43">
                  <c:v>1.9450000000000001</c:v>
                </c:pt>
                <c:pt idx="44">
                  <c:v>2.13</c:v>
                </c:pt>
                <c:pt idx="45">
                  <c:v>2.6749999999999998</c:v>
                </c:pt>
              </c:numCache>
            </c:numRef>
          </c:xVal>
          <c:yVal>
            <c:numRef>
              <c:f>Viscosity!$K$3:$K$48</c:f>
              <c:numCache>
                <c:formatCode>0.00</c:formatCode>
                <c:ptCount val="46"/>
                <c:pt idx="0">
                  <c:v>7595.2999999999993</c:v>
                </c:pt>
                <c:pt idx="1">
                  <c:v>7544.55</c:v>
                </c:pt>
                <c:pt idx="2">
                  <c:v>6912.7</c:v>
                </c:pt>
                <c:pt idx="3">
                  <c:v>6223.2000000000007</c:v>
                </c:pt>
                <c:pt idx="4">
                  <c:v>5569.8</c:v>
                </c:pt>
                <c:pt idx="5">
                  <c:v>4992.5</c:v>
                </c:pt>
                <c:pt idx="6">
                  <c:v>4492.3999999999996</c:v>
                </c:pt>
                <c:pt idx="7">
                  <c:v>4088.1</c:v>
                </c:pt>
                <c:pt idx="8">
                  <c:v>3692.95</c:v>
                </c:pt>
                <c:pt idx="9">
                  <c:v>3329.35</c:v>
                </c:pt>
                <c:pt idx="10">
                  <c:v>2945.95</c:v>
                </c:pt>
                <c:pt idx="11">
                  <c:v>2534.5</c:v>
                </c:pt>
                <c:pt idx="12">
                  <c:v>2270.9499999999998</c:v>
                </c:pt>
                <c:pt idx="13">
                  <c:v>2069.3999999999996</c:v>
                </c:pt>
                <c:pt idx="14">
                  <c:v>1875.05</c:v>
                </c:pt>
                <c:pt idx="15">
                  <c:v>1700.6</c:v>
                </c:pt>
                <c:pt idx="16">
                  <c:v>1646.05</c:v>
                </c:pt>
                <c:pt idx="17">
                  <c:v>1482.9499999999998</c:v>
                </c:pt>
                <c:pt idx="18">
                  <c:v>1633.75</c:v>
                </c:pt>
                <c:pt idx="19">
                  <c:v>1490.15</c:v>
                </c:pt>
                <c:pt idx="20">
                  <c:v>1588.4499999999998</c:v>
                </c:pt>
                <c:pt idx="21">
                  <c:v>1479.3</c:v>
                </c:pt>
                <c:pt idx="22">
                  <c:v>1438.05</c:v>
                </c:pt>
                <c:pt idx="23">
                  <c:v>1456.85</c:v>
                </c:pt>
                <c:pt idx="24">
                  <c:v>1401.65</c:v>
                </c:pt>
                <c:pt idx="25">
                  <c:v>1417.9</c:v>
                </c:pt>
                <c:pt idx="26">
                  <c:v>1346</c:v>
                </c:pt>
                <c:pt idx="27">
                  <c:v>1416.1</c:v>
                </c:pt>
                <c:pt idx="28">
                  <c:v>1377.05</c:v>
                </c:pt>
                <c:pt idx="29">
                  <c:v>1358.65</c:v>
                </c:pt>
                <c:pt idx="30">
                  <c:v>1415.15</c:v>
                </c:pt>
                <c:pt idx="31">
                  <c:v>1234.835</c:v>
                </c:pt>
                <c:pt idx="32">
                  <c:v>1272.27</c:v>
                </c:pt>
                <c:pt idx="33">
                  <c:v>1276.4250000000002</c:v>
                </c:pt>
                <c:pt idx="34">
                  <c:v>1336.5500000000002</c:v>
                </c:pt>
                <c:pt idx="35">
                  <c:v>1349.52</c:v>
                </c:pt>
                <c:pt idx="36">
                  <c:v>1238.77</c:v>
                </c:pt>
                <c:pt idx="37">
                  <c:v>1246.25</c:v>
                </c:pt>
                <c:pt idx="38">
                  <c:v>1160.8150000000001</c:v>
                </c:pt>
                <c:pt idx="39">
                  <c:v>1189.5</c:v>
                </c:pt>
                <c:pt idx="40">
                  <c:v>1065.54</c:v>
                </c:pt>
                <c:pt idx="41">
                  <c:v>1043.6600000000001</c:v>
                </c:pt>
                <c:pt idx="42">
                  <c:v>966.29</c:v>
                </c:pt>
                <c:pt idx="43">
                  <c:v>910.16000000000008</c:v>
                </c:pt>
                <c:pt idx="44">
                  <c:v>848.58999999999992</c:v>
                </c:pt>
                <c:pt idx="45">
                  <c:v>715.03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AF-4B31-A7CA-2B6B8377FBEB}"/>
            </c:ext>
          </c:extLst>
        </c:ser>
        <c:ser>
          <c:idx val="6"/>
          <c:order val="6"/>
          <c:tx>
            <c:v>Batch 1, 61.9%wt (week 6)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'[1]Week 6'!$J$5:$J$50</c:f>
              <c:numCache>
                <c:formatCode>General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0.1585</c:v>
                </c:pt>
                <c:pt idx="4">
                  <c:v>0.185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0.72150000000000003</c:v>
                </c:pt>
                <c:pt idx="14">
                  <c:v>0.64549999999999996</c:v>
                </c:pt>
                <c:pt idx="15">
                  <c:v>0.59599999999999997</c:v>
                </c:pt>
                <c:pt idx="16">
                  <c:v>0.57299999999999995</c:v>
                </c:pt>
                <c:pt idx="17">
                  <c:v>0.57399999999999995</c:v>
                </c:pt>
                <c:pt idx="18">
                  <c:v>0.54949999999999999</c:v>
                </c:pt>
                <c:pt idx="19">
                  <c:v>0.52950000000000008</c:v>
                </c:pt>
                <c:pt idx="20">
                  <c:v>0.57650000000000001</c:v>
                </c:pt>
                <c:pt idx="21">
                  <c:v>0.63400000000000001</c:v>
                </c:pt>
                <c:pt idx="22">
                  <c:v>0.629</c:v>
                </c:pt>
                <c:pt idx="23">
                  <c:v>0.64500000000000002</c:v>
                </c:pt>
                <c:pt idx="24">
                  <c:v>0.70150000000000001</c:v>
                </c:pt>
                <c:pt idx="25">
                  <c:v>0.69350000000000001</c:v>
                </c:pt>
                <c:pt idx="26">
                  <c:v>0.79849999999999999</c:v>
                </c:pt>
                <c:pt idx="27">
                  <c:v>0.84</c:v>
                </c:pt>
                <c:pt idx="28">
                  <c:v>0.96249999999999991</c:v>
                </c:pt>
                <c:pt idx="29">
                  <c:v>0.95499999999999996</c:v>
                </c:pt>
                <c:pt idx="30">
                  <c:v>1.0445</c:v>
                </c:pt>
                <c:pt idx="31">
                  <c:v>1.0514999999999999</c:v>
                </c:pt>
                <c:pt idx="32">
                  <c:v>1.0645</c:v>
                </c:pt>
                <c:pt idx="33">
                  <c:v>1.1280000000000001</c:v>
                </c:pt>
                <c:pt idx="34">
                  <c:v>1.032</c:v>
                </c:pt>
                <c:pt idx="35">
                  <c:v>1.0285</c:v>
                </c:pt>
                <c:pt idx="36">
                  <c:v>1.127</c:v>
                </c:pt>
                <c:pt idx="37">
                  <c:v>1.1560000000000001</c:v>
                </c:pt>
                <c:pt idx="38">
                  <c:v>1.155</c:v>
                </c:pt>
                <c:pt idx="39">
                  <c:v>1.167</c:v>
                </c:pt>
                <c:pt idx="40">
                  <c:v>1.1419999999999999</c:v>
                </c:pt>
                <c:pt idx="41">
                  <c:v>1.0649999999999999</c:v>
                </c:pt>
                <c:pt idx="42">
                  <c:v>1.1359999999999999</c:v>
                </c:pt>
                <c:pt idx="43">
                  <c:v>1.1850000000000001</c:v>
                </c:pt>
                <c:pt idx="44">
                  <c:v>1.1795</c:v>
                </c:pt>
                <c:pt idx="45">
                  <c:v>1.2814999999999999</c:v>
                </c:pt>
              </c:numCache>
            </c:numRef>
          </c:xVal>
          <c:yVal>
            <c:numRef>
              <c:f>'[1]Week 6'!$H$5:$H$50</c:f>
              <c:numCache>
                <c:formatCode>General</c:formatCode>
                <c:ptCount val="46"/>
                <c:pt idx="0">
                  <c:v>6287.45</c:v>
                </c:pt>
                <c:pt idx="1">
                  <c:v>6326.85</c:v>
                </c:pt>
                <c:pt idx="2">
                  <c:v>5895.5499999999993</c:v>
                </c:pt>
                <c:pt idx="3">
                  <c:v>5470.15</c:v>
                </c:pt>
                <c:pt idx="4">
                  <c:v>5089.3500000000004</c:v>
                </c:pt>
                <c:pt idx="5">
                  <c:v>4704.8</c:v>
                </c:pt>
                <c:pt idx="6">
                  <c:v>4352.3500000000004</c:v>
                </c:pt>
                <c:pt idx="7">
                  <c:v>4026.35</c:v>
                </c:pt>
                <c:pt idx="8">
                  <c:v>3662.75</c:v>
                </c:pt>
                <c:pt idx="9">
                  <c:v>3363.55</c:v>
                </c:pt>
                <c:pt idx="10">
                  <c:v>3075.4</c:v>
                </c:pt>
                <c:pt idx="11">
                  <c:v>2814.35</c:v>
                </c:pt>
                <c:pt idx="12">
                  <c:v>2574.6499999999996</c:v>
                </c:pt>
                <c:pt idx="13">
                  <c:v>2409.5</c:v>
                </c:pt>
                <c:pt idx="14">
                  <c:v>2732.8</c:v>
                </c:pt>
                <c:pt idx="15">
                  <c:v>2958.4</c:v>
                </c:pt>
                <c:pt idx="16">
                  <c:v>3087.5</c:v>
                </c:pt>
                <c:pt idx="17">
                  <c:v>3194.05</c:v>
                </c:pt>
                <c:pt idx="18">
                  <c:v>3421.75</c:v>
                </c:pt>
                <c:pt idx="19">
                  <c:v>3558.4</c:v>
                </c:pt>
                <c:pt idx="20">
                  <c:v>3333.2000000000003</c:v>
                </c:pt>
                <c:pt idx="21">
                  <c:v>3110.55</c:v>
                </c:pt>
                <c:pt idx="22">
                  <c:v>3072.15</c:v>
                </c:pt>
                <c:pt idx="23">
                  <c:v>3123.65</c:v>
                </c:pt>
                <c:pt idx="24">
                  <c:v>3056</c:v>
                </c:pt>
                <c:pt idx="25">
                  <c:v>3043.7</c:v>
                </c:pt>
                <c:pt idx="26">
                  <c:v>2727.85</c:v>
                </c:pt>
                <c:pt idx="27">
                  <c:v>2561.85</c:v>
                </c:pt>
                <c:pt idx="28">
                  <c:v>2389.4</c:v>
                </c:pt>
                <c:pt idx="29">
                  <c:v>2447.8000000000002</c:v>
                </c:pt>
                <c:pt idx="30">
                  <c:v>2453.65</c:v>
                </c:pt>
                <c:pt idx="31">
                  <c:v>2399.9499999999998</c:v>
                </c:pt>
                <c:pt idx="32">
                  <c:v>2301.85</c:v>
                </c:pt>
                <c:pt idx="33">
                  <c:v>2239.5500000000002</c:v>
                </c:pt>
                <c:pt idx="34">
                  <c:v>2409.4499999999998</c:v>
                </c:pt>
                <c:pt idx="35">
                  <c:v>2472.4499999999998</c:v>
                </c:pt>
                <c:pt idx="36">
                  <c:v>2315.36</c:v>
                </c:pt>
                <c:pt idx="37">
                  <c:v>2118.4349999999999</c:v>
                </c:pt>
                <c:pt idx="38">
                  <c:v>2049.15</c:v>
                </c:pt>
                <c:pt idx="39">
                  <c:v>2106.8649999999998</c:v>
                </c:pt>
                <c:pt idx="40">
                  <c:v>2207.8249999999998</c:v>
                </c:pt>
                <c:pt idx="41">
                  <c:v>2155.15</c:v>
                </c:pt>
                <c:pt idx="42">
                  <c:v>1988.25</c:v>
                </c:pt>
                <c:pt idx="43">
                  <c:v>1963.0349999999999</c:v>
                </c:pt>
                <c:pt idx="44">
                  <c:v>1989.58</c:v>
                </c:pt>
                <c:pt idx="45">
                  <c:v>1843.4549999999999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AF-4B31-A7CA-2B6B8377FBEB}"/>
            </c:ext>
          </c:extLst>
        </c:ser>
        <c:ser>
          <c:idx val="7"/>
          <c:order val="7"/>
          <c:tx>
            <c:v>Batch 2, 78.2%wt (day 0)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'[2]DAY 0'!$E$6:$E$26</c:f>
              <c:numCache>
                <c:formatCode>General</c:formatCode>
                <c:ptCount val="21"/>
                <c:pt idx="0">
                  <c:v>0.1</c:v>
                </c:pt>
                <c:pt idx="1">
                  <c:v>0.14099999999999999</c:v>
                </c:pt>
                <c:pt idx="2">
                  <c:v>0.19900000000000001</c:v>
                </c:pt>
                <c:pt idx="3">
                  <c:v>0.28199999999999997</c:v>
                </c:pt>
                <c:pt idx="4">
                  <c:v>0.39800000000000002</c:v>
                </c:pt>
                <c:pt idx="5">
                  <c:v>0.56150000000000011</c:v>
                </c:pt>
                <c:pt idx="6">
                  <c:v>0.79400000000000004</c:v>
                </c:pt>
                <c:pt idx="7">
                  <c:v>1.1200000000000001</c:v>
                </c:pt>
                <c:pt idx="8">
                  <c:v>1.58</c:v>
                </c:pt>
                <c:pt idx="9">
                  <c:v>2.2400000000000002</c:v>
                </c:pt>
                <c:pt idx="10">
                  <c:v>3.16</c:v>
                </c:pt>
                <c:pt idx="11">
                  <c:v>4.4649999999999999</c:v>
                </c:pt>
                <c:pt idx="12">
                  <c:v>6.31</c:v>
                </c:pt>
                <c:pt idx="13">
                  <c:v>8.91</c:v>
                </c:pt>
                <c:pt idx="14">
                  <c:v>12.6</c:v>
                </c:pt>
                <c:pt idx="15">
                  <c:v>17.8</c:v>
                </c:pt>
                <c:pt idx="16">
                  <c:v>25.1</c:v>
                </c:pt>
                <c:pt idx="17">
                  <c:v>35.5</c:v>
                </c:pt>
                <c:pt idx="18">
                  <c:v>50.1</c:v>
                </c:pt>
                <c:pt idx="19">
                  <c:v>70.8</c:v>
                </c:pt>
                <c:pt idx="20">
                  <c:v>100</c:v>
                </c:pt>
              </c:numCache>
            </c:numRef>
          </c:xVal>
          <c:yVal>
            <c:numRef>
              <c:f>'[2]DAY 0'!$L$6:$L$26</c:f>
              <c:numCache>
                <c:formatCode>General</c:formatCode>
                <c:ptCount val="21"/>
                <c:pt idx="0">
                  <c:v>1184.9000000000001</c:v>
                </c:pt>
                <c:pt idx="1">
                  <c:v>991.46500000000003</c:v>
                </c:pt>
                <c:pt idx="2">
                  <c:v>792.51499999999999</c:v>
                </c:pt>
                <c:pt idx="3">
                  <c:v>633.24</c:v>
                </c:pt>
                <c:pt idx="4">
                  <c:v>540.52499999999998</c:v>
                </c:pt>
                <c:pt idx="5">
                  <c:v>415.84000000000003</c:v>
                </c:pt>
                <c:pt idx="6">
                  <c:v>317.03000000000003</c:v>
                </c:pt>
                <c:pt idx="7">
                  <c:v>247.91499999999999</c:v>
                </c:pt>
                <c:pt idx="8">
                  <c:v>182.92500000000001</c:v>
                </c:pt>
                <c:pt idx="9">
                  <c:v>123.593</c:v>
                </c:pt>
                <c:pt idx="10">
                  <c:v>101.5825</c:v>
                </c:pt>
                <c:pt idx="11">
                  <c:v>75.527000000000001</c:v>
                </c:pt>
                <c:pt idx="12">
                  <c:v>49.206499999999998</c:v>
                </c:pt>
                <c:pt idx="13">
                  <c:v>36.105000000000004</c:v>
                </c:pt>
                <c:pt idx="14">
                  <c:v>28.352</c:v>
                </c:pt>
                <c:pt idx="15">
                  <c:v>20.0945</c:v>
                </c:pt>
                <c:pt idx="16">
                  <c:v>15.428000000000001</c:v>
                </c:pt>
                <c:pt idx="17">
                  <c:v>11.491850000000001</c:v>
                </c:pt>
                <c:pt idx="18">
                  <c:v>8.6831499999999995</c:v>
                </c:pt>
                <c:pt idx="19">
                  <c:v>6.8320500000000006</c:v>
                </c:pt>
                <c:pt idx="20">
                  <c:v>5.2808000000000002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97-4142-AF5F-08B4F1F1C4EB}"/>
            </c:ext>
          </c:extLst>
        </c:ser>
        <c:ser>
          <c:idx val="8"/>
          <c:order val="8"/>
          <c:tx>
            <c:v>Batch 2, 77.4%wt (day 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'[2]DAY 3'!$D$5:$D$25</c:f>
              <c:numCache>
                <c:formatCode>General</c:formatCode>
                <c:ptCount val="21"/>
                <c:pt idx="0">
                  <c:v>0.1</c:v>
                </c:pt>
                <c:pt idx="1">
                  <c:v>0.14099999999999999</c:v>
                </c:pt>
                <c:pt idx="2">
                  <c:v>0.19900000000000001</c:v>
                </c:pt>
                <c:pt idx="3">
                  <c:v>0.28199999999999997</c:v>
                </c:pt>
                <c:pt idx="4">
                  <c:v>0.39800000000000002</c:v>
                </c:pt>
                <c:pt idx="5">
                  <c:v>0.56200000000000006</c:v>
                </c:pt>
                <c:pt idx="6">
                  <c:v>0.79300000000000004</c:v>
                </c:pt>
                <c:pt idx="7">
                  <c:v>1.1200000000000001</c:v>
                </c:pt>
                <c:pt idx="8">
                  <c:v>1.58</c:v>
                </c:pt>
                <c:pt idx="9">
                  <c:v>2.2400000000000002</c:v>
                </c:pt>
                <c:pt idx="10">
                  <c:v>3.16</c:v>
                </c:pt>
                <c:pt idx="11">
                  <c:v>4.4649999999999999</c:v>
                </c:pt>
                <c:pt idx="12">
                  <c:v>6.31</c:v>
                </c:pt>
                <c:pt idx="13">
                  <c:v>8.91</c:v>
                </c:pt>
                <c:pt idx="14">
                  <c:v>12.6</c:v>
                </c:pt>
                <c:pt idx="15">
                  <c:v>17.8</c:v>
                </c:pt>
                <c:pt idx="16">
                  <c:v>25.1</c:v>
                </c:pt>
                <c:pt idx="17">
                  <c:v>35.5</c:v>
                </c:pt>
                <c:pt idx="18">
                  <c:v>50.150000000000006</c:v>
                </c:pt>
                <c:pt idx="19">
                  <c:v>70.8</c:v>
                </c:pt>
                <c:pt idx="20">
                  <c:v>100</c:v>
                </c:pt>
              </c:numCache>
            </c:numRef>
          </c:xVal>
          <c:yVal>
            <c:numRef>
              <c:f>'[2]DAY 3'!$K$5:$K$25</c:f>
              <c:numCache>
                <c:formatCode>General</c:formatCode>
                <c:ptCount val="21"/>
                <c:pt idx="0">
                  <c:v>1249.5</c:v>
                </c:pt>
                <c:pt idx="1">
                  <c:v>1021.655</c:v>
                </c:pt>
                <c:pt idx="2">
                  <c:v>810.67500000000007</c:v>
                </c:pt>
                <c:pt idx="3">
                  <c:v>682.51499999999999</c:v>
                </c:pt>
                <c:pt idx="4">
                  <c:v>550.56500000000005</c:v>
                </c:pt>
                <c:pt idx="5">
                  <c:v>427.29500000000002</c:v>
                </c:pt>
                <c:pt idx="6">
                  <c:v>329.70499999999998</c:v>
                </c:pt>
                <c:pt idx="7">
                  <c:v>254.15</c:v>
                </c:pt>
                <c:pt idx="8">
                  <c:v>194.70500000000001</c:v>
                </c:pt>
                <c:pt idx="9">
                  <c:v>132.89500000000001</c:v>
                </c:pt>
                <c:pt idx="10">
                  <c:v>110.7735</c:v>
                </c:pt>
                <c:pt idx="11">
                  <c:v>77.376000000000005</c:v>
                </c:pt>
                <c:pt idx="12">
                  <c:v>52.203499999999998</c:v>
                </c:pt>
                <c:pt idx="13">
                  <c:v>37.741999999999997</c:v>
                </c:pt>
                <c:pt idx="14">
                  <c:v>28.6615</c:v>
                </c:pt>
                <c:pt idx="15">
                  <c:v>22.542999999999999</c:v>
                </c:pt>
                <c:pt idx="16">
                  <c:v>16.135000000000002</c:v>
                </c:pt>
                <c:pt idx="17">
                  <c:v>12.6995</c:v>
                </c:pt>
                <c:pt idx="18">
                  <c:v>9.9751000000000012</c:v>
                </c:pt>
                <c:pt idx="19">
                  <c:v>7.6230500000000001</c:v>
                </c:pt>
                <c:pt idx="20">
                  <c:v>6.0185500000000003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97-4142-AF5F-08B4F1F1C4EB}"/>
            </c:ext>
          </c:extLst>
        </c:ser>
        <c:ser>
          <c:idx val="9"/>
          <c:order val="9"/>
          <c:tx>
            <c:v>Batch 2, 75.7%wt (day 5)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1587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'[2]DAY 5'!$D$6:$D$26</c:f>
              <c:numCache>
                <c:formatCode>General</c:formatCode>
                <c:ptCount val="21"/>
                <c:pt idx="0">
                  <c:v>9.9950000000000011E-2</c:v>
                </c:pt>
                <c:pt idx="1">
                  <c:v>0.14099999999999999</c:v>
                </c:pt>
                <c:pt idx="2">
                  <c:v>0.19900000000000001</c:v>
                </c:pt>
                <c:pt idx="3">
                  <c:v>0.28199999999999997</c:v>
                </c:pt>
                <c:pt idx="4">
                  <c:v>0.39800000000000002</c:v>
                </c:pt>
                <c:pt idx="5">
                  <c:v>0.56200000000000006</c:v>
                </c:pt>
                <c:pt idx="6">
                  <c:v>0.79400000000000004</c:v>
                </c:pt>
                <c:pt idx="7">
                  <c:v>1.1200000000000001</c:v>
                </c:pt>
                <c:pt idx="8">
                  <c:v>1.58</c:v>
                </c:pt>
                <c:pt idx="9">
                  <c:v>2.2400000000000002</c:v>
                </c:pt>
                <c:pt idx="10">
                  <c:v>3.16</c:v>
                </c:pt>
                <c:pt idx="11">
                  <c:v>4.4649999999999999</c:v>
                </c:pt>
                <c:pt idx="12">
                  <c:v>6.31</c:v>
                </c:pt>
                <c:pt idx="13">
                  <c:v>8.91</c:v>
                </c:pt>
                <c:pt idx="14">
                  <c:v>12.6</c:v>
                </c:pt>
                <c:pt idx="15">
                  <c:v>17.8</c:v>
                </c:pt>
                <c:pt idx="16">
                  <c:v>25.1</c:v>
                </c:pt>
                <c:pt idx="17">
                  <c:v>35.5</c:v>
                </c:pt>
                <c:pt idx="18">
                  <c:v>50.1</c:v>
                </c:pt>
                <c:pt idx="19">
                  <c:v>70.8</c:v>
                </c:pt>
                <c:pt idx="20">
                  <c:v>100</c:v>
                </c:pt>
              </c:numCache>
            </c:numRef>
          </c:xVal>
          <c:yVal>
            <c:numRef>
              <c:f>'[2]DAY 5'!$K$6:$K$26</c:f>
              <c:numCache>
                <c:formatCode>General</c:formatCode>
                <c:ptCount val="21"/>
                <c:pt idx="0">
                  <c:v>2345.35</c:v>
                </c:pt>
                <c:pt idx="1">
                  <c:v>1861.8</c:v>
                </c:pt>
                <c:pt idx="2">
                  <c:v>1483.25</c:v>
                </c:pt>
                <c:pt idx="3">
                  <c:v>1185.4000000000001</c:v>
                </c:pt>
                <c:pt idx="4">
                  <c:v>960.92500000000007</c:v>
                </c:pt>
                <c:pt idx="5">
                  <c:v>796.78499999999997</c:v>
                </c:pt>
                <c:pt idx="6">
                  <c:v>614.96500000000003</c:v>
                </c:pt>
                <c:pt idx="7">
                  <c:v>464.06</c:v>
                </c:pt>
                <c:pt idx="8">
                  <c:v>361.57</c:v>
                </c:pt>
                <c:pt idx="9">
                  <c:v>275.78000000000003</c:v>
                </c:pt>
                <c:pt idx="10">
                  <c:v>212.3</c:v>
                </c:pt>
                <c:pt idx="11">
                  <c:v>164.02</c:v>
                </c:pt>
                <c:pt idx="12">
                  <c:v>116.36200000000001</c:v>
                </c:pt>
                <c:pt idx="13">
                  <c:v>88.252499999999998</c:v>
                </c:pt>
                <c:pt idx="14">
                  <c:v>58.978500000000004</c:v>
                </c:pt>
                <c:pt idx="15">
                  <c:v>39.725000000000001</c:v>
                </c:pt>
                <c:pt idx="16">
                  <c:v>29.395</c:v>
                </c:pt>
                <c:pt idx="17">
                  <c:v>18.9375</c:v>
                </c:pt>
                <c:pt idx="18">
                  <c:v>13.929500000000001</c:v>
                </c:pt>
                <c:pt idx="19">
                  <c:v>11.018000000000001</c:v>
                </c:pt>
                <c:pt idx="20">
                  <c:v>8.8495499999999989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97-4142-AF5F-08B4F1F1C4EB}"/>
            </c:ext>
          </c:extLst>
        </c:ser>
        <c:ser>
          <c:idx val="10"/>
          <c:order val="10"/>
          <c:tx>
            <c:v>Batch 2, 75.8%wt (day 7)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'[2]DAY 7'!$D$6:$D$26</c:f>
              <c:numCache>
                <c:formatCode>General</c:formatCode>
                <c:ptCount val="21"/>
                <c:pt idx="0">
                  <c:v>0.1</c:v>
                </c:pt>
                <c:pt idx="1">
                  <c:v>0.14099999999999999</c:v>
                </c:pt>
                <c:pt idx="2">
                  <c:v>0.19900000000000001</c:v>
                </c:pt>
                <c:pt idx="3">
                  <c:v>0.28199999999999997</c:v>
                </c:pt>
                <c:pt idx="4">
                  <c:v>0.39800000000000002</c:v>
                </c:pt>
                <c:pt idx="5">
                  <c:v>0.56200000000000006</c:v>
                </c:pt>
                <c:pt idx="6">
                  <c:v>0.79350000000000009</c:v>
                </c:pt>
                <c:pt idx="7">
                  <c:v>1.1200000000000001</c:v>
                </c:pt>
                <c:pt idx="8">
                  <c:v>1.58</c:v>
                </c:pt>
                <c:pt idx="9">
                  <c:v>2.2400000000000002</c:v>
                </c:pt>
                <c:pt idx="10">
                  <c:v>3.16</c:v>
                </c:pt>
                <c:pt idx="11">
                  <c:v>4.46</c:v>
                </c:pt>
                <c:pt idx="12">
                  <c:v>6.31</c:v>
                </c:pt>
                <c:pt idx="13">
                  <c:v>8.91</c:v>
                </c:pt>
                <c:pt idx="14">
                  <c:v>12.6</c:v>
                </c:pt>
                <c:pt idx="15">
                  <c:v>17.8</c:v>
                </c:pt>
                <c:pt idx="16">
                  <c:v>25.15</c:v>
                </c:pt>
                <c:pt idx="17">
                  <c:v>35.5</c:v>
                </c:pt>
                <c:pt idx="18">
                  <c:v>50.150000000000006</c:v>
                </c:pt>
                <c:pt idx="19">
                  <c:v>70.8</c:v>
                </c:pt>
                <c:pt idx="20">
                  <c:v>100</c:v>
                </c:pt>
              </c:numCache>
            </c:numRef>
          </c:xVal>
          <c:yVal>
            <c:numRef>
              <c:f>'[2]DAY 7'!$K$6:$K$26</c:f>
              <c:numCache>
                <c:formatCode>General</c:formatCode>
                <c:ptCount val="21"/>
                <c:pt idx="0">
                  <c:v>1372.95</c:v>
                </c:pt>
                <c:pt idx="1">
                  <c:v>1206.2</c:v>
                </c:pt>
                <c:pt idx="2">
                  <c:v>950.31000000000006</c:v>
                </c:pt>
                <c:pt idx="3">
                  <c:v>740.11500000000001</c:v>
                </c:pt>
                <c:pt idx="4">
                  <c:v>566.67500000000007</c:v>
                </c:pt>
                <c:pt idx="5">
                  <c:v>442.93</c:v>
                </c:pt>
                <c:pt idx="6">
                  <c:v>354.91</c:v>
                </c:pt>
                <c:pt idx="7">
                  <c:v>278.89499999999998</c:v>
                </c:pt>
                <c:pt idx="8">
                  <c:v>218.285</c:v>
                </c:pt>
                <c:pt idx="9">
                  <c:v>156.32500000000002</c:v>
                </c:pt>
                <c:pt idx="10">
                  <c:v>118.425</c:v>
                </c:pt>
                <c:pt idx="11">
                  <c:v>100.29650000000001</c:v>
                </c:pt>
                <c:pt idx="12">
                  <c:v>66.276499999999999</c:v>
                </c:pt>
                <c:pt idx="13">
                  <c:v>48.0535</c:v>
                </c:pt>
                <c:pt idx="14">
                  <c:v>34.143500000000003</c:v>
                </c:pt>
                <c:pt idx="15">
                  <c:v>24.476500000000001</c:v>
                </c:pt>
                <c:pt idx="16">
                  <c:v>17.121500000000001</c:v>
                </c:pt>
                <c:pt idx="17">
                  <c:v>13.986000000000001</c:v>
                </c:pt>
                <c:pt idx="18">
                  <c:v>9.8843500000000013</c:v>
                </c:pt>
                <c:pt idx="19">
                  <c:v>7.97675</c:v>
                </c:pt>
                <c:pt idx="20">
                  <c:v>5.8189000000000002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97-4142-AF5F-08B4F1F1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5992"/>
        <c:axId val="174166384"/>
      </c:scatterChart>
      <c:valAx>
        <c:axId val="174165992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Shear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rate (s</a:t>
                </a:r>
                <a:r>
                  <a:rPr lang="en-GB" sz="11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6384"/>
        <c:crosses val="autoZero"/>
        <c:crossBetween val="midCat"/>
        <c:majorUnit val="10"/>
        <c:minorUnit val="10"/>
      </c:valAx>
      <c:valAx>
        <c:axId val="174166384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Viscosity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(Pa.s)</a:t>
                </a:r>
              </a:p>
            </c:rich>
          </c:tx>
          <c:layout>
            <c:manualLayout>
              <c:xMode val="edge"/>
              <c:yMode val="edge"/>
              <c:x val="9.8520100295500339E-3"/>
              <c:y val="0.422042380975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5992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523509678466596"/>
          <c:y val="1.6684044054634334E-2"/>
          <c:w val="0.52020804921808617"/>
          <c:h val="0.18352579830523397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8937007874017"/>
          <c:y val="5.5555555555555552E-2"/>
          <c:w val="0.79539129483814519"/>
          <c:h val="0.831466170895304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7-4474-8DCE-4F85B75AA9C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7-4474-8DCE-4F85B75AA9C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37-4474-8DCE-4F85B75AA9C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37-4474-8DCE-4F85B75AA9C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37-4474-8DCE-4F85B75AA9C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37-4474-8DCE-4F85B75AA9C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7-4474-8DCE-4F85B75AA9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'Viscosity at fixed shear rate'!$H$6:$H$12</c:f>
                <c:numCache>
                  <c:formatCode>General</c:formatCode>
                  <c:ptCount val="7"/>
                  <c:pt idx="0">
                    <c:v>28.792779187381914</c:v>
                  </c:pt>
                  <c:pt idx="1">
                    <c:v>26.306951552773839</c:v>
                  </c:pt>
                  <c:pt idx="2">
                    <c:v>138.91112716409734</c:v>
                  </c:pt>
                  <c:pt idx="3">
                    <c:v>132.70980069309195</c:v>
                  </c:pt>
                  <c:pt idx="4">
                    <c:v>471.78164440766443</c:v>
                  </c:pt>
                  <c:pt idx="5">
                    <c:v>3.3941125496953961</c:v>
                  </c:pt>
                  <c:pt idx="6">
                    <c:v>0</c:v>
                  </c:pt>
                </c:numCache>
              </c:numRef>
            </c:plus>
            <c:minus>
              <c:numRef>
                <c:f>'Viscosity at fixed shear rate'!$H$6:$H$12</c:f>
                <c:numCache>
                  <c:formatCode>General</c:formatCode>
                  <c:ptCount val="7"/>
                  <c:pt idx="0">
                    <c:v>28.792779187381914</c:v>
                  </c:pt>
                  <c:pt idx="1">
                    <c:v>26.306951552773839</c:v>
                  </c:pt>
                  <c:pt idx="2">
                    <c:v>138.91112716409734</c:v>
                  </c:pt>
                  <c:pt idx="3">
                    <c:v>132.70980069309195</c:v>
                  </c:pt>
                  <c:pt idx="4">
                    <c:v>471.78164440766443</c:v>
                  </c:pt>
                  <c:pt idx="5">
                    <c:v>3.3941125496953961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at fixed shear rate'!$I$6:$I$12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'Viscosity at fixed shear rate'!$G$6:$G$12</c:f>
              <c:numCache>
                <c:formatCode>0.00</c:formatCode>
                <c:ptCount val="7"/>
                <c:pt idx="0">
                  <c:v>396.92666666666668</c:v>
                </c:pt>
                <c:pt idx="1">
                  <c:v>183.79</c:v>
                </c:pt>
                <c:pt idx="2">
                  <c:v>523.59500000000003</c:v>
                </c:pt>
                <c:pt idx="3">
                  <c:v>732.83999999999992</c:v>
                </c:pt>
                <c:pt idx="4">
                  <c:v>1531.5</c:v>
                </c:pt>
                <c:pt idx="5">
                  <c:v>1700.6</c:v>
                </c:pt>
                <c:pt idx="6">
                  <c:v>1753.1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537-4474-8DCE-4F85B75A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36816"/>
        <c:axId val="838044480"/>
      </c:scatterChart>
      <c:valAx>
        <c:axId val="836036816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Shear</a:t>
                </a:r>
                <a:r>
                  <a:rPr lang="en-GB" baseline="0"/>
                  <a:t> rate (1/s)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4480"/>
        <c:crosses val="autoZero"/>
        <c:crossBetween val="midCat"/>
      </c:valAx>
      <c:valAx>
        <c:axId val="83804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Viscosity</a:t>
                </a:r>
                <a:r>
                  <a:rPr lang="en-GB" baseline="0"/>
                  <a:t> (Pa.s)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888888888888888E-2"/>
              <c:y val="0.2694943861184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Viscosity at fixed s</a:t>
            </a:r>
            <a:r>
              <a:rPr lang="en-US"/>
              <a:t>hear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2907597172322"/>
          <c:y val="0.22754166666666667"/>
          <c:w val="0.81680632639461681"/>
          <c:h val="0.58597619047619043"/>
        </c:manualLayout>
      </c:layout>
      <c:scatterChart>
        <c:scatterStyle val="lineMarker"/>
        <c:varyColors val="0"/>
        <c:ser>
          <c:idx val="0"/>
          <c:order val="0"/>
          <c:tx>
            <c:v>Batch 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'Viscosity at fixed shear rate'!$C$6:$C$12</c:f>
              <c:numCache>
                <c:formatCode>0.00</c:formatCode>
                <c:ptCount val="7"/>
                <c:pt idx="0">
                  <c:v>79.047646776364729</c:v>
                </c:pt>
                <c:pt idx="1">
                  <c:v>76.545761670784515</c:v>
                </c:pt>
                <c:pt idx="2">
                  <c:v>71.305955024123179</c:v>
                </c:pt>
                <c:pt idx="3">
                  <c:v>69.10738985025165</c:v>
                </c:pt>
                <c:pt idx="4">
                  <c:v>64.596685264241358</c:v>
                </c:pt>
                <c:pt idx="5">
                  <c:v>61.7030332283733</c:v>
                </c:pt>
                <c:pt idx="6">
                  <c:v>61.875664494092028</c:v>
                </c:pt>
              </c:numCache>
            </c:numRef>
          </c:xVal>
          <c:yVal>
            <c:numRef>
              <c:f>'Viscosity at fixed shear rate'!$G$6:$G$12</c:f>
              <c:numCache>
                <c:formatCode>0.00</c:formatCode>
                <c:ptCount val="7"/>
                <c:pt idx="0">
                  <c:v>396.92666666666668</c:v>
                </c:pt>
                <c:pt idx="1">
                  <c:v>183.79</c:v>
                </c:pt>
                <c:pt idx="2">
                  <c:v>523.59500000000003</c:v>
                </c:pt>
                <c:pt idx="3">
                  <c:v>732.83999999999992</c:v>
                </c:pt>
                <c:pt idx="4">
                  <c:v>1531.5</c:v>
                </c:pt>
                <c:pt idx="5">
                  <c:v>1700.6</c:v>
                </c:pt>
                <c:pt idx="6">
                  <c:v>1753.1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6-4722-8F75-8F9D787D3AC2}"/>
            </c:ext>
          </c:extLst>
        </c:ser>
        <c:ser>
          <c:idx val="1"/>
          <c:order val="1"/>
          <c:tx>
            <c:v>Batch 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'Viscosity at fixed shear rate'!$D$15:$D$18</c:f>
              <c:numCache>
                <c:formatCode>0.00</c:formatCode>
                <c:ptCount val="4"/>
                <c:pt idx="0">
                  <c:v>78.202196440501226</c:v>
                </c:pt>
                <c:pt idx="1">
                  <c:v>77.433122518079657</c:v>
                </c:pt>
                <c:pt idx="2">
                  <c:v>75.690442858390696</c:v>
                </c:pt>
                <c:pt idx="3">
                  <c:v>75.819883173068874</c:v>
                </c:pt>
              </c:numCache>
            </c:numRef>
          </c:xVal>
          <c:yVal>
            <c:numRef>
              <c:f>'Viscosity at fixed shear rate'!$B$15:$B$18</c:f>
              <c:numCache>
                <c:formatCode>0.00</c:formatCode>
                <c:ptCount val="4"/>
                <c:pt idx="0">
                  <c:v>36.105000000000004</c:v>
                </c:pt>
                <c:pt idx="1">
                  <c:v>37.741999999999997</c:v>
                </c:pt>
                <c:pt idx="2">
                  <c:v>88.252499999999998</c:v>
                </c:pt>
                <c:pt idx="3">
                  <c:v>48.0535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96-4722-8F75-8F9D787D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55728"/>
        <c:axId val="903056976"/>
      </c:scatterChart>
      <c:valAx>
        <c:axId val="9030557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>
                    <a:solidFill>
                      <a:sysClr val="windowText" lastClr="000000"/>
                    </a:solidFill>
                  </a:rPr>
                  <a:t>Moisture content (%wt)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56976"/>
        <c:crosses val="autoZero"/>
        <c:crossBetween val="midCat"/>
        <c:majorUnit val="10"/>
      </c:valAx>
      <c:valAx>
        <c:axId val="903056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</a:rPr>
                  <a:t>Viscosity (Pa.s)</a:t>
                </a:r>
              </a:p>
            </c:rich>
          </c:tx>
          <c:layout>
            <c:manualLayout>
              <c:xMode val="edge"/>
              <c:yMode val="edge"/>
              <c:x val="1.8938175988965158E-2"/>
              <c:y val="0.37737136243386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56720396285054"/>
          <c:y val="0.45031646825396826"/>
          <c:w val="0.16390208441095469"/>
          <c:h val="0.17114021164021162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1062992125985"/>
          <c:y val="5.1400554097404488E-2"/>
          <c:w val="0.81382567804024508"/>
          <c:h val="0.77970290172061829"/>
        </c:manualLayout>
      </c:layout>
      <c:scatterChart>
        <c:scatterStyle val="lineMarker"/>
        <c:varyColors val="0"/>
        <c:ser>
          <c:idx val="0"/>
          <c:order val="0"/>
          <c:tx>
            <c:v>Batch 1, 79.0%wt (day 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'Shear stress'!$B$3:$B$48</c:f>
              <c:numCache>
                <c:formatCode>0.00</c:formatCode>
                <c:ptCount val="46"/>
                <c:pt idx="0">
                  <c:v>0.10000000000000002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0.15833333333333333</c:v>
                </c:pt>
                <c:pt idx="4">
                  <c:v>0.18499999999999997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0.39799999999999996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0.7360000000000001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1.8500000000000003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5.41</c:v>
                </c:pt>
                <c:pt idx="27">
                  <c:v>6.31</c:v>
                </c:pt>
                <c:pt idx="28">
                  <c:v>7.36</c:v>
                </c:pt>
                <c:pt idx="29">
                  <c:v>8.58</c:v>
                </c:pt>
                <c:pt idx="30">
                  <c:v>10</c:v>
                </c:pt>
                <c:pt idx="31">
                  <c:v>11.699999999999998</c:v>
                </c:pt>
                <c:pt idx="32">
                  <c:v>13.6</c:v>
                </c:pt>
                <c:pt idx="33">
                  <c:v>15.833333333333334</c:v>
                </c:pt>
                <c:pt idx="34">
                  <c:v>18.5</c:v>
                </c:pt>
                <c:pt idx="35">
                  <c:v>21.5</c:v>
                </c:pt>
                <c:pt idx="36">
                  <c:v>25.133333333333336</c:v>
                </c:pt>
                <c:pt idx="37">
                  <c:v>29.266666666666666</c:v>
                </c:pt>
                <c:pt idx="38">
                  <c:v>34.166666666666671</c:v>
                </c:pt>
                <c:pt idx="39">
                  <c:v>39.799999999999997</c:v>
                </c:pt>
                <c:pt idx="40">
                  <c:v>46.4</c:v>
                </c:pt>
                <c:pt idx="41">
                  <c:v>54.1</c:v>
                </c:pt>
                <c:pt idx="42">
                  <c:v>63.20000000000001</c:v>
                </c:pt>
                <c:pt idx="43">
                  <c:v>73.5</c:v>
                </c:pt>
                <c:pt idx="44">
                  <c:v>85.766666666666666</c:v>
                </c:pt>
                <c:pt idx="45">
                  <c:v>99.966666666666654</c:v>
                </c:pt>
              </c:numCache>
            </c:numRef>
          </c:xVal>
          <c:yVal>
            <c:numRef>
              <c:f>'Shear stress'!$A$3:$A$48</c:f>
              <c:numCache>
                <c:formatCode>0.00</c:formatCode>
                <c:ptCount val="46"/>
                <c:pt idx="0">
                  <c:v>141.27333333333334</c:v>
                </c:pt>
                <c:pt idx="1">
                  <c:v>181.59666666666666</c:v>
                </c:pt>
                <c:pt idx="2">
                  <c:v>208.46333333333334</c:v>
                </c:pt>
                <c:pt idx="3">
                  <c:v>230.26999999999998</c:v>
                </c:pt>
                <c:pt idx="4">
                  <c:v>248.53333333333333</c:v>
                </c:pt>
                <c:pt idx="5">
                  <c:v>265.62999999999994</c:v>
                </c:pt>
                <c:pt idx="6">
                  <c:v>282.16333333333336</c:v>
                </c:pt>
                <c:pt idx="7">
                  <c:v>298.49</c:v>
                </c:pt>
                <c:pt idx="8">
                  <c:v>312.44666666666666</c:v>
                </c:pt>
                <c:pt idx="9">
                  <c:v>325.26</c:v>
                </c:pt>
                <c:pt idx="10">
                  <c:v>333.66666666666669</c:v>
                </c:pt>
                <c:pt idx="11">
                  <c:v>346.82666666666665</c:v>
                </c:pt>
                <c:pt idx="12">
                  <c:v>349.98</c:v>
                </c:pt>
                <c:pt idx="13">
                  <c:v>360.90333333333336</c:v>
                </c:pt>
                <c:pt idx="14">
                  <c:v>384.64000000000004</c:v>
                </c:pt>
                <c:pt idx="15">
                  <c:v>396.91333333333336</c:v>
                </c:pt>
                <c:pt idx="16">
                  <c:v>399.28999999999996</c:v>
                </c:pt>
                <c:pt idx="17">
                  <c:v>396.30333333333334</c:v>
                </c:pt>
                <c:pt idx="18">
                  <c:v>393.84999999999997</c:v>
                </c:pt>
                <c:pt idx="19">
                  <c:v>383.13000000000005</c:v>
                </c:pt>
                <c:pt idx="20">
                  <c:v>390.31</c:v>
                </c:pt>
                <c:pt idx="21">
                  <c:v>452.54333333333329</c:v>
                </c:pt>
                <c:pt idx="22">
                  <c:v>469.90666666666669</c:v>
                </c:pt>
                <c:pt idx="23">
                  <c:v>457.74</c:v>
                </c:pt>
                <c:pt idx="24">
                  <c:v>423.44</c:v>
                </c:pt>
                <c:pt idx="25">
                  <c:v>418.82</c:v>
                </c:pt>
                <c:pt idx="26">
                  <c:v>421.40000000000003</c:v>
                </c:pt>
                <c:pt idx="27">
                  <c:v>434.05</c:v>
                </c:pt>
                <c:pt idx="28">
                  <c:v>442.67333333333335</c:v>
                </c:pt>
                <c:pt idx="29">
                  <c:v>437.01666666666665</c:v>
                </c:pt>
                <c:pt idx="30">
                  <c:v>437.38666666666671</c:v>
                </c:pt>
                <c:pt idx="31">
                  <c:v>432.15666666666669</c:v>
                </c:pt>
                <c:pt idx="32">
                  <c:v>437.49333333333334</c:v>
                </c:pt>
                <c:pt idx="33">
                  <c:v>433.75333333333333</c:v>
                </c:pt>
                <c:pt idx="34">
                  <c:v>441.77333333333337</c:v>
                </c:pt>
                <c:pt idx="35">
                  <c:v>437.2833333333333</c:v>
                </c:pt>
                <c:pt idx="36">
                  <c:v>472.73</c:v>
                </c:pt>
                <c:pt idx="37">
                  <c:v>497.5266666666667</c:v>
                </c:pt>
                <c:pt idx="38">
                  <c:v>517.35</c:v>
                </c:pt>
                <c:pt idx="39">
                  <c:v>521.5766666666666</c:v>
                </c:pt>
                <c:pt idx="40">
                  <c:v>551.43666666666661</c:v>
                </c:pt>
                <c:pt idx="41">
                  <c:v>573.30999999999995</c:v>
                </c:pt>
                <c:pt idx="42">
                  <c:v>583.38666666666666</c:v>
                </c:pt>
                <c:pt idx="43">
                  <c:v>634.49666666666656</c:v>
                </c:pt>
                <c:pt idx="44">
                  <c:v>643.49</c:v>
                </c:pt>
                <c:pt idx="45">
                  <c:v>664.55333333333328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D-48CE-A593-2B65C5450762}"/>
            </c:ext>
          </c:extLst>
        </c:ser>
        <c:ser>
          <c:idx val="1"/>
          <c:order val="1"/>
          <c:tx>
            <c:v>Batch 1, 76.5%wt (week 1)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'Shear stress'!$D$3:$D$48</c:f>
              <c:numCache>
                <c:formatCode>0.00</c:formatCode>
                <c:ptCount val="46"/>
                <c:pt idx="0">
                  <c:v>0.10000000000000002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</c:v>
                </c:pt>
                <c:pt idx="4">
                  <c:v>0.18499999999999997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0.39799999999999996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0.7360000000000001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1.8500000000000003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5.41</c:v>
                </c:pt>
                <c:pt idx="27">
                  <c:v>6.31</c:v>
                </c:pt>
                <c:pt idx="28">
                  <c:v>7.36</c:v>
                </c:pt>
                <c:pt idx="29">
                  <c:v>8.58</c:v>
                </c:pt>
                <c:pt idx="30">
                  <c:v>10</c:v>
                </c:pt>
                <c:pt idx="31">
                  <c:v>11.633333333333333</c:v>
                </c:pt>
                <c:pt idx="32">
                  <c:v>13.633333333333333</c:v>
                </c:pt>
                <c:pt idx="33">
                  <c:v>15.866666666666667</c:v>
                </c:pt>
                <c:pt idx="34">
                  <c:v>18.5</c:v>
                </c:pt>
                <c:pt idx="35">
                  <c:v>21.533333333333331</c:v>
                </c:pt>
                <c:pt idx="36">
                  <c:v>25.133333333333336</c:v>
                </c:pt>
                <c:pt idx="37">
                  <c:v>29.3</c:v>
                </c:pt>
                <c:pt idx="38">
                  <c:v>34.166666666666671</c:v>
                </c:pt>
                <c:pt idx="39">
                  <c:v>39.766666666666666</c:v>
                </c:pt>
                <c:pt idx="40">
                  <c:v>46.466666666666669</c:v>
                </c:pt>
                <c:pt idx="41">
                  <c:v>54.166666666666664</c:v>
                </c:pt>
                <c:pt idx="42">
                  <c:v>63.1</c:v>
                </c:pt>
                <c:pt idx="43">
                  <c:v>73.566666666666663</c:v>
                </c:pt>
                <c:pt idx="44">
                  <c:v>85.833333333333329</c:v>
                </c:pt>
                <c:pt idx="45">
                  <c:v>100</c:v>
                </c:pt>
              </c:numCache>
            </c:numRef>
          </c:xVal>
          <c:yVal>
            <c:numRef>
              <c:f>'Shear stress'!$C$3:$C$48</c:f>
              <c:numCache>
                <c:formatCode>0.00</c:formatCode>
                <c:ptCount val="46"/>
                <c:pt idx="0">
                  <c:v>56.252333333333333</c:v>
                </c:pt>
                <c:pt idx="1">
                  <c:v>71.578666666666663</c:v>
                </c:pt>
                <c:pt idx="2">
                  <c:v>81.969666666666669</c:v>
                </c:pt>
                <c:pt idx="3">
                  <c:v>90.973333333333343</c:v>
                </c:pt>
                <c:pt idx="4">
                  <c:v>99.149666666666675</c:v>
                </c:pt>
                <c:pt idx="5">
                  <c:v>106.74033333333334</c:v>
                </c:pt>
                <c:pt idx="6">
                  <c:v>113.51766666666667</c:v>
                </c:pt>
                <c:pt idx="7">
                  <c:v>120.47166666666668</c:v>
                </c:pt>
                <c:pt idx="8">
                  <c:v>128.21666666666667</c:v>
                </c:pt>
                <c:pt idx="9">
                  <c:v>135.95666666666668</c:v>
                </c:pt>
                <c:pt idx="10">
                  <c:v>145.49333333333334</c:v>
                </c:pt>
                <c:pt idx="11">
                  <c:v>156.53666666666666</c:v>
                </c:pt>
                <c:pt idx="12">
                  <c:v>166.74666666666667</c:v>
                </c:pt>
                <c:pt idx="13">
                  <c:v>169.27333333333334</c:v>
                </c:pt>
                <c:pt idx="14">
                  <c:v>173.99</c:v>
                </c:pt>
                <c:pt idx="15">
                  <c:v>183.78666666666666</c:v>
                </c:pt>
                <c:pt idx="16">
                  <c:v>183.59333333333333</c:v>
                </c:pt>
                <c:pt idx="17">
                  <c:v>188.17999999999998</c:v>
                </c:pt>
                <c:pt idx="18">
                  <c:v>194.78333333333333</c:v>
                </c:pt>
                <c:pt idx="19">
                  <c:v>203.20666666666668</c:v>
                </c:pt>
                <c:pt idx="20">
                  <c:v>210.46000000000004</c:v>
                </c:pt>
                <c:pt idx="21">
                  <c:v>222.35666666666665</c:v>
                </c:pt>
                <c:pt idx="22">
                  <c:v>233.61666666666667</c:v>
                </c:pt>
                <c:pt idx="23">
                  <c:v>230.42999999999998</c:v>
                </c:pt>
                <c:pt idx="24">
                  <c:v>199.34666666666666</c:v>
                </c:pt>
                <c:pt idx="25">
                  <c:v>203.48666666666668</c:v>
                </c:pt>
                <c:pt idx="26">
                  <c:v>225.91666666666666</c:v>
                </c:pt>
                <c:pt idx="27">
                  <c:v>243.70333333333335</c:v>
                </c:pt>
                <c:pt idx="28">
                  <c:v>246.19666666666669</c:v>
                </c:pt>
                <c:pt idx="29">
                  <c:v>252.05333333333337</c:v>
                </c:pt>
                <c:pt idx="30">
                  <c:v>217.83666666666667</c:v>
                </c:pt>
                <c:pt idx="31">
                  <c:v>230.51999999999998</c:v>
                </c:pt>
                <c:pt idx="32">
                  <c:v>202.74</c:v>
                </c:pt>
                <c:pt idx="33">
                  <c:v>211.13666666666666</c:v>
                </c:pt>
                <c:pt idx="34">
                  <c:v>204.32000000000002</c:v>
                </c:pt>
                <c:pt idx="35">
                  <c:v>225.41</c:v>
                </c:pt>
                <c:pt idx="36">
                  <c:v>215.75666666666666</c:v>
                </c:pt>
                <c:pt idx="37">
                  <c:v>219.29999999999998</c:v>
                </c:pt>
                <c:pt idx="38">
                  <c:v>224.3233333333333</c:v>
                </c:pt>
                <c:pt idx="39">
                  <c:v>240.42333333333332</c:v>
                </c:pt>
                <c:pt idx="40">
                  <c:v>240.07666666666668</c:v>
                </c:pt>
                <c:pt idx="41">
                  <c:v>247.51</c:v>
                </c:pt>
                <c:pt idx="42">
                  <c:v>270.54666666666668</c:v>
                </c:pt>
                <c:pt idx="43">
                  <c:v>288.73</c:v>
                </c:pt>
                <c:pt idx="44">
                  <c:v>289.91333333333336</c:v>
                </c:pt>
                <c:pt idx="45">
                  <c:v>301.60666666666668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D-48CE-A593-2B65C5450762}"/>
            </c:ext>
          </c:extLst>
        </c:ser>
        <c:ser>
          <c:idx val="2"/>
          <c:order val="2"/>
          <c:tx>
            <c:v>Batch 1, 71.3%wt (week 2)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'Shear stress'!$F$3:$F$48</c:f>
              <c:numCache>
                <c:formatCode>0.00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0.1585</c:v>
                </c:pt>
                <c:pt idx="4">
                  <c:v>0.185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0.73599999999999999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5.41</c:v>
                </c:pt>
                <c:pt idx="27">
                  <c:v>6.31</c:v>
                </c:pt>
                <c:pt idx="28">
                  <c:v>7.36</c:v>
                </c:pt>
                <c:pt idx="29">
                  <c:v>8.58</c:v>
                </c:pt>
                <c:pt idx="30">
                  <c:v>10</c:v>
                </c:pt>
                <c:pt idx="31">
                  <c:v>11.7</c:v>
                </c:pt>
                <c:pt idx="32">
                  <c:v>13.6</c:v>
                </c:pt>
                <c:pt idx="33">
                  <c:v>15.8</c:v>
                </c:pt>
                <c:pt idx="34">
                  <c:v>18.5</c:v>
                </c:pt>
                <c:pt idx="35">
                  <c:v>21.5</c:v>
                </c:pt>
                <c:pt idx="36">
                  <c:v>25.1</c:v>
                </c:pt>
                <c:pt idx="37">
                  <c:v>29.3</c:v>
                </c:pt>
                <c:pt idx="38">
                  <c:v>34.200000000000003</c:v>
                </c:pt>
                <c:pt idx="39">
                  <c:v>39.799999999999997</c:v>
                </c:pt>
                <c:pt idx="40">
                  <c:v>46.4</c:v>
                </c:pt>
                <c:pt idx="41">
                  <c:v>54.4</c:v>
                </c:pt>
                <c:pt idx="42">
                  <c:v>63.1</c:v>
                </c:pt>
                <c:pt idx="43">
                  <c:v>73.7</c:v>
                </c:pt>
                <c:pt idx="44">
                  <c:v>85.75</c:v>
                </c:pt>
                <c:pt idx="45">
                  <c:v>99.7</c:v>
                </c:pt>
              </c:numCache>
            </c:numRef>
          </c:xVal>
          <c:yVal>
            <c:numRef>
              <c:f>'Shear stress'!$E$3:$E$48</c:f>
              <c:numCache>
                <c:formatCode>0.00</c:formatCode>
                <c:ptCount val="46"/>
                <c:pt idx="0">
                  <c:v>231.57999999999998</c:v>
                </c:pt>
                <c:pt idx="1">
                  <c:v>260.95</c:v>
                </c:pt>
                <c:pt idx="2">
                  <c:v>280.88</c:v>
                </c:pt>
                <c:pt idx="3">
                  <c:v>298.64999999999998</c:v>
                </c:pt>
                <c:pt idx="4">
                  <c:v>318.60000000000002</c:v>
                </c:pt>
                <c:pt idx="5">
                  <c:v>332.64499999999998</c:v>
                </c:pt>
                <c:pt idx="6">
                  <c:v>348.15499999999997</c:v>
                </c:pt>
                <c:pt idx="7">
                  <c:v>364.51499999999999</c:v>
                </c:pt>
                <c:pt idx="8">
                  <c:v>382.29500000000002</c:v>
                </c:pt>
                <c:pt idx="9">
                  <c:v>402.815</c:v>
                </c:pt>
                <c:pt idx="10">
                  <c:v>424.97500000000002</c:v>
                </c:pt>
                <c:pt idx="11">
                  <c:v>443.09</c:v>
                </c:pt>
                <c:pt idx="12">
                  <c:v>462.84500000000003</c:v>
                </c:pt>
                <c:pt idx="13">
                  <c:v>482.625</c:v>
                </c:pt>
                <c:pt idx="14">
                  <c:v>497.72</c:v>
                </c:pt>
                <c:pt idx="15">
                  <c:v>523.62</c:v>
                </c:pt>
                <c:pt idx="16">
                  <c:v>528.53499999999997</c:v>
                </c:pt>
                <c:pt idx="17">
                  <c:v>530.72500000000002</c:v>
                </c:pt>
                <c:pt idx="18">
                  <c:v>539.52</c:v>
                </c:pt>
                <c:pt idx="19">
                  <c:v>564.08500000000004</c:v>
                </c:pt>
                <c:pt idx="20">
                  <c:v>616.04999999999995</c:v>
                </c:pt>
                <c:pt idx="21">
                  <c:v>657.94</c:v>
                </c:pt>
                <c:pt idx="22">
                  <c:v>640.48500000000001</c:v>
                </c:pt>
                <c:pt idx="23">
                  <c:v>626.48</c:v>
                </c:pt>
                <c:pt idx="24">
                  <c:v>619.76</c:v>
                </c:pt>
                <c:pt idx="25">
                  <c:v>622.22</c:v>
                </c:pt>
                <c:pt idx="26">
                  <c:v>655.875</c:v>
                </c:pt>
                <c:pt idx="27">
                  <c:v>690.61500000000001</c:v>
                </c:pt>
                <c:pt idx="28">
                  <c:v>696.78500000000008</c:v>
                </c:pt>
                <c:pt idx="29">
                  <c:v>760.59500000000003</c:v>
                </c:pt>
                <c:pt idx="30">
                  <c:v>696.97</c:v>
                </c:pt>
                <c:pt idx="31">
                  <c:v>734.28</c:v>
                </c:pt>
                <c:pt idx="32">
                  <c:v>679.08999999999992</c:v>
                </c:pt>
                <c:pt idx="33">
                  <c:v>784.68000000000006</c:v>
                </c:pt>
                <c:pt idx="34">
                  <c:v>692.71</c:v>
                </c:pt>
                <c:pt idx="35">
                  <c:v>696.54</c:v>
                </c:pt>
                <c:pt idx="36">
                  <c:v>744.35500000000002</c:v>
                </c:pt>
                <c:pt idx="37">
                  <c:v>835.71499999999992</c:v>
                </c:pt>
                <c:pt idx="38">
                  <c:v>848.19500000000005</c:v>
                </c:pt>
                <c:pt idx="39">
                  <c:v>844.88499999999999</c:v>
                </c:pt>
                <c:pt idx="40">
                  <c:v>944.21</c:v>
                </c:pt>
                <c:pt idx="41">
                  <c:v>794.94499999999994</c:v>
                </c:pt>
                <c:pt idx="42">
                  <c:v>848.46</c:v>
                </c:pt>
                <c:pt idx="43">
                  <c:v>808.74</c:v>
                </c:pt>
                <c:pt idx="44">
                  <c:v>886.31500000000005</c:v>
                </c:pt>
                <c:pt idx="45">
                  <c:v>892.25500000000011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D-48CE-A593-2B65C5450762}"/>
            </c:ext>
          </c:extLst>
        </c:ser>
        <c:ser>
          <c:idx val="3"/>
          <c:order val="3"/>
          <c:tx>
            <c:v>Batch 1, 69.1%wt (week 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'Shear stress'!$H$3:$H$48</c:f>
              <c:numCache>
                <c:formatCode>0.00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0.1585</c:v>
                </c:pt>
                <c:pt idx="4">
                  <c:v>0.185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0.73599999999999999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5.41</c:v>
                </c:pt>
                <c:pt idx="27">
                  <c:v>6.31</c:v>
                </c:pt>
                <c:pt idx="28">
                  <c:v>7.36</c:v>
                </c:pt>
                <c:pt idx="29">
                  <c:v>8.58</c:v>
                </c:pt>
                <c:pt idx="30">
                  <c:v>10</c:v>
                </c:pt>
                <c:pt idx="31">
                  <c:v>11.7</c:v>
                </c:pt>
                <c:pt idx="32">
                  <c:v>13.6</c:v>
                </c:pt>
                <c:pt idx="33">
                  <c:v>15.850000000000001</c:v>
                </c:pt>
                <c:pt idx="34">
                  <c:v>18.5</c:v>
                </c:pt>
                <c:pt idx="35">
                  <c:v>21.5</c:v>
                </c:pt>
                <c:pt idx="36">
                  <c:v>25.1</c:v>
                </c:pt>
                <c:pt idx="37">
                  <c:v>29.3</c:v>
                </c:pt>
                <c:pt idx="38">
                  <c:v>33.75</c:v>
                </c:pt>
                <c:pt idx="39">
                  <c:v>39.799999999999997</c:v>
                </c:pt>
                <c:pt idx="40">
                  <c:v>46.349999999999994</c:v>
                </c:pt>
                <c:pt idx="41">
                  <c:v>54</c:v>
                </c:pt>
                <c:pt idx="42">
                  <c:v>57.6</c:v>
                </c:pt>
                <c:pt idx="43">
                  <c:v>71.25</c:v>
                </c:pt>
                <c:pt idx="44">
                  <c:v>84.300000000000011</c:v>
                </c:pt>
                <c:pt idx="45">
                  <c:v>89.050000000000011</c:v>
                </c:pt>
              </c:numCache>
            </c:numRef>
          </c:xVal>
          <c:yVal>
            <c:numRef>
              <c:f>'Shear stress'!$G$3:$G$48</c:f>
              <c:numCache>
                <c:formatCode>0.00</c:formatCode>
                <c:ptCount val="46"/>
                <c:pt idx="0">
                  <c:v>377.21499999999997</c:v>
                </c:pt>
                <c:pt idx="1">
                  <c:v>424.625</c:v>
                </c:pt>
                <c:pt idx="2">
                  <c:v>461.12</c:v>
                </c:pt>
                <c:pt idx="3">
                  <c:v>490.88</c:v>
                </c:pt>
                <c:pt idx="4">
                  <c:v>508.1</c:v>
                </c:pt>
                <c:pt idx="5">
                  <c:v>512.53500000000008</c:v>
                </c:pt>
                <c:pt idx="6">
                  <c:v>522.52</c:v>
                </c:pt>
                <c:pt idx="7">
                  <c:v>537.875</c:v>
                </c:pt>
                <c:pt idx="8">
                  <c:v>559.98500000000001</c:v>
                </c:pt>
                <c:pt idx="9">
                  <c:v>582.83500000000004</c:v>
                </c:pt>
                <c:pt idx="10">
                  <c:v>597.82500000000005</c:v>
                </c:pt>
                <c:pt idx="11">
                  <c:v>615.89499999999998</c:v>
                </c:pt>
                <c:pt idx="12">
                  <c:v>643.2650000000001</c:v>
                </c:pt>
                <c:pt idx="13">
                  <c:v>679.06999999999994</c:v>
                </c:pt>
                <c:pt idx="14">
                  <c:v>718.76</c:v>
                </c:pt>
                <c:pt idx="15">
                  <c:v>732.9</c:v>
                </c:pt>
                <c:pt idx="16">
                  <c:v>795.59</c:v>
                </c:pt>
                <c:pt idx="17">
                  <c:v>824.02</c:v>
                </c:pt>
                <c:pt idx="18">
                  <c:v>853.85</c:v>
                </c:pt>
                <c:pt idx="19">
                  <c:v>871.05500000000006</c:v>
                </c:pt>
                <c:pt idx="20">
                  <c:v>927.98500000000001</c:v>
                </c:pt>
                <c:pt idx="21">
                  <c:v>980.16000000000008</c:v>
                </c:pt>
                <c:pt idx="22">
                  <c:v>969.34999999999991</c:v>
                </c:pt>
                <c:pt idx="23">
                  <c:v>990.52</c:v>
                </c:pt>
                <c:pt idx="24">
                  <c:v>1016.665</c:v>
                </c:pt>
                <c:pt idx="25">
                  <c:v>1024.6500000000001</c:v>
                </c:pt>
                <c:pt idx="26">
                  <c:v>1117.5</c:v>
                </c:pt>
                <c:pt idx="27">
                  <c:v>1176.0999999999999</c:v>
                </c:pt>
                <c:pt idx="28">
                  <c:v>1235.8</c:v>
                </c:pt>
                <c:pt idx="29">
                  <c:v>1111.55</c:v>
                </c:pt>
                <c:pt idx="30">
                  <c:v>1068.3499999999999</c:v>
                </c:pt>
                <c:pt idx="31">
                  <c:v>1077.0500000000002</c:v>
                </c:pt>
                <c:pt idx="32">
                  <c:v>1145.1100000000001</c:v>
                </c:pt>
                <c:pt idx="33">
                  <c:v>1265.8</c:v>
                </c:pt>
                <c:pt idx="34">
                  <c:v>1020.5999999999999</c:v>
                </c:pt>
                <c:pt idx="35">
                  <c:v>1060.93</c:v>
                </c:pt>
                <c:pt idx="36">
                  <c:v>1080.865</c:v>
                </c:pt>
                <c:pt idx="37">
                  <c:v>1251.05</c:v>
                </c:pt>
                <c:pt idx="38">
                  <c:v>1391.9</c:v>
                </c:pt>
                <c:pt idx="39">
                  <c:v>1388.15</c:v>
                </c:pt>
                <c:pt idx="40">
                  <c:v>1339.9</c:v>
                </c:pt>
                <c:pt idx="41">
                  <c:v>1452</c:v>
                </c:pt>
                <c:pt idx="42">
                  <c:v>1609.95</c:v>
                </c:pt>
                <c:pt idx="43">
                  <c:v>1604.2</c:v>
                </c:pt>
                <c:pt idx="44">
                  <c:v>1614.1</c:v>
                </c:pt>
                <c:pt idx="45">
                  <c:v>1582.4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D-48CE-A593-2B65C5450762}"/>
            </c:ext>
          </c:extLst>
        </c:ser>
        <c:ser>
          <c:idx val="4"/>
          <c:order val="4"/>
          <c:tx>
            <c:v>Batch 1, 64.6%wt (week 4)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1587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'Shear stress'!$J$3:$J$48</c:f>
              <c:numCache>
                <c:formatCode>0.00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0.159</c:v>
                </c:pt>
                <c:pt idx="4">
                  <c:v>0.185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0.73599999999999999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1.17</c:v>
                </c:pt>
                <c:pt idx="17">
                  <c:v>1.36</c:v>
                </c:pt>
                <c:pt idx="18">
                  <c:v>1.58</c:v>
                </c:pt>
                <c:pt idx="19">
                  <c:v>1.85</c:v>
                </c:pt>
                <c:pt idx="20">
                  <c:v>2.15</c:v>
                </c:pt>
                <c:pt idx="21">
                  <c:v>2.5099999999999998</c:v>
                </c:pt>
                <c:pt idx="22">
                  <c:v>2.93</c:v>
                </c:pt>
                <c:pt idx="23">
                  <c:v>3.41</c:v>
                </c:pt>
                <c:pt idx="24">
                  <c:v>3.98</c:v>
                </c:pt>
                <c:pt idx="25">
                  <c:v>4.6399999999999997</c:v>
                </c:pt>
                <c:pt idx="26">
                  <c:v>5.38</c:v>
                </c:pt>
                <c:pt idx="27">
                  <c:v>6.32</c:v>
                </c:pt>
                <c:pt idx="28">
                  <c:v>7.36</c:v>
                </c:pt>
                <c:pt idx="29">
                  <c:v>8.59</c:v>
                </c:pt>
                <c:pt idx="30">
                  <c:v>9.6300000000000008</c:v>
                </c:pt>
                <c:pt idx="31">
                  <c:v>11.7</c:v>
                </c:pt>
                <c:pt idx="32">
                  <c:v>13.5</c:v>
                </c:pt>
                <c:pt idx="33">
                  <c:v>15.8</c:v>
                </c:pt>
                <c:pt idx="34">
                  <c:v>18.5</c:v>
                </c:pt>
                <c:pt idx="35">
                  <c:v>21.5</c:v>
                </c:pt>
                <c:pt idx="36">
                  <c:v>25.1</c:v>
                </c:pt>
                <c:pt idx="37">
                  <c:v>29.3</c:v>
                </c:pt>
                <c:pt idx="38">
                  <c:v>34.200000000000003</c:v>
                </c:pt>
                <c:pt idx="39">
                  <c:v>39.799999999999997</c:v>
                </c:pt>
                <c:pt idx="40">
                  <c:v>46.4</c:v>
                </c:pt>
                <c:pt idx="41">
                  <c:v>42.6</c:v>
                </c:pt>
                <c:pt idx="42">
                  <c:v>48.7</c:v>
                </c:pt>
                <c:pt idx="43">
                  <c:v>73.400000000000006</c:v>
                </c:pt>
                <c:pt idx="44">
                  <c:v>76.8</c:v>
                </c:pt>
                <c:pt idx="45">
                  <c:v>81.900000000000006</c:v>
                </c:pt>
              </c:numCache>
            </c:numRef>
          </c:xVal>
          <c:yVal>
            <c:numRef>
              <c:f>'Shear stress'!$I$3:$I$48</c:f>
              <c:numCache>
                <c:formatCode>0.00</c:formatCode>
                <c:ptCount val="46"/>
                <c:pt idx="0">
                  <c:v>650.79499999999996</c:v>
                </c:pt>
                <c:pt idx="1">
                  <c:v>720.15</c:v>
                </c:pt>
                <c:pt idx="2">
                  <c:v>753.55</c:v>
                </c:pt>
                <c:pt idx="3">
                  <c:v>783.84500000000003</c:v>
                </c:pt>
                <c:pt idx="4">
                  <c:v>807.26</c:v>
                </c:pt>
                <c:pt idx="5">
                  <c:v>841.245</c:v>
                </c:pt>
                <c:pt idx="6">
                  <c:v>882.69</c:v>
                </c:pt>
                <c:pt idx="7">
                  <c:v>921.875</c:v>
                </c:pt>
                <c:pt idx="8">
                  <c:v>985.94500000000005</c:v>
                </c:pt>
                <c:pt idx="9">
                  <c:v>1042.8599999999999</c:v>
                </c:pt>
                <c:pt idx="10">
                  <c:v>1108.8399999999999</c:v>
                </c:pt>
                <c:pt idx="11">
                  <c:v>1145.0049999999999</c:v>
                </c:pt>
                <c:pt idx="12">
                  <c:v>1179.98</c:v>
                </c:pt>
                <c:pt idx="13">
                  <c:v>1247.72</c:v>
                </c:pt>
                <c:pt idx="14">
                  <c:v>1313.6</c:v>
                </c:pt>
                <c:pt idx="15">
                  <c:v>1301.07</c:v>
                </c:pt>
                <c:pt idx="16">
                  <c:v>1364.35</c:v>
                </c:pt>
                <c:pt idx="17">
                  <c:v>1379.4499999999998</c:v>
                </c:pt>
                <c:pt idx="18">
                  <c:v>1436.15</c:v>
                </c:pt>
                <c:pt idx="19">
                  <c:v>1445.95</c:v>
                </c:pt>
                <c:pt idx="20">
                  <c:v>1412.1</c:v>
                </c:pt>
                <c:pt idx="21">
                  <c:v>1415.85</c:v>
                </c:pt>
                <c:pt idx="22">
                  <c:v>1456.3000000000002</c:v>
                </c:pt>
                <c:pt idx="23">
                  <c:v>1578.0500000000002</c:v>
                </c:pt>
                <c:pt idx="24">
                  <c:v>1573.1</c:v>
                </c:pt>
                <c:pt idx="25">
                  <c:v>1646.5</c:v>
                </c:pt>
                <c:pt idx="26">
                  <c:v>1723.95</c:v>
                </c:pt>
                <c:pt idx="27">
                  <c:v>1732.9</c:v>
                </c:pt>
                <c:pt idx="28">
                  <c:v>1700.5</c:v>
                </c:pt>
                <c:pt idx="29">
                  <c:v>1721.85</c:v>
                </c:pt>
                <c:pt idx="30">
                  <c:v>1758.25</c:v>
                </c:pt>
                <c:pt idx="31">
                  <c:v>1678.2</c:v>
                </c:pt>
                <c:pt idx="32">
                  <c:v>1722.5500000000002</c:v>
                </c:pt>
                <c:pt idx="33">
                  <c:v>1642.15</c:v>
                </c:pt>
                <c:pt idx="34">
                  <c:v>1512.25</c:v>
                </c:pt>
                <c:pt idx="35">
                  <c:v>1531.5500000000002</c:v>
                </c:pt>
                <c:pt idx="36">
                  <c:v>1442.95</c:v>
                </c:pt>
                <c:pt idx="37">
                  <c:v>1508.7</c:v>
                </c:pt>
                <c:pt idx="38">
                  <c:v>1503.3000000000002</c:v>
                </c:pt>
                <c:pt idx="39">
                  <c:v>1571.95</c:v>
                </c:pt>
                <c:pt idx="40">
                  <c:v>1571.15</c:v>
                </c:pt>
                <c:pt idx="41">
                  <c:v>1758.7</c:v>
                </c:pt>
                <c:pt idx="42">
                  <c:v>1632.4</c:v>
                </c:pt>
                <c:pt idx="43">
                  <c:v>1614.8000000000002</c:v>
                </c:pt>
                <c:pt idx="44">
                  <c:v>1519.7</c:v>
                </c:pt>
                <c:pt idx="45">
                  <c:v>1638.6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DD-48CE-A593-2B65C5450762}"/>
            </c:ext>
          </c:extLst>
        </c:ser>
        <c:ser>
          <c:idx val="5"/>
          <c:order val="5"/>
          <c:tx>
            <c:v>Batch 1, 61.7%wt (week 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'Shear stress'!$L$3:$L$48</c:f>
              <c:numCache>
                <c:formatCode>0.00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</c:v>
                </c:pt>
                <c:pt idx="4">
                  <c:v>0.185</c:v>
                </c:pt>
                <c:pt idx="5">
                  <c:v>0.2155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0.73599999999999999</c:v>
                </c:pt>
                <c:pt idx="14">
                  <c:v>0.85799999999999998</c:v>
                </c:pt>
                <c:pt idx="15">
                  <c:v>1</c:v>
                </c:pt>
                <c:pt idx="16">
                  <c:v>1.075</c:v>
                </c:pt>
                <c:pt idx="17">
                  <c:v>1.2000000000000002</c:v>
                </c:pt>
                <c:pt idx="18">
                  <c:v>1.087</c:v>
                </c:pt>
                <c:pt idx="19">
                  <c:v>1.1950000000000001</c:v>
                </c:pt>
                <c:pt idx="20">
                  <c:v>1.115</c:v>
                </c:pt>
                <c:pt idx="21">
                  <c:v>1.2000000000000002</c:v>
                </c:pt>
                <c:pt idx="22">
                  <c:v>1.22</c:v>
                </c:pt>
                <c:pt idx="23">
                  <c:v>1.2450000000000001</c:v>
                </c:pt>
                <c:pt idx="24">
                  <c:v>1.2749999999999999</c:v>
                </c:pt>
                <c:pt idx="25">
                  <c:v>1.29</c:v>
                </c:pt>
                <c:pt idx="26">
                  <c:v>1.34</c:v>
                </c:pt>
                <c:pt idx="27">
                  <c:v>1.2949999999999999</c:v>
                </c:pt>
                <c:pt idx="28">
                  <c:v>1.37</c:v>
                </c:pt>
                <c:pt idx="29">
                  <c:v>1.3900000000000001</c:v>
                </c:pt>
                <c:pt idx="30">
                  <c:v>1.353</c:v>
                </c:pt>
                <c:pt idx="31">
                  <c:v>1.56</c:v>
                </c:pt>
                <c:pt idx="32">
                  <c:v>1.5699999999999998</c:v>
                </c:pt>
                <c:pt idx="33">
                  <c:v>1.49</c:v>
                </c:pt>
                <c:pt idx="34">
                  <c:v>1.395</c:v>
                </c:pt>
                <c:pt idx="35">
                  <c:v>1.4100000000000001</c:v>
                </c:pt>
                <c:pt idx="36">
                  <c:v>1.53</c:v>
                </c:pt>
                <c:pt idx="37">
                  <c:v>1.58</c:v>
                </c:pt>
                <c:pt idx="38">
                  <c:v>1.605</c:v>
                </c:pt>
                <c:pt idx="39">
                  <c:v>1.5699999999999998</c:v>
                </c:pt>
                <c:pt idx="40">
                  <c:v>1.73</c:v>
                </c:pt>
                <c:pt idx="41">
                  <c:v>1.78</c:v>
                </c:pt>
                <c:pt idx="42">
                  <c:v>1.845</c:v>
                </c:pt>
                <c:pt idx="43">
                  <c:v>1.9450000000000001</c:v>
                </c:pt>
                <c:pt idx="44">
                  <c:v>2.13</c:v>
                </c:pt>
                <c:pt idx="45">
                  <c:v>2.6749999999999998</c:v>
                </c:pt>
              </c:numCache>
            </c:numRef>
          </c:xVal>
          <c:yVal>
            <c:numRef>
              <c:f>'Shear stress'!$K$3:$K$48</c:f>
              <c:numCache>
                <c:formatCode>0.00</c:formatCode>
                <c:ptCount val="46"/>
                <c:pt idx="0">
                  <c:v>760.10500000000002</c:v>
                </c:pt>
                <c:pt idx="1">
                  <c:v>879.505</c:v>
                </c:pt>
                <c:pt idx="2">
                  <c:v>939.3900000000001</c:v>
                </c:pt>
                <c:pt idx="3">
                  <c:v>986.07999999999993</c:v>
                </c:pt>
                <c:pt idx="4">
                  <c:v>1029.18</c:v>
                </c:pt>
                <c:pt idx="5">
                  <c:v>1075.98</c:v>
                </c:pt>
                <c:pt idx="6">
                  <c:v>1128.55</c:v>
                </c:pt>
                <c:pt idx="7">
                  <c:v>1197.3</c:v>
                </c:pt>
                <c:pt idx="8">
                  <c:v>1261</c:v>
                </c:pt>
                <c:pt idx="9">
                  <c:v>1325.1999999999998</c:v>
                </c:pt>
                <c:pt idx="10">
                  <c:v>1367.35</c:v>
                </c:pt>
                <c:pt idx="11">
                  <c:v>1371.65</c:v>
                </c:pt>
                <c:pt idx="12">
                  <c:v>1432.85</c:v>
                </c:pt>
                <c:pt idx="13">
                  <c:v>1522.35</c:v>
                </c:pt>
                <c:pt idx="14">
                  <c:v>1608.3</c:v>
                </c:pt>
                <c:pt idx="15">
                  <c:v>1700.5500000000002</c:v>
                </c:pt>
                <c:pt idx="16">
                  <c:v>1758.25</c:v>
                </c:pt>
                <c:pt idx="17">
                  <c:v>1758.4</c:v>
                </c:pt>
                <c:pt idx="18">
                  <c:v>1758.7</c:v>
                </c:pt>
                <c:pt idx="19">
                  <c:v>1758.7</c:v>
                </c:pt>
                <c:pt idx="20">
                  <c:v>1758.7</c:v>
                </c:pt>
                <c:pt idx="21">
                  <c:v>1758.7</c:v>
                </c:pt>
                <c:pt idx="22">
                  <c:v>1758.7</c:v>
                </c:pt>
                <c:pt idx="23">
                  <c:v>1758.7</c:v>
                </c:pt>
                <c:pt idx="24">
                  <c:v>1758.7</c:v>
                </c:pt>
                <c:pt idx="25">
                  <c:v>1758.7</c:v>
                </c:pt>
                <c:pt idx="26">
                  <c:v>1758.7</c:v>
                </c:pt>
                <c:pt idx="27">
                  <c:v>1758.7</c:v>
                </c:pt>
                <c:pt idx="28">
                  <c:v>1758.7</c:v>
                </c:pt>
                <c:pt idx="29">
                  <c:v>1758.7</c:v>
                </c:pt>
                <c:pt idx="30">
                  <c:v>1758.7</c:v>
                </c:pt>
                <c:pt idx="31">
                  <c:v>1758.7</c:v>
                </c:pt>
                <c:pt idx="32">
                  <c:v>1758.7</c:v>
                </c:pt>
                <c:pt idx="33">
                  <c:v>1758.7</c:v>
                </c:pt>
                <c:pt idx="34">
                  <c:v>1758.7</c:v>
                </c:pt>
                <c:pt idx="35">
                  <c:v>1758.7</c:v>
                </c:pt>
                <c:pt idx="36">
                  <c:v>1758.7</c:v>
                </c:pt>
                <c:pt idx="37">
                  <c:v>1758.7</c:v>
                </c:pt>
                <c:pt idx="38">
                  <c:v>1758.7</c:v>
                </c:pt>
                <c:pt idx="39">
                  <c:v>1758.7</c:v>
                </c:pt>
                <c:pt idx="40">
                  <c:v>1758.7</c:v>
                </c:pt>
                <c:pt idx="41">
                  <c:v>1758.7</c:v>
                </c:pt>
                <c:pt idx="42">
                  <c:v>1758.7</c:v>
                </c:pt>
                <c:pt idx="43">
                  <c:v>1758.7</c:v>
                </c:pt>
                <c:pt idx="44">
                  <c:v>1758.7</c:v>
                </c:pt>
                <c:pt idx="45">
                  <c:v>1758.7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DD-48CE-A593-2B65C5450762}"/>
            </c:ext>
          </c:extLst>
        </c:ser>
        <c:ser>
          <c:idx val="6"/>
          <c:order val="6"/>
          <c:tx>
            <c:v>Batch 1, 61.9%wt (week 6)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'Shear stress'!$N$3:$N$48</c:f>
              <c:numCache>
                <c:formatCode>0.00</c:formatCode>
                <c:ptCount val="46"/>
                <c:pt idx="0">
                  <c:v>0.1</c:v>
                </c:pt>
                <c:pt idx="1">
                  <c:v>0.11700000000000001</c:v>
                </c:pt>
                <c:pt idx="2">
                  <c:v>0.13600000000000001</c:v>
                </c:pt>
                <c:pt idx="3">
                  <c:v>0.1585</c:v>
                </c:pt>
                <c:pt idx="4">
                  <c:v>0.185</c:v>
                </c:pt>
                <c:pt idx="5">
                  <c:v>0.215</c:v>
                </c:pt>
                <c:pt idx="6">
                  <c:v>0.251</c:v>
                </c:pt>
                <c:pt idx="7">
                  <c:v>0.29299999999999998</c:v>
                </c:pt>
                <c:pt idx="8">
                  <c:v>0.34100000000000003</c:v>
                </c:pt>
                <c:pt idx="9">
                  <c:v>0.39800000000000002</c:v>
                </c:pt>
                <c:pt idx="10">
                  <c:v>0.46400000000000002</c:v>
                </c:pt>
                <c:pt idx="11">
                  <c:v>0.54100000000000004</c:v>
                </c:pt>
                <c:pt idx="12">
                  <c:v>0.63100000000000001</c:v>
                </c:pt>
                <c:pt idx="13">
                  <c:v>0.72150000000000003</c:v>
                </c:pt>
                <c:pt idx="14">
                  <c:v>0.64549999999999996</c:v>
                </c:pt>
                <c:pt idx="15">
                  <c:v>0.59599999999999997</c:v>
                </c:pt>
                <c:pt idx="16">
                  <c:v>0.57299999999999995</c:v>
                </c:pt>
                <c:pt idx="17">
                  <c:v>0.57399999999999995</c:v>
                </c:pt>
                <c:pt idx="18">
                  <c:v>0.54949999999999999</c:v>
                </c:pt>
                <c:pt idx="19">
                  <c:v>0.52950000000000008</c:v>
                </c:pt>
                <c:pt idx="20">
                  <c:v>0.57650000000000001</c:v>
                </c:pt>
                <c:pt idx="21">
                  <c:v>0.63400000000000001</c:v>
                </c:pt>
                <c:pt idx="22">
                  <c:v>0.629</c:v>
                </c:pt>
                <c:pt idx="23">
                  <c:v>0.64500000000000002</c:v>
                </c:pt>
                <c:pt idx="24">
                  <c:v>0.70150000000000001</c:v>
                </c:pt>
                <c:pt idx="25">
                  <c:v>0.69350000000000001</c:v>
                </c:pt>
                <c:pt idx="26">
                  <c:v>0.79849999999999999</c:v>
                </c:pt>
                <c:pt idx="27">
                  <c:v>0.84</c:v>
                </c:pt>
                <c:pt idx="28">
                  <c:v>0.96249999999999991</c:v>
                </c:pt>
                <c:pt idx="29">
                  <c:v>0.95499999999999996</c:v>
                </c:pt>
                <c:pt idx="30">
                  <c:v>1.0445</c:v>
                </c:pt>
                <c:pt idx="31">
                  <c:v>1.0514999999999999</c:v>
                </c:pt>
                <c:pt idx="32">
                  <c:v>1.0645</c:v>
                </c:pt>
                <c:pt idx="33">
                  <c:v>1.1280000000000001</c:v>
                </c:pt>
                <c:pt idx="34">
                  <c:v>1.032</c:v>
                </c:pt>
                <c:pt idx="35">
                  <c:v>1.0285</c:v>
                </c:pt>
                <c:pt idx="36">
                  <c:v>1.127</c:v>
                </c:pt>
                <c:pt idx="37">
                  <c:v>1.1560000000000001</c:v>
                </c:pt>
                <c:pt idx="38">
                  <c:v>1.155</c:v>
                </c:pt>
                <c:pt idx="39">
                  <c:v>1.167</c:v>
                </c:pt>
                <c:pt idx="40">
                  <c:v>1.1419999999999999</c:v>
                </c:pt>
                <c:pt idx="41">
                  <c:v>1.0649999999999999</c:v>
                </c:pt>
                <c:pt idx="42">
                  <c:v>1.1359999999999999</c:v>
                </c:pt>
                <c:pt idx="43">
                  <c:v>1.1850000000000001</c:v>
                </c:pt>
                <c:pt idx="44">
                  <c:v>1.1795</c:v>
                </c:pt>
                <c:pt idx="45">
                  <c:v>1.2814999999999999</c:v>
                </c:pt>
              </c:numCache>
            </c:numRef>
          </c:xVal>
          <c:yVal>
            <c:numRef>
              <c:f>'Shear stress'!$M$3:$M$48</c:f>
              <c:numCache>
                <c:formatCode>0.00</c:formatCode>
                <c:ptCount val="46"/>
                <c:pt idx="0">
                  <c:v>629.09</c:v>
                </c:pt>
                <c:pt idx="1">
                  <c:v>683.42500000000007</c:v>
                </c:pt>
                <c:pt idx="2">
                  <c:v>769.58999999999992</c:v>
                </c:pt>
                <c:pt idx="3">
                  <c:v>834.28250000000003</c:v>
                </c:pt>
                <c:pt idx="4">
                  <c:v>903.86749999999995</c:v>
                </c:pt>
                <c:pt idx="5">
                  <c:v>977.11749999999995</c:v>
                </c:pt>
                <c:pt idx="6">
                  <c:v>1053.4849999999999</c:v>
                </c:pt>
                <c:pt idx="7">
                  <c:v>1136.2124999999999</c:v>
                </c:pt>
                <c:pt idx="8">
                  <c:v>1214.8499999999999</c:v>
                </c:pt>
                <c:pt idx="9">
                  <c:v>1294.875</c:v>
                </c:pt>
                <c:pt idx="10">
                  <c:v>1383.3249999999998</c:v>
                </c:pt>
                <c:pt idx="11">
                  <c:v>1475.25</c:v>
                </c:pt>
                <c:pt idx="12">
                  <c:v>1573.75</c:v>
                </c:pt>
                <c:pt idx="13">
                  <c:v>1680.575</c:v>
                </c:pt>
                <c:pt idx="14">
                  <c:v>1747.675</c:v>
                </c:pt>
                <c:pt idx="15">
                  <c:v>1758.7</c:v>
                </c:pt>
                <c:pt idx="16">
                  <c:v>1758.7</c:v>
                </c:pt>
                <c:pt idx="17">
                  <c:v>1758.7</c:v>
                </c:pt>
                <c:pt idx="18">
                  <c:v>1758.7</c:v>
                </c:pt>
                <c:pt idx="19">
                  <c:v>1758.7</c:v>
                </c:pt>
                <c:pt idx="20">
                  <c:v>1758.7</c:v>
                </c:pt>
                <c:pt idx="21">
                  <c:v>1758.7</c:v>
                </c:pt>
                <c:pt idx="22">
                  <c:v>1758.7</c:v>
                </c:pt>
                <c:pt idx="23">
                  <c:v>1758.7</c:v>
                </c:pt>
                <c:pt idx="24">
                  <c:v>1758.7</c:v>
                </c:pt>
                <c:pt idx="25">
                  <c:v>1758.7</c:v>
                </c:pt>
                <c:pt idx="26">
                  <c:v>1758.7</c:v>
                </c:pt>
                <c:pt idx="27">
                  <c:v>1758.7</c:v>
                </c:pt>
                <c:pt idx="28">
                  <c:v>1758.7</c:v>
                </c:pt>
                <c:pt idx="29">
                  <c:v>1758.7</c:v>
                </c:pt>
                <c:pt idx="30">
                  <c:v>1758.7</c:v>
                </c:pt>
                <c:pt idx="31">
                  <c:v>1758.7</c:v>
                </c:pt>
                <c:pt idx="32">
                  <c:v>1758.7</c:v>
                </c:pt>
                <c:pt idx="33">
                  <c:v>1758.7</c:v>
                </c:pt>
                <c:pt idx="34">
                  <c:v>1758.7</c:v>
                </c:pt>
                <c:pt idx="35">
                  <c:v>1758.7</c:v>
                </c:pt>
                <c:pt idx="36">
                  <c:v>1758.7</c:v>
                </c:pt>
                <c:pt idx="37">
                  <c:v>1758.7</c:v>
                </c:pt>
                <c:pt idx="38">
                  <c:v>1758.7</c:v>
                </c:pt>
                <c:pt idx="39">
                  <c:v>1758.7</c:v>
                </c:pt>
                <c:pt idx="40">
                  <c:v>1758.7</c:v>
                </c:pt>
                <c:pt idx="41">
                  <c:v>1758.7</c:v>
                </c:pt>
                <c:pt idx="42">
                  <c:v>1758.7</c:v>
                </c:pt>
                <c:pt idx="43">
                  <c:v>1758.7</c:v>
                </c:pt>
                <c:pt idx="44">
                  <c:v>1758.7</c:v>
                </c:pt>
                <c:pt idx="45">
                  <c:v>1758.7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DD-48CE-A593-2B65C5450762}"/>
            </c:ext>
          </c:extLst>
        </c:ser>
        <c:ser>
          <c:idx val="7"/>
          <c:order val="7"/>
          <c:tx>
            <c:v>Batch 2, 78.2%wt (day 0)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xVal>
            <c:numRef>
              <c:f>'[2]DAY 0'!$E$6:$E$26</c:f>
              <c:numCache>
                <c:formatCode>General</c:formatCode>
                <c:ptCount val="21"/>
                <c:pt idx="0">
                  <c:v>0.1</c:v>
                </c:pt>
                <c:pt idx="1">
                  <c:v>0.14099999999999999</c:v>
                </c:pt>
                <c:pt idx="2">
                  <c:v>0.19900000000000001</c:v>
                </c:pt>
                <c:pt idx="3">
                  <c:v>0.28199999999999997</c:v>
                </c:pt>
                <c:pt idx="4">
                  <c:v>0.39800000000000002</c:v>
                </c:pt>
                <c:pt idx="5">
                  <c:v>0.56150000000000011</c:v>
                </c:pt>
                <c:pt idx="6">
                  <c:v>0.79400000000000004</c:v>
                </c:pt>
                <c:pt idx="7">
                  <c:v>1.1200000000000001</c:v>
                </c:pt>
                <c:pt idx="8">
                  <c:v>1.58</c:v>
                </c:pt>
                <c:pt idx="9">
                  <c:v>2.2400000000000002</c:v>
                </c:pt>
                <c:pt idx="10">
                  <c:v>3.16</c:v>
                </c:pt>
                <c:pt idx="11">
                  <c:v>4.4649999999999999</c:v>
                </c:pt>
                <c:pt idx="12">
                  <c:v>6.31</c:v>
                </c:pt>
                <c:pt idx="13">
                  <c:v>8.91</c:v>
                </c:pt>
                <c:pt idx="14">
                  <c:v>12.6</c:v>
                </c:pt>
                <c:pt idx="15">
                  <c:v>17.8</c:v>
                </c:pt>
                <c:pt idx="16">
                  <c:v>25.1</c:v>
                </c:pt>
                <c:pt idx="17">
                  <c:v>35.5</c:v>
                </c:pt>
                <c:pt idx="18">
                  <c:v>50.1</c:v>
                </c:pt>
                <c:pt idx="19">
                  <c:v>70.8</c:v>
                </c:pt>
                <c:pt idx="20">
                  <c:v>100</c:v>
                </c:pt>
              </c:numCache>
            </c:numRef>
          </c:xVal>
          <c:yVal>
            <c:numRef>
              <c:f>'[2]DAY 0'!$H$6:$H$26</c:f>
              <c:numCache>
                <c:formatCode>General</c:formatCode>
                <c:ptCount val="21"/>
                <c:pt idx="0">
                  <c:v>118.485</c:v>
                </c:pt>
                <c:pt idx="1">
                  <c:v>140.02500000000001</c:v>
                </c:pt>
                <c:pt idx="2">
                  <c:v>158.09</c:v>
                </c:pt>
                <c:pt idx="3">
                  <c:v>178.36</c:v>
                </c:pt>
                <c:pt idx="4">
                  <c:v>215.155</c:v>
                </c:pt>
                <c:pt idx="5">
                  <c:v>233.595</c:v>
                </c:pt>
                <c:pt idx="6">
                  <c:v>251.72</c:v>
                </c:pt>
                <c:pt idx="7">
                  <c:v>277.77</c:v>
                </c:pt>
                <c:pt idx="8">
                  <c:v>289.78999999999996</c:v>
                </c:pt>
                <c:pt idx="9">
                  <c:v>276.41999999999996</c:v>
                </c:pt>
                <c:pt idx="10">
                  <c:v>321.01</c:v>
                </c:pt>
                <c:pt idx="11">
                  <c:v>337.19</c:v>
                </c:pt>
                <c:pt idx="12">
                  <c:v>310.435</c:v>
                </c:pt>
                <c:pt idx="13">
                  <c:v>321.72000000000003</c:v>
                </c:pt>
                <c:pt idx="14">
                  <c:v>356.98500000000001</c:v>
                </c:pt>
                <c:pt idx="15">
                  <c:v>357.6</c:v>
                </c:pt>
                <c:pt idx="16">
                  <c:v>387.61500000000001</c:v>
                </c:pt>
                <c:pt idx="17">
                  <c:v>407.92500000000001</c:v>
                </c:pt>
                <c:pt idx="18">
                  <c:v>435.29</c:v>
                </c:pt>
                <c:pt idx="19">
                  <c:v>483.44499999999994</c:v>
                </c:pt>
                <c:pt idx="20">
                  <c:v>528.36500000000001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A-4145-BCE2-BAF23EEB80C6}"/>
            </c:ext>
          </c:extLst>
        </c:ser>
        <c:ser>
          <c:idx val="8"/>
          <c:order val="8"/>
          <c:tx>
            <c:v>Batch 2, 77.4%wt (day 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'[2]DAY 3'!$D$5:$D$25</c:f>
              <c:numCache>
                <c:formatCode>General</c:formatCode>
                <c:ptCount val="21"/>
                <c:pt idx="0">
                  <c:v>0.1</c:v>
                </c:pt>
                <c:pt idx="1">
                  <c:v>0.14099999999999999</c:v>
                </c:pt>
                <c:pt idx="2">
                  <c:v>0.19900000000000001</c:v>
                </c:pt>
                <c:pt idx="3">
                  <c:v>0.28199999999999997</c:v>
                </c:pt>
                <c:pt idx="4">
                  <c:v>0.39800000000000002</c:v>
                </c:pt>
                <c:pt idx="5">
                  <c:v>0.56200000000000006</c:v>
                </c:pt>
                <c:pt idx="6">
                  <c:v>0.79300000000000004</c:v>
                </c:pt>
                <c:pt idx="7">
                  <c:v>1.1200000000000001</c:v>
                </c:pt>
                <c:pt idx="8">
                  <c:v>1.58</c:v>
                </c:pt>
                <c:pt idx="9">
                  <c:v>2.2400000000000002</c:v>
                </c:pt>
                <c:pt idx="10">
                  <c:v>3.16</c:v>
                </c:pt>
                <c:pt idx="11">
                  <c:v>4.4649999999999999</c:v>
                </c:pt>
                <c:pt idx="12">
                  <c:v>6.31</c:v>
                </c:pt>
                <c:pt idx="13">
                  <c:v>8.91</c:v>
                </c:pt>
                <c:pt idx="14">
                  <c:v>12.6</c:v>
                </c:pt>
                <c:pt idx="15">
                  <c:v>17.8</c:v>
                </c:pt>
                <c:pt idx="16">
                  <c:v>25.1</c:v>
                </c:pt>
                <c:pt idx="17">
                  <c:v>35.5</c:v>
                </c:pt>
                <c:pt idx="18">
                  <c:v>50.150000000000006</c:v>
                </c:pt>
                <c:pt idx="19">
                  <c:v>70.8</c:v>
                </c:pt>
                <c:pt idx="20">
                  <c:v>100</c:v>
                </c:pt>
              </c:numCache>
            </c:numRef>
          </c:xVal>
          <c:yVal>
            <c:numRef>
              <c:f>'[2]DAY 3'!$G$5:$G$25</c:f>
              <c:numCache>
                <c:formatCode>General</c:formatCode>
                <c:ptCount val="21"/>
                <c:pt idx="0">
                  <c:v>124.955</c:v>
                </c:pt>
                <c:pt idx="1">
                  <c:v>144.30000000000001</c:v>
                </c:pt>
                <c:pt idx="2">
                  <c:v>161.72</c:v>
                </c:pt>
                <c:pt idx="3">
                  <c:v>192.345</c:v>
                </c:pt>
                <c:pt idx="4">
                  <c:v>219.155</c:v>
                </c:pt>
                <c:pt idx="5">
                  <c:v>240.03</c:v>
                </c:pt>
                <c:pt idx="6">
                  <c:v>261.51</c:v>
                </c:pt>
                <c:pt idx="7">
                  <c:v>284.87</c:v>
                </c:pt>
                <c:pt idx="8">
                  <c:v>308.30500000000001</c:v>
                </c:pt>
                <c:pt idx="9">
                  <c:v>297.39999999999998</c:v>
                </c:pt>
                <c:pt idx="10">
                  <c:v>350.05</c:v>
                </c:pt>
                <c:pt idx="11">
                  <c:v>345.21</c:v>
                </c:pt>
                <c:pt idx="12">
                  <c:v>329.36</c:v>
                </c:pt>
                <c:pt idx="13">
                  <c:v>336.33000000000004</c:v>
                </c:pt>
                <c:pt idx="14">
                  <c:v>360.76499999999999</c:v>
                </c:pt>
                <c:pt idx="15">
                  <c:v>401.1</c:v>
                </c:pt>
                <c:pt idx="16">
                  <c:v>405.19</c:v>
                </c:pt>
                <c:pt idx="17">
                  <c:v>450.44499999999999</c:v>
                </c:pt>
                <c:pt idx="18">
                  <c:v>500.11</c:v>
                </c:pt>
                <c:pt idx="19">
                  <c:v>539.67499999999995</c:v>
                </c:pt>
                <c:pt idx="20">
                  <c:v>601.94000000000005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A-4145-BCE2-BAF23EEB80C6}"/>
            </c:ext>
          </c:extLst>
        </c:ser>
        <c:ser>
          <c:idx val="9"/>
          <c:order val="9"/>
          <c:tx>
            <c:v>Batch 2, 75.7%wt (day 5)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1587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'[2]DAY 5'!$D$6:$D$26</c:f>
              <c:numCache>
                <c:formatCode>General</c:formatCode>
                <c:ptCount val="21"/>
                <c:pt idx="0">
                  <c:v>9.9950000000000011E-2</c:v>
                </c:pt>
                <c:pt idx="1">
                  <c:v>0.14099999999999999</c:v>
                </c:pt>
                <c:pt idx="2">
                  <c:v>0.19900000000000001</c:v>
                </c:pt>
                <c:pt idx="3">
                  <c:v>0.28199999999999997</c:v>
                </c:pt>
                <c:pt idx="4">
                  <c:v>0.39800000000000002</c:v>
                </c:pt>
                <c:pt idx="5">
                  <c:v>0.56200000000000006</c:v>
                </c:pt>
                <c:pt idx="6">
                  <c:v>0.79400000000000004</c:v>
                </c:pt>
                <c:pt idx="7">
                  <c:v>1.1200000000000001</c:v>
                </c:pt>
                <c:pt idx="8">
                  <c:v>1.58</c:v>
                </c:pt>
                <c:pt idx="9">
                  <c:v>2.2400000000000002</c:v>
                </c:pt>
                <c:pt idx="10">
                  <c:v>3.16</c:v>
                </c:pt>
                <c:pt idx="11">
                  <c:v>4.4649999999999999</c:v>
                </c:pt>
                <c:pt idx="12">
                  <c:v>6.31</c:v>
                </c:pt>
                <c:pt idx="13">
                  <c:v>8.91</c:v>
                </c:pt>
                <c:pt idx="14">
                  <c:v>12.6</c:v>
                </c:pt>
                <c:pt idx="15">
                  <c:v>17.8</c:v>
                </c:pt>
                <c:pt idx="16">
                  <c:v>25.1</c:v>
                </c:pt>
                <c:pt idx="17">
                  <c:v>35.5</c:v>
                </c:pt>
                <c:pt idx="18">
                  <c:v>50.1</c:v>
                </c:pt>
                <c:pt idx="19">
                  <c:v>70.8</c:v>
                </c:pt>
                <c:pt idx="20">
                  <c:v>100</c:v>
                </c:pt>
              </c:numCache>
            </c:numRef>
          </c:xVal>
          <c:yVal>
            <c:numRef>
              <c:f>'[2]DAY 5'!$G$6:$G$26</c:f>
              <c:numCache>
                <c:formatCode>General</c:formatCode>
                <c:ptCount val="21"/>
                <c:pt idx="0">
                  <c:v>234.45499999999998</c:v>
                </c:pt>
                <c:pt idx="1">
                  <c:v>262.96500000000003</c:v>
                </c:pt>
                <c:pt idx="2">
                  <c:v>295.91000000000003</c:v>
                </c:pt>
                <c:pt idx="3">
                  <c:v>334.08000000000004</c:v>
                </c:pt>
                <c:pt idx="4">
                  <c:v>382.39499999999998</c:v>
                </c:pt>
                <c:pt idx="5">
                  <c:v>447.97</c:v>
                </c:pt>
                <c:pt idx="6">
                  <c:v>488.15</c:v>
                </c:pt>
                <c:pt idx="7">
                  <c:v>520.44000000000005</c:v>
                </c:pt>
                <c:pt idx="8">
                  <c:v>572.31500000000005</c:v>
                </c:pt>
                <c:pt idx="9">
                  <c:v>616.92000000000007</c:v>
                </c:pt>
                <c:pt idx="10">
                  <c:v>670.70500000000004</c:v>
                </c:pt>
                <c:pt idx="11">
                  <c:v>732.24</c:v>
                </c:pt>
                <c:pt idx="12">
                  <c:v>733.97</c:v>
                </c:pt>
                <c:pt idx="13">
                  <c:v>786.375</c:v>
                </c:pt>
                <c:pt idx="14">
                  <c:v>742.45</c:v>
                </c:pt>
                <c:pt idx="15">
                  <c:v>706.40499999999997</c:v>
                </c:pt>
                <c:pt idx="16">
                  <c:v>738.41</c:v>
                </c:pt>
                <c:pt idx="17">
                  <c:v>671.98</c:v>
                </c:pt>
                <c:pt idx="18">
                  <c:v>698.37</c:v>
                </c:pt>
                <c:pt idx="19">
                  <c:v>780.07500000000005</c:v>
                </c:pt>
                <c:pt idx="20">
                  <c:v>885.21500000000003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6A-4145-BCE2-BAF23EEB80C6}"/>
            </c:ext>
          </c:extLst>
        </c:ser>
        <c:ser>
          <c:idx val="10"/>
          <c:order val="10"/>
          <c:tx>
            <c:v>Batch 2, 75.8%wt (day 7)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'[2]DAY 7'!$D$6:$D$26</c:f>
              <c:numCache>
                <c:formatCode>General</c:formatCode>
                <c:ptCount val="21"/>
                <c:pt idx="0">
                  <c:v>0.1</c:v>
                </c:pt>
                <c:pt idx="1">
                  <c:v>0.14099999999999999</c:v>
                </c:pt>
                <c:pt idx="2">
                  <c:v>0.19900000000000001</c:v>
                </c:pt>
                <c:pt idx="3">
                  <c:v>0.28199999999999997</c:v>
                </c:pt>
                <c:pt idx="4">
                  <c:v>0.39800000000000002</c:v>
                </c:pt>
                <c:pt idx="5">
                  <c:v>0.56200000000000006</c:v>
                </c:pt>
                <c:pt idx="6">
                  <c:v>0.79350000000000009</c:v>
                </c:pt>
                <c:pt idx="7">
                  <c:v>1.1200000000000001</c:v>
                </c:pt>
                <c:pt idx="8">
                  <c:v>1.58</c:v>
                </c:pt>
                <c:pt idx="9">
                  <c:v>2.2400000000000002</c:v>
                </c:pt>
                <c:pt idx="10">
                  <c:v>3.16</c:v>
                </c:pt>
                <c:pt idx="11">
                  <c:v>4.46</c:v>
                </c:pt>
                <c:pt idx="12">
                  <c:v>6.31</c:v>
                </c:pt>
                <c:pt idx="13">
                  <c:v>8.91</c:v>
                </c:pt>
                <c:pt idx="14">
                  <c:v>12.6</c:v>
                </c:pt>
                <c:pt idx="15">
                  <c:v>17.8</c:v>
                </c:pt>
                <c:pt idx="16">
                  <c:v>25.15</c:v>
                </c:pt>
                <c:pt idx="17">
                  <c:v>35.5</c:v>
                </c:pt>
                <c:pt idx="18">
                  <c:v>50.150000000000006</c:v>
                </c:pt>
                <c:pt idx="19">
                  <c:v>70.8</c:v>
                </c:pt>
                <c:pt idx="20">
                  <c:v>100</c:v>
                </c:pt>
              </c:numCache>
            </c:numRef>
          </c:xVal>
          <c:yVal>
            <c:numRef>
              <c:f>'[2]DAY 7'!$G$6:$G$26</c:f>
              <c:numCache>
                <c:formatCode>General</c:formatCode>
                <c:ptCount val="21"/>
                <c:pt idx="0">
                  <c:v>137.30000000000001</c:v>
                </c:pt>
                <c:pt idx="1">
                  <c:v>170.36500000000001</c:v>
                </c:pt>
                <c:pt idx="2">
                  <c:v>189.55500000000001</c:v>
                </c:pt>
                <c:pt idx="3">
                  <c:v>208.53500000000003</c:v>
                </c:pt>
                <c:pt idx="4">
                  <c:v>225.45999999999998</c:v>
                </c:pt>
                <c:pt idx="5">
                  <c:v>248.97000000000003</c:v>
                </c:pt>
                <c:pt idx="6">
                  <c:v>281.64499999999998</c:v>
                </c:pt>
                <c:pt idx="7">
                  <c:v>312.73500000000001</c:v>
                </c:pt>
                <c:pt idx="8">
                  <c:v>345.61500000000001</c:v>
                </c:pt>
                <c:pt idx="9">
                  <c:v>349.84000000000003</c:v>
                </c:pt>
                <c:pt idx="10">
                  <c:v>373.995</c:v>
                </c:pt>
                <c:pt idx="11">
                  <c:v>447.79499999999996</c:v>
                </c:pt>
                <c:pt idx="12">
                  <c:v>418.03999999999996</c:v>
                </c:pt>
                <c:pt idx="13">
                  <c:v>428.24</c:v>
                </c:pt>
                <c:pt idx="14">
                  <c:v>429.83500000000004</c:v>
                </c:pt>
                <c:pt idx="15">
                  <c:v>435.33000000000004</c:v>
                </c:pt>
                <c:pt idx="16">
                  <c:v>430.36500000000001</c:v>
                </c:pt>
                <c:pt idx="17">
                  <c:v>496.33000000000004</c:v>
                </c:pt>
                <c:pt idx="18">
                  <c:v>495.68499999999995</c:v>
                </c:pt>
                <c:pt idx="19">
                  <c:v>564.39</c:v>
                </c:pt>
                <c:pt idx="20">
                  <c:v>582.04999999999995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A-4145-BCE2-BAF23EEB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98912"/>
        <c:axId val="733692672"/>
      </c:scatterChart>
      <c:valAx>
        <c:axId val="733698912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Shear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rate (s</a:t>
                </a:r>
                <a:r>
                  <a:rPr lang="en-GB" sz="11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292213473315836"/>
              <c:y val="0.91004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2672"/>
        <c:crosses val="autoZero"/>
        <c:crossBetween val="midCat"/>
      </c:valAx>
      <c:valAx>
        <c:axId val="73369267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Shear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stress (Pa)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25628681831437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891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01793525809273"/>
          <c:y val="0.58283944444444447"/>
          <c:w val="0.69774190726159224"/>
          <c:h val="0.2301883333333333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12</xdr:col>
      <xdr:colOff>314325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16</xdr:row>
      <xdr:rowOff>19050</xdr:rowOff>
    </xdr:from>
    <xdr:to>
      <xdr:col>23</xdr:col>
      <xdr:colOff>533400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133350</xdr:colOff>
      <xdr:row>16</xdr:row>
      <xdr:rowOff>23812</xdr:rowOff>
    </xdr:from>
    <xdr:to>
      <xdr:col>32</xdr:col>
      <xdr:colOff>438150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AABEC-948F-4C76-87C7-3D92E33C1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11</xdr:row>
      <xdr:rowOff>142875</xdr:rowOff>
    </xdr:from>
    <xdr:to>
      <xdr:col>11</xdr:col>
      <xdr:colOff>409575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1B252-C8D8-4D81-AAB3-2E2987CA1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16</xdr:row>
      <xdr:rowOff>100012</xdr:rowOff>
    </xdr:from>
    <xdr:to>
      <xdr:col>6</xdr:col>
      <xdr:colOff>95250</xdr:colOff>
      <xdr:row>30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F6B1E-2DCB-41F3-8DC4-C0D9DBDFC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1</xdr:row>
      <xdr:rowOff>76200</xdr:rowOff>
    </xdr:from>
    <xdr:to>
      <xdr:col>14</xdr:col>
      <xdr:colOff>280987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1</xdr:row>
      <xdr:rowOff>85725</xdr:rowOff>
    </xdr:from>
    <xdr:to>
      <xdr:col>22</xdr:col>
      <xdr:colOff>142875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2</xdr:row>
      <xdr:rowOff>0</xdr:rowOff>
    </xdr:from>
    <xdr:to>
      <xdr:col>14</xdr:col>
      <xdr:colOff>90487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17</xdr:row>
      <xdr:rowOff>0</xdr:rowOff>
    </xdr:from>
    <xdr:to>
      <xdr:col>14</xdr:col>
      <xdr:colOff>71437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200024</xdr:colOff>
      <xdr:row>0</xdr:row>
      <xdr:rowOff>0</xdr:rowOff>
    </xdr:from>
    <xdr:to>
      <xdr:col>26</xdr:col>
      <xdr:colOff>0</xdr:colOff>
      <xdr:row>23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13</xdr:row>
      <xdr:rowOff>6</xdr:rowOff>
    </xdr:from>
    <xdr:to>
      <xdr:col>16</xdr:col>
      <xdr:colOff>123825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490537</xdr:colOff>
      <xdr:row>19</xdr:row>
      <xdr:rowOff>9525</xdr:rowOff>
    </xdr:from>
    <xdr:to>
      <xdr:col>7</xdr:col>
      <xdr:colOff>92737</xdr:colOff>
      <xdr:row>34</xdr:row>
      <xdr:rowOff>176025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47624</xdr:colOff>
      <xdr:row>25</xdr:row>
      <xdr:rowOff>76200</xdr:rowOff>
    </xdr:from>
    <xdr:to>
      <xdr:col>14</xdr:col>
      <xdr:colOff>57149</xdr:colOff>
      <xdr:row>26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9572624" y="4838700"/>
          <a:ext cx="61912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Week 1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0.44441</cdr:x>
      <cdr:y>0.70842</cdr:y>
    </cdr:from>
    <cdr:to>
      <cdr:x>0.55482</cdr:x>
      <cdr:y>0.79523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63577" y="1997329"/>
          <a:ext cx="512713" cy="244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Day 0</a:t>
          </a:r>
        </a:p>
      </cdr:txBody>
    </cdr:sp>
  </cdr:relSizeAnchor>
  <cdr:relSizeAnchor xmlns:cdr="http://schemas.openxmlformats.org/drawingml/2006/chartDrawing">
    <cdr:from>
      <cdr:x>0.57139</cdr:x>
      <cdr:y>0.66666</cdr:y>
    </cdr:from>
    <cdr:to>
      <cdr:x>0.70889</cdr:x>
      <cdr:y>0.73611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53234" y="1879590"/>
          <a:ext cx="638474" cy="1957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Week 2</a:t>
          </a:r>
        </a:p>
      </cdr:txBody>
    </cdr:sp>
  </cdr:relSizeAnchor>
  <cdr:relSizeAnchor xmlns:cdr="http://schemas.openxmlformats.org/drawingml/2006/chartDrawing">
    <cdr:from>
      <cdr:x>0.56726</cdr:x>
      <cdr:y>0.59722</cdr:y>
    </cdr:from>
    <cdr:to>
      <cdr:x>0.70268</cdr:x>
      <cdr:y>0.67708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634035" y="1683799"/>
          <a:ext cx="628799" cy="225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Week 3</a:t>
          </a:r>
        </a:p>
      </cdr:txBody>
    </cdr:sp>
  </cdr:relSizeAnchor>
  <cdr:relSizeAnchor xmlns:cdr="http://schemas.openxmlformats.org/drawingml/2006/chartDrawing">
    <cdr:from>
      <cdr:x>0.56508</cdr:x>
      <cdr:y>0.33314</cdr:y>
    </cdr:from>
    <cdr:to>
      <cdr:x>0.70883</cdr:x>
      <cdr:y>0.40606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23914" y="939263"/>
          <a:ext cx="667494" cy="205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Week 4</a:t>
          </a:r>
        </a:p>
      </cdr:txBody>
    </cdr:sp>
  </cdr:relSizeAnchor>
  <cdr:relSizeAnchor xmlns:cdr="http://schemas.openxmlformats.org/drawingml/2006/chartDrawing">
    <cdr:from>
      <cdr:x>0.42569</cdr:x>
      <cdr:y>0.2743</cdr:y>
    </cdr:from>
    <cdr:to>
      <cdr:x>0.56736</cdr:x>
      <cdr:y>0.34028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76662" y="773369"/>
          <a:ext cx="657821" cy="186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Week 5</a:t>
          </a:r>
        </a:p>
      </cdr:txBody>
    </cdr:sp>
  </cdr:relSizeAnchor>
  <cdr:relSizeAnchor xmlns:cdr="http://schemas.openxmlformats.org/drawingml/2006/chartDrawing">
    <cdr:from>
      <cdr:x>0.55476</cdr:x>
      <cdr:y>0.24315</cdr:y>
    </cdr:from>
    <cdr:to>
      <cdr:x>0.69226</cdr:x>
      <cdr:y>0.32648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75992" y="685528"/>
          <a:ext cx="638473" cy="234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Week 6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0</xdr:row>
      <xdr:rowOff>152400</xdr:rowOff>
    </xdr:from>
    <xdr:to>
      <xdr:col>10</xdr:col>
      <xdr:colOff>576262</xdr:colOff>
      <xdr:row>19</xdr:row>
      <xdr:rowOff>132900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0</xdr:row>
      <xdr:rowOff>133350</xdr:rowOff>
    </xdr:from>
    <xdr:to>
      <xdr:col>11</xdr:col>
      <xdr:colOff>528637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519112</xdr:colOff>
      <xdr:row>0</xdr:row>
      <xdr:rowOff>28575</xdr:rowOff>
    </xdr:from>
    <xdr:to>
      <xdr:col>20</xdr:col>
      <xdr:colOff>214312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15</xdr:row>
      <xdr:rowOff>90487</xdr:rowOff>
    </xdr:from>
    <xdr:to>
      <xdr:col>20</xdr:col>
      <xdr:colOff>216975</xdr:colOff>
      <xdr:row>31</xdr:row>
      <xdr:rowOff>45487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54E97-9921-4164-9455-FE316B50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ropbox/Rheometer%20excel/Rheometer%20-%20Compi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ropbox/MSc%20Phase%202/Rheology%20phase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ropbox/Experimental%20data-Tanaka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ropbox/MSc%20Phase%202/Tanaka%20Phase%2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Tanaka%20MSc%20excel%20files/Tanaka%20Ph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0"/>
      <sheetName val="week 1"/>
      <sheetName val="week 2"/>
      <sheetName val="week 3"/>
      <sheetName val="week 4"/>
      <sheetName val="week 5"/>
      <sheetName val="Week 6"/>
      <sheetName val="Viscosity vs Shear rate"/>
      <sheetName val="Yield stress vs MC"/>
      <sheetName val="Viscosity vs Shear stress"/>
      <sheetName val="Viscosity vs Fixed shear rate"/>
      <sheetName val="Shear stress vs fixed shearrat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H5">
            <v>6287.45</v>
          </cell>
          <cell r="J5">
            <v>0.1</v>
          </cell>
        </row>
        <row r="6">
          <cell r="H6">
            <v>6326.85</v>
          </cell>
          <cell r="J6">
            <v>0.11700000000000001</v>
          </cell>
        </row>
        <row r="7">
          <cell r="H7">
            <v>5895.5499999999993</v>
          </cell>
          <cell r="J7">
            <v>0.13600000000000001</v>
          </cell>
        </row>
        <row r="8">
          <cell r="H8">
            <v>5470.15</v>
          </cell>
          <cell r="J8">
            <v>0.1585</v>
          </cell>
        </row>
        <row r="9">
          <cell r="H9">
            <v>5089.3500000000004</v>
          </cell>
          <cell r="J9">
            <v>0.185</v>
          </cell>
        </row>
        <row r="10">
          <cell r="H10">
            <v>4704.8</v>
          </cell>
          <cell r="J10">
            <v>0.215</v>
          </cell>
        </row>
        <row r="11">
          <cell r="H11">
            <v>4352.3500000000004</v>
          </cell>
          <cell r="J11">
            <v>0.251</v>
          </cell>
        </row>
        <row r="12">
          <cell r="H12">
            <v>4026.35</v>
          </cell>
          <cell r="J12">
            <v>0.29299999999999998</v>
          </cell>
        </row>
        <row r="13">
          <cell r="H13">
            <v>3662.75</v>
          </cell>
          <cell r="J13">
            <v>0.34100000000000003</v>
          </cell>
        </row>
        <row r="14">
          <cell r="H14">
            <v>3363.55</v>
          </cell>
          <cell r="J14">
            <v>0.39800000000000002</v>
          </cell>
        </row>
        <row r="15">
          <cell r="H15">
            <v>3075.4</v>
          </cell>
          <cell r="J15">
            <v>0.46400000000000002</v>
          </cell>
        </row>
        <row r="16">
          <cell r="H16">
            <v>2814.35</v>
          </cell>
          <cell r="J16">
            <v>0.54100000000000004</v>
          </cell>
        </row>
        <row r="17">
          <cell r="H17">
            <v>2574.6499999999996</v>
          </cell>
          <cell r="J17">
            <v>0.63100000000000001</v>
          </cell>
        </row>
        <row r="18">
          <cell r="H18">
            <v>2409.5</v>
          </cell>
          <cell r="J18">
            <v>0.72150000000000003</v>
          </cell>
        </row>
        <row r="19">
          <cell r="H19">
            <v>2732.8</v>
          </cell>
          <cell r="J19">
            <v>0.64549999999999996</v>
          </cell>
        </row>
        <row r="20">
          <cell r="H20">
            <v>2958.4</v>
          </cell>
          <cell r="J20">
            <v>0.59599999999999997</v>
          </cell>
        </row>
        <row r="21">
          <cell r="H21">
            <v>3087.5</v>
          </cell>
          <cell r="J21">
            <v>0.57299999999999995</v>
          </cell>
        </row>
        <row r="22">
          <cell r="H22">
            <v>3194.05</v>
          </cell>
          <cell r="J22">
            <v>0.57399999999999995</v>
          </cell>
        </row>
        <row r="23">
          <cell r="H23">
            <v>3421.75</v>
          </cell>
          <cell r="J23">
            <v>0.54949999999999999</v>
          </cell>
        </row>
        <row r="24">
          <cell r="H24">
            <v>3558.4</v>
          </cell>
          <cell r="J24">
            <v>0.52950000000000008</v>
          </cell>
        </row>
        <row r="25">
          <cell r="H25">
            <v>3333.2000000000003</v>
          </cell>
          <cell r="J25">
            <v>0.57650000000000001</v>
          </cell>
        </row>
        <row r="26">
          <cell r="H26">
            <v>3110.55</v>
          </cell>
          <cell r="J26">
            <v>0.63400000000000001</v>
          </cell>
        </row>
        <row r="27">
          <cell r="H27">
            <v>3072.15</v>
          </cell>
          <cell r="J27">
            <v>0.629</v>
          </cell>
        </row>
        <row r="28">
          <cell r="H28">
            <v>3123.65</v>
          </cell>
          <cell r="J28">
            <v>0.64500000000000002</v>
          </cell>
        </row>
        <row r="29">
          <cell r="H29">
            <v>3056</v>
          </cell>
          <cell r="J29">
            <v>0.70150000000000001</v>
          </cell>
        </row>
        <row r="30">
          <cell r="H30">
            <v>3043.7</v>
          </cell>
          <cell r="J30">
            <v>0.69350000000000001</v>
          </cell>
        </row>
        <row r="31">
          <cell r="H31">
            <v>2727.85</v>
          </cell>
          <cell r="J31">
            <v>0.79849999999999999</v>
          </cell>
        </row>
        <row r="32">
          <cell r="H32">
            <v>2561.85</v>
          </cell>
          <cell r="J32">
            <v>0.84</v>
          </cell>
        </row>
        <row r="33">
          <cell r="H33">
            <v>2389.4</v>
          </cell>
          <cell r="J33">
            <v>0.96249999999999991</v>
          </cell>
        </row>
        <row r="34">
          <cell r="H34">
            <v>2447.8000000000002</v>
          </cell>
          <cell r="J34">
            <v>0.95499999999999996</v>
          </cell>
        </row>
        <row r="35">
          <cell r="H35">
            <v>2453.65</v>
          </cell>
          <cell r="J35">
            <v>1.0445</v>
          </cell>
        </row>
        <row r="36">
          <cell r="H36">
            <v>2399.9499999999998</v>
          </cell>
          <cell r="J36">
            <v>1.0514999999999999</v>
          </cell>
        </row>
        <row r="37">
          <cell r="H37">
            <v>2301.85</v>
          </cell>
          <cell r="J37">
            <v>1.0645</v>
          </cell>
        </row>
        <row r="38">
          <cell r="H38">
            <v>2239.5500000000002</v>
          </cell>
          <cell r="J38">
            <v>1.1280000000000001</v>
          </cell>
        </row>
        <row r="39">
          <cell r="H39">
            <v>2409.4499999999998</v>
          </cell>
          <cell r="J39">
            <v>1.032</v>
          </cell>
        </row>
        <row r="40">
          <cell r="H40">
            <v>2472.4499999999998</v>
          </cell>
          <cell r="J40">
            <v>1.0285</v>
          </cell>
        </row>
        <row r="41">
          <cell r="H41">
            <v>2315.36</v>
          </cell>
          <cell r="J41">
            <v>1.127</v>
          </cell>
        </row>
        <row r="42">
          <cell r="H42">
            <v>2118.4349999999999</v>
          </cell>
          <cell r="J42">
            <v>1.1560000000000001</v>
          </cell>
        </row>
        <row r="43">
          <cell r="H43">
            <v>2049.15</v>
          </cell>
          <cell r="J43">
            <v>1.155</v>
          </cell>
        </row>
        <row r="44">
          <cell r="H44">
            <v>2106.8649999999998</v>
          </cell>
          <cell r="J44">
            <v>1.167</v>
          </cell>
        </row>
        <row r="45">
          <cell r="H45">
            <v>2207.8249999999998</v>
          </cell>
          <cell r="J45">
            <v>1.1419999999999999</v>
          </cell>
        </row>
        <row r="46">
          <cell r="H46">
            <v>2155.15</v>
          </cell>
          <cell r="J46">
            <v>1.0649999999999999</v>
          </cell>
        </row>
        <row r="47">
          <cell r="H47">
            <v>1988.25</v>
          </cell>
          <cell r="J47">
            <v>1.1359999999999999</v>
          </cell>
        </row>
        <row r="48">
          <cell r="H48">
            <v>1963.0349999999999</v>
          </cell>
          <cell r="J48">
            <v>1.1850000000000001</v>
          </cell>
        </row>
        <row r="49">
          <cell r="H49">
            <v>1989.58</v>
          </cell>
          <cell r="J49">
            <v>1.1795</v>
          </cell>
        </row>
        <row r="50">
          <cell r="H50">
            <v>1843.4549999999999</v>
          </cell>
          <cell r="J50">
            <v>1.2814999999999999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0"/>
      <sheetName val="DAY 3"/>
      <sheetName val="DAY 5"/>
      <sheetName val="DAY 7"/>
      <sheetName val="Viscosity against shear rate"/>
      <sheetName val="Shear stress vs shear rate"/>
      <sheetName val="Viscosity vs Moisture content"/>
      <sheetName val="Viscosity vs fixed shear rate"/>
      <sheetName val="Shear stress vs fixed shear rat"/>
    </sheetNames>
    <sheetDataSet>
      <sheetData sheetId="0">
        <row r="6">
          <cell r="E6">
            <v>0.1</v>
          </cell>
          <cell r="H6">
            <v>118.485</v>
          </cell>
          <cell r="L6">
            <v>1184.9000000000001</v>
          </cell>
        </row>
        <row r="7">
          <cell r="E7">
            <v>0.14099999999999999</v>
          </cell>
          <cell r="H7">
            <v>140.02500000000001</v>
          </cell>
          <cell r="L7">
            <v>991.46500000000003</v>
          </cell>
        </row>
        <row r="8">
          <cell r="E8">
            <v>0.19900000000000001</v>
          </cell>
          <cell r="H8">
            <v>158.09</v>
          </cell>
          <cell r="L8">
            <v>792.51499999999999</v>
          </cell>
        </row>
        <row r="9">
          <cell r="E9">
            <v>0.28199999999999997</v>
          </cell>
          <cell r="H9">
            <v>178.36</v>
          </cell>
          <cell r="L9">
            <v>633.24</v>
          </cell>
        </row>
        <row r="10">
          <cell r="E10">
            <v>0.39800000000000002</v>
          </cell>
          <cell r="H10">
            <v>215.155</v>
          </cell>
          <cell r="L10">
            <v>540.52499999999998</v>
          </cell>
        </row>
        <row r="11">
          <cell r="E11">
            <v>0.56150000000000011</v>
          </cell>
          <cell r="H11">
            <v>233.595</v>
          </cell>
          <cell r="L11">
            <v>415.84000000000003</v>
          </cell>
        </row>
        <row r="12">
          <cell r="E12">
            <v>0.79400000000000004</v>
          </cell>
          <cell r="H12">
            <v>251.72</v>
          </cell>
          <cell r="L12">
            <v>317.03000000000003</v>
          </cell>
        </row>
        <row r="13">
          <cell r="E13">
            <v>1.1200000000000001</v>
          </cell>
          <cell r="H13">
            <v>277.77</v>
          </cell>
          <cell r="L13">
            <v>247.91499999999999</v>
          </cell>
        </row>
        <row r="14">
          <cell r="E14">
            <v>1.58</v>
          </cell>
          <cell r="H14">
            <v>289.78999999999996</v>
          </cell>
          <cell r="L14">
            <v>182.92500000000001</v>
          </cell>
        </row>
        <row r="15">
          <cell r="E15">
            <v>2.2400000000000002</v>
          </cell>
          <cell r="H15">
            <v>276.41999999999996</v>
          </cell>
          <cell r="L15">
            <v>123.593</v>
          </cell>
        </row>
        <row r="16">
          <cell r="E16">
            <v>3.16</v>
          </cell>
          <cell r="H16">
            <v>321.01</v>
          </cell>
          <cell r="L16">
            <v>101.5825</v>
          </cell>
        </row>
        <row r="17">
          <cell r="E17">
            <v>4.4649999999999999</v>
          </cell>
          <cell r="H17">
            <v>337.19</v>
          </cell>
          <cell r="L17">
            <v>75.527000000000001</v>
          </cell>
        </row>
        <row r="18">
          <cell r="E18">
            <v>6.31</v>
          </cell>
          <cell r="H18">
            <v>310.435</v>
          </cell>
          <cell r="L18">
            <v>49.206499999999998</v>
          </cell>
        </row>
        <row r="19">
          <cell r="E19">
            <v>8.91</v>
          </cell>
          <cell r="H19">
            <v>321.72000000000003</v>
          </cell>
          <cell r="I19">
            <v>39757</v>
          </cell>
          <cell r="J19">
            <v>32453</v>
          </cell>
          <cell r="L19">
            <v>36.105000000000004</v>
          </cell>
        </row>
        <row r="20">
          <cell r="E20">
            <v>12.6</v>
          </cell>
          <cell r="H20">
            <v>356.98500000000001</v>
          </cell>
          <cell r="L20">
            <v>28.352</v>
          </cell>
        </row>
        <row r="21">
          <cell r="E21">
            <v>17.8</v>
          </cell>
          <cell r="H21">
            <v>357.6</v>
          </cell>
          <cell r="L21">
            <v>20.0945</v>
          </cell>
        </row>
        <row r="22">
          <cell r="E22">
            <v>25.1</v>
          </cell>
          <cell r="H22">
            <v>387.61500000000001</v>
          </cell>
          <cell r="L22">
            <v>15.428000000000001</v>
          </cell>
        </row>
        <row r="23">
          <cell r="E23">
            <v>35.5</v>
          </cell>
          <cell r="H23">
            <v>407.92500000000001</v>
          </cell>
          <cell r="L23">
            <v>11.491850000000001</v>
          </cell>
        </row>
        <row r="24">
          <cell r="E24">
            <v>50.1</v>
          </cell>
          <cell r="H24">
            <v>435.29</v>
          </cell>
          <cell r="L24">
            <v>8.6831499999999995</v>
          </cell>
        </row>
        <row r="25">
          <cell r="E25">
            <v>70.8</v>
          </cell>
          <cell r="H25">
            <v>483.44499999999994</v>
          </cell>
          <cell r="L25">
            <v>6.8320500000000006</v>
          </cell>
        </row>
        <row r="26">
          <cell r="E26">
            <v>100</v>
          </cell>
          <cell r="H26">
            <v>528.36500000000001</v>
          </cell>
          <cell r="L26">
            <v>5.2808000000000002</v>
          </cell>
        </row>
      </sheetData>
      <sheetData sheetId="1">
        <row r="5">
          <cell r="D5">
            <v>0.1</v>
          </cell>
          <cell r="G5">
            <v>124.955</v>
          </cell>
          <cell r="K5">
            <v>1249.5</v>
          </cell>
        </row>
        <row r="6">
          <cell r="D6">
            <v>0.14099999999999999</v>
          </cell>
          <cell r="G6">
            <v>144.30000000000001</v>
          </cell>
          <cell r="K6">
            <v>1021.655</v>
          </cell>
        </row>
        <row r="7">
          <cell r="D7">
            <v>0.19900000000000001</v>
          </cell>
          <cell r="G7">
            <v>161.72</v>
          </cell>
          <cell r="K7">
            <v>810.67500000000007</v>
          </cell>
        </row>
        <row r="8">
          <cell r="D8">
            <v>0.28199999999999997</v>
          </cell>
          <cell r="G8">
            <v>192.345</v>
          </cell>
          <cell r="K8">
            <v>682.51499999999999</v>
          </cell>
        </row>
        <row r="9">
          <cell r="D9">
            <v>0.39800000000000002</v>
          </cell>
          <cell r="G9">
            <v>219.155</v>
          </cell>
          <cell r="K9">
            <v>550.56500000000005</v>
          </cell>
        </row>
        <row r="10">
          <cell r="D10">
            <v>0.56200000000000006</v>
          </cell>
          <cell r="G10">
            <v>240.03</v>
          </cell>
          <cell r="K10">
            <v>427.29500000000002</v>
          </cell>
        </row>
        <row r="11">
          <cell r="D11">
            <v>0.79300000000000004</v>
          </cell>
          <cell r="G11">
            <v>261.51</v>
          </cell>
          <cell r="K11">
            <v>329.70499999999998</v>
          </cell>
        </row>
        <row r="12">
          <cell r="D12">
            <v>1.1200000000000001</v>
          </cell>
          <cell r="G12">
            <v>284.87</v>
          </cell>
          <cell r="K12">
            <v>254.15</v>
          </cell>
        </row>
        <row r="13">
          <cell r="D13">
            <v>1.58</v>
          </cell>
          <cell r="G13">
            <v>308.30500000000001</v>
          </cell>
          <cell r="K13">
            <v>194.70500000000001</v>
          </cell>
        </row>
        <row r="14">
          <cell r="D14">
            <v>2.2400000000000002</v>
          </cell>
          <cell r="G14">
            <v>297.39999999999998</v>
          </cell>
          <cell r="K14">
            <v>132.89500000000001</v>
          </cell>
        </row>
        <row r="15">
          <cell r="D15">
            <v>3.16</v>
          </cell>
          <cell r="G15">
            <v>350.05</v>
          </cell>
          <cell r="K15">
            <v>110.7735</v>
          </cell>
        </row>
        <row r="16">
          <cell r="D16">
            <v>4.4649999999999999</v>
          </cell>
          <cell r="G16">
            <v>345.21</v>
          </cell>
          <cell r="K16">
            <v>77.376000000000005</v>
          </cell>
        </row>
        <row r="17">
          <cell r="D17">
            <v>6.31</v>
          </cell>
          <cell r="G17">
            <v>329.36</v>
          </cell>
          <cell r="K17">
            <v>52.203499999999998</v>
          </cell>
        </row>
        <row r="18">
          <cell r="D18">
            <v>8.91</v>
          </cell>
          <cell r="G18">
            <v>336.33000000000004</v>
          </cell>
          <cell r="I18">
            <v>30737</v>
          </cell>
          <cell r="J18">
            <v>37742</v>
          </cell>
          <cell r="K18">
            <v>37.741999999999997</v>
          </cell>
        </row>
        <row r="19">
          <cell r="D19">
            <v>12.6</v>
          </cell>
          <cell r="G19">
            <v>360.76499999999999</v>
          </cell>
          <cell r="K19">
            <v>28.6615</v>
          </cell>
        </row>
        <row r="20">
          <cell r="D20">
            <v>17.8</v>
          </cell>
          <cell r="G20">
            <v>401.1</v>
          </cell>
          <cell r="K20">
            <v>22.542999999999999</v>
          </cell>
        </row>
        <row r="21">
          <cell r="D21">
            <v>25.1</v>
          </cell>
          <cell r="G21">
            <v>405.19</v>
          </cell>
          <cell r="K21">
            <v>16.135000000000002</v>
          </cell>
        </row>
        <row r="22">
          <cell r="D22">
            <v>35.5</v>
          </cell>
          <cell r="G22">
            <v>450.44499999999999</v>
          </cell>
          <cell r="K22">
            <v>12.6995</v>
          </cell>
        </row>
        <row r="23">
          <cell r="D23">
            <v>50.150000000000006</v>
          </cell>
          <cell r="G23">
            <v>500.11</v>
          </cell>
          <cell r="K23">
            <v>9.9751000000000012</v>
          </cell>
        </row>
        <row r="24">
          <cell r="D24">
            <v>70.8</v>
          </cell>
          <cell r="G24">
            <v>539.67499999999995</v>
          </cell>
          <cell r="K24">
            <v>7.6230500000000001</v>
          </cell>
        </row>
        <row r="25">
          <cell r="D25">
            <v>100</v>
          </cell>
          <cell r="G25">
            <v>601.94000000000005</v>
          </cell>
          <cell r="K25">
            <v>6.0185500000000003</v>
          </cell>
        </row>
      </sheetData>
      <sheetData sheetId="2">
        <row r="6">
          <cell r="D6">
            <v>9.9950000000000011E-2</v>
          </cell>
          <cell r="G6">
            <v>234.45499999999998</v>
          </cell>
          <cell r="K6">
            <v>2345.35</v>
          </cell>
        </row>
        <row r="7">
          <cell r="D7">
            <v>0.14099999999999999</v>
          </cell>
          <cell r="G7">
            <v>262.96500000000003</v>
          </cell>
          <cell r="K7">
            <v>1861.8</v>
          </cell>
        </row>
        <row r="8">
          <cell r="D8">
            <v>0.19900000000000001</v>
          </cell>
          <cell r="G8">
            <v>295.91000000000003</v>
          </cell>
          <cell r="K8">
            <v>1483.25</v>
          </cell>
        </row>
        <row r="9">
          <cell r="D9">
            <v>0.28199999999999997</v>
          </cell>
          <cell r="G9">
            <v>334.08000000000004</v>
          </cell>
          <cell r="K9">
            <v>1185.4000000000001</v>
          </cell>
        </row>
        <row r="10">
          <cell r="D10">
            <v>0.39800000000000002</v>
          </cell>
          <cell r="G10">
            <v>382.39499999999998</v>
          </cell>
          <cell r="K10">
            <v>960.92500000000007</v>
          </cell>
        </row>
        <row r="11">
          <cell r="D11">
            <v>0.56200000000000006</v>
          </cell>
          <cell r="G11">
            <v>447.97</v>
          </cell>
          <cell r="K11">
            <v>796.78499999999997</v>
          </cell>
        </row>
        <row r="12">
          <cell r="D12">
            <v>0.79400000000000004</v>
          </cell>
          <cell r="G12">
            <v>488.15</v>
          </cell>
          <cell r="K12">
            <v>614.96500000000003</v>
          </cell>
        </row>
        <row r="13">
          <cell r="D13">
            <v>1.1200000000000001</v>
          </cell>
          <cell r="G13">
            <v>520.44000000000005</v>
          </cell>
          <cell r="K13">
            <v>464.06</v>
          </cell>
        </row>
        <row r="14">
          <cell r="D14">
            <v>1.58</v>
          </cell>
          <cell r="G14">
            <v>572.31500000000005</v>
          </cell>
          <cell r="K14">
            <v>361.57</v>
          </cell>
        </row>
        <row r="15">
          <cell r="D15">
            <v>2.2400000000000002</v>
          </cell>
          <cell r="G15">
            <v>616.92000000000007</v>
          </cell>
          <cell r="K15">
            <v>275.78000000000003</v>
          </cell>
        </row>
        <row r="16">
          <cell r="D16">
            <v>3.16</v>
          </cell>
          <cell r="G16">
            <v>670.70500000000004</v>
          </cell>
          <cell r="K16">
            <v>212.3</v>
          </cell>
        </row>
        <row r="17">
          <cell r="D17">
            <v>4.4649999999999999</v>
          </cell>
          <cell r="G17">
            <v>732.24</v>
          </cell>
          <cell r="K17">
            <v>164.02</v>
          </cell>
        </row>
        <row r="18">
          <cell r="D18">
            <v>6.31</v>
          </cell>
          <cell r="G18">
            <v>733.97</v>
          </cell>
          <cell r="K18">
            <v>116.36200000000001</v>
          </cell>
        </row>
        <row r="19">
          <cell r="D19">
            <v>8.91</v>
          </cell>
          <cell r="G19">
            <v>786.375</v>
          </cell>
          <cell r="I19">
            <v>105610</v>
          </cell>
          <cell r="J19">
            <v>88252.5</v>
          </cell>
          <cell r="K19">
            <v>88.252499999999998</v>
          </cell>
        </row>
        <row r="20">
          <cell r="D20">
            <v>12.6</v>
          </cell>
          <cell r="G20">
            <v>742.45</v>
          </cell>
          <cell r="K20">
            <v>58.978500000000004</v>
          </cell>
        </row>
        <row r="21">
          <cell r="D21">
            <v>17.8</v>
          </cell>
          <cell r="G21">
            <v>706.40499999999997</v>
          </cell>
          <cell r="K21">
            <v>39.725000000000001</v>
          </cell>
        </row>
        <row r="22">
          <cell r="D22">
            <v>25.1</v>
          </cell>
          <cell r="G22">
            <v>738.41</v>
          </cell>
          <cell r="K22">
            <v>29.395</v>
          </cell>
        </row>
        <row r="23">
          <cell r="D23">
            <v>35.5</v>
          </cell>
          <cell r="G23">
            <v>671.98</v>
          </cell>
          <cell r="K23">
            <v>18.9375</v>
          </cell>
        </row>
        <row r="24">
          <cell r="D24">
            <v>50.1</v>
          </cell>
          <cell r="G24">
            <v>698.37</v>
          </cell>
          <cell r="K24">
            <v>13.929500000000001</v>
          </cell>
        </row>
        <row r="25">
          <cell r="D25">
            <v>70.8</v>
          </cell>
          <cell r="G25">
            <v>780.07500000000005</v>
          </cell>
          <cell r="K25">
            <v>11.018000000000001</v>
          </cell>
        </row>
        <row r="26">
          <cell r="D26">
            <v>100</v>
          </cell>
          <cell r="G26">
            <v>885.21500000000003</v>
          </cell>
          <cell r="K26">
            <v>8.8495499999999989</v>
          </cell>
        </row>
      </sheetData>
      <sheetData sheetId="3">
        <row r="6">
          <cell r="D6">
            <v>0.1</v>
          </cell>
          <cell r="G6">
            <v>137.30000000000001</v>
          </cell>
          <cell r="K6">
            <v>1372.95</v>
          </cell>
        </row>
        <row r="7">
          <cell r="D7">
            <v>0.14099999999999999</v>
          </cell>
          <cell r="G7">
            <v>170.36500000000001</v>
          </cell>
          <cell r="K7">
            <v>1206.2</v>
          </cell>
        </row>
        <row r="8">
          <cell r="D8">
            <v>0.19900000000000001</v>
          </cell>
          <cell r="G8">
            <v>189.55500000000001</v>
          </cell>
          <cell r="K8">
            <v>950.31000000000006</v>
          </cell>
        </row>
        <row r="9">
          <cell r="D9">
            <v>0.28199999999999997</v>
          </cell>
          <cell r="G9">
            <v>208.53500000000003</v>
          </cell>
          <cell r="K9">
            <v>740.11500000000001</v>
          </cell>
        </row>
        <row r="10">
          <cell r="D10">
            <v>0.39800000000000002</v>
          </cell>
          <cell r="G10">
            <v>225.45999999999998</v>
          </cell>
          <cell r="K10">
            <v>566.67500000000007</v>
          </cell>
        </row>
        <row r="11">
          <cell r="D11">
            <v>0.56200000000000006</v>
          </cell>
          <cell r="G11">
            <v>248.97000000000003</v>
          </cell>
          <cell r="K11">
            <v>442.93</v>
          </cell>
        </row>
        <row r="12">
          <cell r="D12">
            <v>0.79350000000000009</v>
          </cell>
          <cell r="G12">
            <v>281.64499999999998</v>
          </cell>
          <cell r="K12">
            <v>354.91</v>
          </cell>
        </row>
        <row r="13">
          <cell r="D13">
            <v>1.1200000000000001</v>
          </cell>
          <cell r="G13">
            <v>312.73500000000001</v>
          </cell>
          <cell r="K13">
            <v>278.89499999999998</v>
          </cell>
        </row>
        <row r="14">
          <cell r="D14">
            <v>1.58</v>
          </cell>
          <cell r="G14">
            <v>345.61500000000001</v>
          </cell>
          <cell r="K14">
            <v>218.285</v>
          </cell>
        </row>
        <row r="15">
          <cell r="D15">
            <v>2.2400000000000002</v>
          </cell>
          <cell r="G15">
            <v>349.84000000000003</v>
          </cell>
          <cell r="K15">
            <v>156.32500000000002</v>
          </cell>
        </row>
        <row r="16">
          <cell r="D16">
            <v>3.16</v>
          </cell>
          <cell r="G16">
            <v>373.995</v>
          </cell>
          <cell r="K16">
            <v>118.425</v>
          </cell>
        </row>
        <row r="17">
          <cell r="D17">
            <v>4.46</v>
          </cell>
          <cell r="G17">
            <v>447.79499999999996</v>
          </cell>
          <cell r="K17">
            <v>100.29650000000001</v>
          </cell>
        </row>
        <row r="18">
          <cell r="D18">
            <v>6.31</v>
          </cell>
          <cell r="G18">
            <v>418.03999999999996</v>
          </cell>
          <cell r="K18">
            <v>66.276499999999999</v>
          </cell>
        </row>
        <row r="19">
          <cell r="D19">
            <v>8.91</v>
          </cell>
          <cell r="G19">
            <v>428.24</v>
          </cell>
          <cell r="I19">
            <v>38976</v>
          </cell>
          <cell r="J19">
            <v>48053.5</v>
          </cell>
          <cell r="K19">
            <v>48.0535</v>
          </cell>
        </row>
        <row r="20">
          <cell r="D20">
            <v>12.6</v>
          </cell>
          <cell r="G20">
            <v>429.83500000000004</v>
          </cell>
          <cell r="K20">
            <v>34.143500000000003</v>
          </cell>
        </row>
        <row r="21">
          <cell r="D21">
            <v>17.8</v>
          </cell>
          <cell r="G21">
            <v>435.33000000000004</v>
          </cell>
          <cell r="K21">
            <v>24.476500000000001</v>
          </cell>
        </row>
        <row r="22">
          <cell r="D22">
            <v>25.15</v>
          </cell>
          <cell r="G22">
            <v>430.36500000000001</v>
          </cell>
          <cell r="K22">
            <v>17.121500000000001</v>
          </cell>
        </row>
        <row r="23">
          <cell r="D23">
            <v>35.5</v>
          </cell>
          <cell r="G23">
            <v>496.33000000000004</v>
          </cell>
          <cell r="K23">
            <v>13.986000000000001</v>
          </cell>
        </row>
        <row r="24">
          <cell r="D24">
            <v>50.150000000000006</v>
          </cell>
          <cell r="G24">
            <v>495.68499999999995</v>
          </cell>
          <cell r="K24">
            <v>9.8843500000000013</v>
          </cell>
        </row>
        <row r="25">
          <cell r="D25">
            <v>70.8</v>
          </cell>
          <cell r="G25">
            <v>564.39</v>
          </cell>
          <cell r="K25">
            <v>7.97675</v>
          </cell>
        </row>
        <row r="26">
          <cell r="D26">
            <v>100</v>
          </cell>
          <cell r="G26">
            <v>582.04999999999995</v>
          </cell>
          <cell r="K26">
            <v>5.8189000000000002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isture content vs age"/>
      <sheetName val="Water Activity"/>
      <sheetName val="Gross Calorific Value"/>
      <sheetName val="Net Calorific value"/>
      <sheetName val="TCi"/>
      <sheetName val=" k vs WA regression analysis"/>
      <sheetName val="HC vs WA regression"/>
      <sheetName val="Spec test sample dilutions"/>
      <sheetName val="COD, NH4+ &amp; NO3-"/>
      <sheetName val="Summary"/>
      <sheetName val="Graphs "/>
      <sheetName val="Solids"/>
      <sheetName val="CNS raw data"/>
      <sheetName val="CNS analysis"/>
      <sheetName val="VS.TS vs 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C8">
            <v>0.20952353223635264</v>
          </cell>
          <cell r="D8">
            <v>79.047646776364729</v>
          </cell>
        </row>
        <row r="14">
          <cell r="C14">
            <v>0.23454238329215471</v>
          </cell>
          <cell r="D14">
            <v>76.545761670784515</v>
          </cell>
        </row>
        <row r="20">
          <cell r="C20">
            <v>0.28694044975876842</v>
          </cell>
          <cell r="D20">
            <v>71.305955024123179</v>
          </cell>
        </row>
        <row r="26">
          <cell r="C26">
            <v>0.30892610149748351</v>
          </cell>
          <cell r="D26">
            <v>69.10738985025165</v>
          </cell>
        </row>
        <row r="32">
          <cell r="C32">
            <v>0.35403314735758623</v>
          </cell>
          <cell r="D32">
            <v>64.596685264241358</v>
          </cell>
        </row>
        <row r="38">
          <cell r="C38">
            <v>0.382969667716267</v>
          </cell>
          <cell r="D38">
            <v>61.7030332283733</v>
          </cell>
        </row>
        <row r="44">
          <cell r="C44">
            <v>0.38124335505907986</v>
          </cell>
          <cell r="D44">
            <v>61.875664494092028</v>
          </cell>
        </row>
        <row r="50">
          <cell r="C50">
            <v>0.479260169189275</v>
          </cell>
        </row>
        <row r="56">
          <cell r="C56">
            <v>0.43663488539870504</v>
          </cell>
        </row>
        <row r="62">
          <cell r="C62">
            <v>0.59220228260034835</v>
          </cell>
        </row>
        <row r="68">
          <cell r="C68">
            <v>0.74122414822469196</v>
          </cell>
        </row>
      </sheetData>
      <sheetData sheetId="12" refreshError="1"/>
      <sheetData sheetId="13">
        <row r="7">
          <cell r="M7">
            <v>0.41040436453290385</v>
          </cell>
        </row>
      </sheetData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0"/>
      <sheetName val="day 3"/>
      <sheetName val="day 5"/>
      <sheetName val="day 7"/>
      <sheetName val="Water activity"/>
      <sheetName val="Calorific value"/>
      <sheetName val="PSD"/>
      <sheetName val="Solids"/>
      <sheetName val="CNS"/>
      <sheetName val="Centrifug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0.21797803559498752</v>
          </cell>
          <cell r="D8">
            <v>78.202196440501226</v>
          </cell>
        </row>
        <row r="14">
          <cell r="C14">
            <v>0.22566877481920344</v>
          </cell>
          <cell r="D14">
            <v>77.433122518079657</v>
          </cell>
        </row>
        <row r="20">
          <cell r="C20">
            <v>0.24309557141609317</v>
          </cell>
          <cell r="D20">
            <v>75.690442858390696</v>
          </cell>
        </row>
        <row r="26">
          <cell r="C26">
            <v>0.24180116826931122</v>
          </cell>
          <cell r="D26">
            <v>75.819883173068874</v>
          </cell>
        </row>
      </sheetData>
      <sheetData sheetId="8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activity"/>
      <sheetName val="Calorific value"/>
      <sheetName val="PSD"/>
      <sheetName val="Solids"/>
      <sheetName val="Spec test sample dilutions"/>
      <sheetName val="Spec Test results and graphs"/>
      <sheetName val="Centrifugation"/>
    </sheetNames>
    <sheetDataSet>
      <sheetData sheetId="0">
        <row r="17">
          <cell r="C17">
            <v>0.96399999999999997</v>
          </cell>
          <cell r="F17">
            <v>78.2</v>
          </cell>
        </row>
        <row r="18">
          <cell r="C18">
            <v>0.9557000000000001</v>
          </cell>
          <cell r="F18">
            <v>77.400000000000006</v>
          </cell>
        </row>
        <row r="19">
          <cell r="C19">
            <v>0.94623333333333326</v>
          </cell>
          <cell r="F19">
            <v>75.7</v>
          </cell>
        </row>
        <row r="20">
          <cell r="C20">
            <v>0.94373333333333331</v>
          </cell>
          <cell r="F20">
            <v>75.8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opLeftCell="A2" workbookViewId="0">
      <selection activeCell="L18" sqref="L18"/>
    </sheetView>
  </sheetViews>
  <sheetFormatPr defaultRowHeight="15" x14ac:dyDescent="0.25"/>
  <cols>
    <col min="1" max="1" width="14.7109375" customWidth="1"/>
    <col min="2" max="2" width="17" customWidth="1"/>
    <col min="3" max="3" width="14.42578125" customWidth="1"/>
    <col min="4" max="4" width="12.5703125" bestFit="1" customWidth="1"/>
  </cols>
  <sheetData>
    <row r="1" spans="1:4" ht="30" customHeight="1" x14ac:dyDescent="0.25">
      <c r="A1" s="3" t="s">
        <v>6</v>
      </c>
      <c r="B1" s="4" t="s">
        <v>0</v>
      </c>
      <c r="C1" s="158" t="s">
        <v>3</v>
      </c>
      <c r="D1" s="159"/>
    </row>
    <row r="2" spans="1:4" ht="15.75" thickBot="1" x14ac:dyDescent="0.3">
      <c r="A2" s="5"/>
      <c r="B2" s="1"/>
      <c r="C2" s="2" t="s">
        <v>1</v>
      </c>
      <c r="D2" s="6" t="s">
        <v>2</v>
      </c>
    </row>
    <row r="3" spans="1:4" ht="15.75" thickTop="1" x14ac:dyDescent="0.25">
      <c r="A3" s="18">
        <v>0</v>
      </c>
      <c r="B3" s="11">
        <v>79.047646776364743</v>
      </c>
      <c r="C3" s="7">
        <v>0.85643456199905821</v>
      </c>
      <c r="D3" s="8">
        <v>1.3275327286507575E-3</v>
      </c>
    </row>
    <row r="4" spans="1:4" x14ac:dyDescent="0.25">
      <c r="A4" s="18">
        <v>1</v>
      </c>
      <c r="B4" s="11">
        <v>76.545761670784529</v>
      </c>
      <c r="C4" s="7">
        <v>0.84154421599833429</v>
      </c>
      <c r="D4" s="8">
        <v>5.5975218708839477E-3</v>
      </c>
    </row>
    <row r="5" spans="1:4" x14ac:dyDescent="0.25">
      <c r="A5" s="18">
        <v>2</v>
      </c>
      <c r="B5" s="11">
        <v>71.305955024123151</v>
      </c>
      <c r="C5" s="7">
        <v>0.84734350682971959</v>
      </c>
      <c r="D5" s="8">
        <v>1.0366014033513023E-3</v>
      </c>
    </row>
    <row r="6" spans="1:4" x14ac:dyDescent="0.25">
      <c r="A6" s="18">
        <v>3</v>
      </c>
      <c r="B6" s="11">
        <v>69.10738985025165</v>
      </c>
      <c r="C6" s="7">
        <v>0.84199161725594118</v>
      </c>
      <c r="D6" s="8">
        <v>5.0374816589546009E-3</v>
      </c>
    </row>
    <row r="7" spans="1:4" x14ac:dyDescent="0.25">
      <c r="A7" s="18">
        <v>4</v>
      </c>
      <c r="B7" s="11">
        <v>63.443536758197425</v>
      </c>
      <c r="C7" s="7">
        <v>0.84516446970963111</v>
      </c>
      <c r="D7" s="8">
        <v>3.7226653729991862E-3</v>
      </c>
    </row>
    <row r="8" spans="1:4" x14ac:dyDescent="0.25">
      <c r="A8" s="18">
        <v>5</v>
      </c>
      <c r="B8" s="11">
        <v>61.7030332283733</v>
      </c>
      <c r="C8" s="7">
        <v>0.83827067408904676</v>
      </c>
      <c r="D8" s="8">
        <v>3.5355561719235505E-3</v>
      </c>
    </row>
    <row r="9" spans="1:4" x14ac:dyDescent="0.25">
      <c r="A9" s="18">
        <v>6</v>
      </c>
      <c r="B9" s="11">
        <v>61.875664494092014</v>
      </c>
      <c r="C9" s="7">
        <v>0.8444881337050375</v>
      </c>
      <c r="D9" s="8">
        <v>1.3152409071757849E-3</v>
      </c>
    </row>
    <row r="10" spans="1:4" x14ac:dyDescent="0.25">
      <c r="A10" s="18">
        <v>7</v>
      </c>
      <c r="B10" s="11">
        <v>52.073983081072505</v>
      </c>
      <c r="C10" s="7">
        <v>0.83579751207465158</v>
      </c>
      <c r="D10" s="8">
        <v>1.964835323624362E-3</v>
      </c>
    </row>
    <row r="11" spans="1:4" x14ac:dyDescent="0.25">
      <c r="A11" s="18">
        <v>8</v>
      </c>
      <c r="B11" s="11">
        <v>56.336511460129508</v>
      </c>
      <c r="C11" s="7">
        <v>0.83644376720766633</v>
      </c>
      <c r="D11" s="8">
        <v>4.6143441470152058E-3</v>
      </c>
    </row>
    <row r="12" spans="1:4" x14ac:dyDescent="0.25">
      <c r="A12" s="18">
        <v>12</v>
      </c>
      <c r="B12" s="11">
        <v>40.779771739965163</v>
      </c>
      <c r="C12" s="7">
        <v>0.83742611895205099</v>
      </c>
      <c r="D12" s="8">
        <v>6.3909608591866925E-5</v>
      </c>
    </row>
    <row r="13" spans="1:4" x14ac:dyDescent="0.25">
      <c r="A13" s="19">
        <v>16</v>
      </c>
      <c r="B13" s="12">
        <v>25.877585177530804</v>
      </c>
      <c r="C13" s="9">
        <v>0.82685267110610194</v>
      </c>
      <c r="D13" s="10">
        <v>4.1787649922327957E-3</v>
      </c>
    </row>
    <row r="15" spans="1:4" x14ac:dyDescent="0.25">
      <c r="A15" s="160" t="s">
        <v>76</v>
      </c>
      <c r="B15" s="160"/>
      <c r="C15" s="160"/>
      <c r="D15" s="160"/>
    </row>
    <row r="16" spans="1:4" ht="30.75" thickBot="1" x14ac:dyDescent="0.3">
      <c r="A16" s="121" t="s">
        <v>90</v>
      </c>
      <c r="B16" s="124" t="s">
        <v>93</v>
      </c>
      <c r="C16" s="122" t="s">
        <v>91</v>
      </c>
      <c r="D16" s="123" t="s">
        <v>92</v>
      </c>
    </row>
    <row r="17" spans="1:4" ht="15.75" thickTop="1" x14ac:dyDescent="0.25">
      <c r="A17" s="119">
        <v>0</v>
      </c>
      <c r="B17" s="125">
        <v>78.2</v>
      </c>
      <c r="C17" s="127">
        <v>0.86587345927995063</v>
      </c>
      <c r="D17" s="128">
        <v>7.0419124718205999E-3</v>
      </c>
    </row>
    <row r="18" spans="1:4" x14ac:dyDescent="0.25">
      <c r="A18" s="119">
        <v>3</v>
      </c>
      <c r="B18" s="125">
        <v>77.430000000000007</v>
      </c>
      <c r="C18" s="127">
        <v>0.86177302507473874</v>
      </c>
      <c r="D18" s="128">
        <v>1.4173280093921869E-3</v>
      </c>
    </row>
    <row r="19" spans="1:4" x14ac:dyDescent="0.25">
      <c r="A19" s="119">
        <v>5</v>
      </c>
      <c r="B19" s="125">
        <v>75.7</v>
      </c>
      <c r="C19" s="127">
        <v>0.85910269791361615</v>
      </c>
      <c r="D19" s="128">
        <v>1.8087162579710258E-3</v>
      </c>
    </row>
    <row r="20" spans="1:4" x14ac:dyDescent="0.25">
      <c r="A20" s="120">
        <v>7</v>
      </c>
      <c r="B20" s="126">
        <v>75.819999999999993</v>
      </c>
      <c r="C20" s="129">
        <v>0.85711564215915936</v>
      </c>
      <c r="D20" s="130">
        <v>7.5355628214402533E-4</v>
      </c>
    </row>
  </sheetData>
  <mergeCells count="2">
    <mergeCell ref="C1:D1"/>
    <mergeCell ref="A15:D1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8797-E42F-4E1B-8E11-5D96071215A2}">
  <dimension ref="A2:M16"/>
  <sheetViews>
    <sheetView topLeftCell="A12" workbookViewId="0">
      <selection activeCell="M14" sqref="M14"/>
    </sheetView>
  </sheetViews>
  <sheetFormatPr defaultRowHeight="15" x14ac:dyDescent="0.25"/>
  <cols>
    <col min="1" max="1" width="16.42578125" style="100" customWidth="1"/>
    <col min="2" max="2" width="15.28515625" style="100" customWidth="1"/>
    <col min="3" max="3" width="15.5703125" style="100" customWidth="1"/>
    <col min="4" max="4" width="9.140625" style="100"/>
    <col min="5" max="5" width="11" style="100" customWidth="1"/>
    <col min="6" max="6" width="9.140625" style="100"/>
    <col min="7" max="7" width="10.85546875" style="100" customWidth="1"/>
    <col min="8" max="10" width="14.7109375" style="100" customWidth="1"/>
    <col min="11" max="11" width="9.140625" style="100"/>
    <col min="12" max="12" width="13.5703125" style="100" customWidth="1"/>
    <col min="13" max="14" width="9.140625" style="100"/>
    <col min="15" max="15" width="19.85546875" style="100" customWidth="1"/>
    <col min="16" max="16" width="22.140625" style="100" customWidth="1"/>
    <col min="17" max="17" width="11.140625" style="100" customWidth="1"/>
    <col min="18" max="18" width="11.85546875" style="100" customWidth="1"/>
    <col min="19" max="16384" width="9.140625" style="100"/>
  </cols>
  <sheetData>
    <row r="2" spans="1:13" ht="113.25" customHeight="1" x14ac:dyDescent="0.25">
      <c r="A2" s="160" t="s">
        <v>94</v>
      </c>
      <c r="B2" s="160"/>
      <c r="C2" s="160"/>
      <c r="D2" s="160"/>
    </row>
    <row r="3" spans="1:13" ht="17.25" customHeight="1" x14ac:dyDescent="0.25">
      <c r="A3" s="162" t="s">
        <v>75</v>
      </c>
      <c r="B3" s="162"/>
      <c r="C3" s="162"/>
      <c r="D3" s="118"/>
      <c r="E3" s="131"/>
      <c r="H3" s="162" t="s">
        <v>76</v>
      </c>
      <c r="I3" s="162"/>
      <c r="J3" s="162"/>
      <c r="K3" s="162"/>
      <c r="L3" s="162"/>
      <c r="M3" s="162"/>
    </row>
    <row r="4" spans="1:13" ht="17.25" customHeight="1" x14ac:dyDescent="0.25">
      <c r="A4" s="144"/>
      <c r="B4" s="182" t="s">
        <v>97</v>
      </c>
      <c r="C4" s="182"/>
      <c r="D4" s="180" t="s">
        <v>98</v>
      </c>
      <c r="E4" s="181"/>
      <c r="H4" s="145"/>
      <c r="I4" s="145"/>
      <c r="J4" s="182" t="s">
        <v>97</v>
      </c>
      <c r="K4" s="182"/>
      <c r="L4" s="180" t="s">
        <v>98</v>
      </c>
      <c r="M4" s="181"/>
    </row>
    <row r="5" spans="1:13" ht="45" x14ac:dyDescent="0.25">
      <c r="A5" s="135" t="s">
        <v>37</v>
      </c>
      <c r="B5" s="136" t="s">
        <v>0</v>
      </c>
      <c r="C5" s="157" t="s">
        <v>78</v>
      </c>
      <c r="D5" s="152" t="s">
        <v>99</v>
      </c>
      <c r="E5" s="150" t="s">
        <v>78</v>
      </c>
      <c r="H5" s="138" t="s">
        <v>87</v>
      </c>
      <c r="I5" s="138" t="s">
        <v>37</v>
      </c>
      <c r="J5" s="137" t="s">
        <v>0</v>
      </c>
      <c r="K5" s="151" t="s">
        <v>92</v>
      </c>
      <c r="L5" s="156" t="s">
        <v>99</v>
      </c>
      <c r="M5" s="150" t="s">
        <v>78</v>
      </c>
    </row>
    <row r="6" spans="1:13" x14ac:dyDescent="0.25">
      <c r="A6" s="132">
        <v>0</v>
      </c>
      <c r="B6" s="54">
        <v>79.047646776364743</v>
      </c>
      <c r="C6" s="140">
        <v>7.5601288076676487E-2</v>
      </c>
      <c r="D6" s="54">
        <v>3.7727403048230159</v>
      </c>
      <c r="E6" s="27">
        <v>6.9358859008494733E-3</v>
      </c>
      <c r="H6" s="139">
        <v>0</v>
      </c>
      <c r="I6" s="147">
        <f>H6/7</f>
        <v>0</v>
      </c>
      <c r="J6" s="153">
        <v>78.202196440501226</v>
      </c>
      <c r="K6" s="146">
        <v>0.2341075057335521</v>
      </c>
      <c r="L6" s="147">
        <v>3.5876752062101773</v>
      </c>
      <c r="M6" s="27">
        <v>1.9785034123083044E-2</v>
      </c>
    </row>
    <row r="7" spans="1:13" x14ac:dyDescent="0.25">
      <c r="A7" s="132">
        <v>1</v>
      </c>
      <c r="B7" s="54">
        <v>76.545761670784529</v>
      </c>
      <c r="C7" s="27">
        <v>0.11718552202625633</v>
      </c>
      <c r="D7" s="54">
        <v>3.2636303439314776</v>
      </c>
      <c r="E7" s="27">
        <v>8.5747496821833979E-3</v>
      </c>
      <c r="H7" s="83">
        <v>3</v>
      </c>
      <c r="I7" s="148">
        <f t="shared" ref="I7:I9" si="0">H7/7</f>
        <v>0.42857142857142855</v>
      </c>
      <c r="J7" s="154">
        <v>77.433122518079657</v>
      </c>
      <c r="K7" s="54">
        <v>1.1720258737714043E-2</v>
      </c>
      <c r="L7" s="148">
        <v>3.4755238852282826</v>
      </c>
      <c r="M7" s="148">
        <v>7.7414349599732785E-2</v>
      </c>
    </row>
    <row r="8" spans="1:13" x14ac:dyDescent="0.25">
      <c r="A8" s="132">
        <v>2</v>
      </c>
      <c r="B8" s="54">
        <v>71.305955024123151</v>
      </c>
      <c r="C8" s="27">
        <v>3.2721385237304372</v>
      </c>
      <c r="D8" s="54">
        <v>2.4900290418690765</v>
      </c>
      <c r="E8" s="27">
        <v>0.16294883550721651</v>
      </c>
      <c r="H8" s="83">
        <v>5</v>
      </c>
      <c r="I8" s="148">
        <f t="shared" si="0"/>
        <v>0.7142857142857143</v>
      </c>
      <c r="J8" s="154">
        <v>75.690442858390696</v>
      </c>
      <c r="K8" s="54">
        <v>0.2746365394621384</v>
      </c>
      <c r="L8" s="26">
        <v>3.1136651454153821</v>
      </c>
      <c r="M8" s="27">
        <v>1.8696795660295897E-2</v>
      </c>
    </row>
    <row r="9" spans="1:13" x14ac:dyDescent="0.25">
      <c r="A9" s="132">
        <v>3</v>
      </c>
      <c r="B9" s="54">
        <v>69.10738985025165</v>
      </c>
      <c r="C9" s="27">
        <v>1.8098413786233158</v>
      </c>
      <c r="D9" s="143">
        <v>2.2382349242543338</v>
      </c>
      <c r="E9" s="27">
        <v>7.7275104943378789E-2</v>
      </c>
      <c r="H9" s="84">
        <v>7</v>
      </c>
      <c r="I9" s="149">
        <f t="shared" si="0"/>
        <v>1</v>
      </c>
      <c r="J9" s="155">
        <v>75.819883173068874</v>
      </c>
      <c r="K9" s="134">
        <v>0.33077547072501046</v>
      </c>
      <c r="L9" s="30">
        <v>3.1357130432926783</v>
      </c>
      <c r="M9" s="31">
        <v>2.2808605631777067E-2</v>
      </c>
    </row>
    <row r="10" spans="1:13" x14ac:dyDescent="0.25">
      <c r="A10" s="132">
        <v>4</v>
      </c>
      <c r="B10" s="54">
        <v>63.443536758197425</v>
      </c>
      <c r="C10" s="27">
        <v>0.18276119254359641</v>
      </c>
      <c r="D10" s="143">
        <v>1.8308067048747032</v>
      </c>
      <c r="E10" s="27">
        <v>0.16512207046920194</v>
      </c>
    </row>
    <row r="11" spans="1:13" x14ac:dyDescent="0.25">
      <c r="A11" s="132">
        <v>5</v>
      </c>
      <c r="B11" s="54">
        <v>61.7030332283733</v>
      </c>
      <c r="C11" s="27">
        <v>0.38537320942695941</v>
      </c>
      <c r="D11" s="143">
        <v>1.6112013777779655</v>
      </c>
      <c r="E11" s="27">
        <v>1.0563370505850798E-2</v>
      </c>
    </row>
    <row r="12" spans="1:13" x14ac:dyDescent="0.25">
      <c r="A12" s="132">
        <v>6</v>
      </c>
      <c r="B12" s="54">
        <v>61.875664494092014</v>
      </c>
      <c r="C12" s="27">
        <v>2.1273248733863341</v>
      </c>
      <c r="D12" s="143">
        <v>1.6238832440958995</v>
      </c>
      <c r="E12" s="27">
        <v>5.922188917866554E-2</v>
      </c>
    </row>
    <row r="13" spans="1:13" x14ac:dyDescent="0.25">
      <c r="A13" s="132">
        <v>7</v>
      </c>
      <c r="B13" s="54">
        <v>52.073983081072505</v>
      </c>
      <c r="C13" s="27">
        <v>1.2310351223694751</v>
      </c>
      <c r="D13" s="143">
        <v>1.0866988218283598</v>
      </c>
      <c r="E13" s="27">
        <v>2.1683589617602719E-2</v>
      </c>
    </row>
    <row r="14" spans="1:13" x14ac:dyDescent="0.25">
      <c r="A14" s="132">
        <v>8</v>
      </c>
      <c r="B14" s="54">
        <v>56.336511460129508</v>
      </c>
      <c r="C14" s="27">
        <v>1.7514274026652252</v>
      </c>
      <c r="D14" s="143">
        <v>1.2906420252509569</v>
      </c>
      <c r="E14" s="27">
        <v>3.706987163796583E-2</v>
      </c>
    </row>
    <row r="15" spans="1:13" x14ac:dyDescent="0.25">
      <c r="A15" s="132">
        <v>12</v>
      </c>
      <c r="B15" s="54">
        <v>40.779771739965163</v>
      </c>
      <c r="C15" s="27">
        <v>4.3391436881337269</v>
      </c>
      <c r="D15" s="143">
        <v>0.689597444787584</v>
      </c>
      <c r="E15" s="27">
        <v>5.0115027294287857E-2</v>
      </c>
    </row>
    <row r="16" spans="1:13" x14ac:dyDescent="0.25">
      <c r="A16" s="133">
        <v>16</v>
      </c>
      <c r="B16" s="134">
        <v>25.877585177530804</v>
      </c>
      <c r="C16" s="31">
        <v>3.634636096140353</v>
      </c>
      <c r="D16" s="134">
        <v>0.34947317206223544</v>
      </c>
      <c r="E16" s="31">
        <v>2.6873457022928413E-2</v>
      </c>
    </row>
  </sheetData>
  <mergeCells count="7">
    <mergeCell ref="L4:M4"/>
    <mergeCell ref="H3:M3"/>
    <mergeCell ref="D4:E4"/>
    <mergeCell ref="A3:C3"/>
    <mergeCell ref="A2:D2"/>
    <mergeCell ref="B4:C4"/>
    <mergeCell ref="J4:K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topLeftCell="B1" workbookViewId="0">
      <selection activeCell="W9" sqref="W9"/>
    </sheetView>
  </sheetViews>
  <sheetFormatPr defaultRowHeight="15" x14ac:dyDescent="0.25"/>
  <cols>
    <col min="1" max="1" width="14.42578125" customWidth="1"/>
    <col min="2" max="2" width="17" customWidth="1"/>
  </cols>
  <sheetData>
    <row r="1" spans="1:22" s="100" customFormat="1" x14ac:dyDescent="0.25">
      <c r="A1" s="160" t="s">
        <v>76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1:22" ht="30" customHeight="1" x14ac:dyDescent="0.25">
      <c r="A2" s="3" t="s">
        <v>6</v>
      </c>
      <c r="B2" s="4" t="s">
        <v>0</v>
      </c>
      <c r="C2" s="158" t="s">
        <v>4</v>
      </c>
      <c r="D2" s="159"/>
      <c r="E2" s="161" t="s">
        <v>5</v>
      </c>
      <c r="F2" s="159"/>
    </row>
    <row r="3" spans="1:22" ht="15.75" thickBot="1" x14ac:dyDescent="0.3">
      <c r="A3" s="5"/>
      <c r="B3" s="1"/>
      <c r="C3" s="2" t="s">
        <v>1</v>
      </c>
      <c r="D3" s="6" t="s">
        <v>2</v>
      </c>
      <c r="E3" s="13" t="s">
        <v>1</v>
      </c>
      <c r="F3" s="6" t="s">
        <v>2</v>
      </c>
    </row>
    <row r="4" spans="1:22" ht="15.75" thickTop="1" x14ac:dyDescent="0.25">
      <c r="A4" s="18">
        <v>0</v>
      </c>
      <c r="B4" s="11">
        <v>79.047646776364743</v>
      </c>
      <c r="C4" s="7">
        <v>20.912199999999999</v>
      </c>
      <c r="D4" s="8">
        <v>0.34487527171406457</v>
      </c>
      <c r="E4" s="14">
        <v>4.3811058999999988</v>
      </c>
      <c r="F4" s="15">
        <v>7.2251369424096282E-2</v>
      </c>
    </row>
    <row r="5" spans="1:22" x14ac:dyDescent="0.25">
      <c r="A5" s="18">
        <v>1</v>
      </c>
      <c r="B5" s="11">
        <v>76.545761670784529</v>
      </c>
      <c r="C5" s="7">
        <v>21.305266666666668</v>
      </c>
      <c r="D5" s="8">
        <v>0.38975112507950871</v>
      </c>
      <c r="E5" s="14">
        <v>4.9960850333333333</v>
      </c>
      <c r="F5" s="15">
        <v>9.1396638831144322E-2</v>
      </c>
    </row>
    <row r="6" spans="1:22" x14ac:dyDescent="0.25">
      <c r="A6" s="18">
        <v>2</v>
      </c>
      <c r="B6" s="11">
        <v>71.305955024123151</v>
      </c>
      <c r="C6" s="7">
        <v>21.545766666666669</v>
      </c>
      <c r="D6" s="8">
        <v>0.430278580081361</v>
      </c>
      <c r="E6" s="14">
        <v>6.1814804566666668</v>
      </c>
      <c r="F6" s="15">
        <v>0.12344692462534296</v>
      </c>
    </row>
    <row r="7" spans="1:22" x14ac:dyDescent="0.25">
      <c r="A7" s="18">
        <v>3</v>
      </c>
      <c r="B7" s="11">
        <v>69.10738985025165</v>
      </c>
      <c r="C7" s="7">
        <v>21.217066666666668</v>
      </c>
      <c r="D7" s="8">
        <v>0.63523713469883569</v>
      </c>
      <c r="E7" s="14">
        <v>6.5539518933333332</v>
      </c>
      <c r="F7" s="15">
        <v>0.19622475090847111</v>
      </c>
    </row>
    <row r="8" spans="1:22" x14ac:dyDescent="0.25">
      <c r="A8" s="18">
        <v>4</v>
      </c>
      <c r="B8" s="11">
        <v>63.443536758197425</v>
      </c>
      <c r="C8" s="7">
        <v>21.495966666666664</v>
      </c>
      <c r="D8" s="8">
        <v>0.14466387639402217</v>
      </c>
      <c r="E8" s="14">
        <v>7.6095721999999997</v>
      </c>
      <c r="F8" s="15">
        <v>5.1211012243483969E-2</v>
      </c>
    </row>
    <row r="9" spans="1:22" x14ac:dyDescent="0.25">
      <c r="A9" s="18">
        <v>5</v>
      </c>
      <c r="B9" s="11">
        <v>61.7030332283733</v>
      </c>
      <c r="C9" s="7">
        <v>21.559533333333334</v>
      </c>
      <c r="D9" s="8">
        <v>0.2350286800335003</v>
      </c>
      <c r="E9" s="14">
        <v>8.2573012666666674</v>
      </c>
      <c r="F9" s="15">
        <v>9.0015984452831654E-2</v>
      </c>
    </row>
    <row r="10" spans="1:22" x14ac:dyDescent="0.25">
      <c r="A10" s="18">
        <v>6</v>
      </c>
      <c r="B10" s="11">
        <v>61.875664494092014</v>
      </c>
      <c r="C10" s="7">
        <v>21.768799999999999</v>
      </c>
      <c r="D10" s="8">
        <v>0.27923397837705943</v>
      </c>
      <c r="E10" s="14">
        <v>8.2982665600000001</v>
      </c>
      <c r="F10" s="15">
        <v>0.10644399255733432</v>
      </c>
    </row>
    <row r="11" spans="1:22" x14ac:dyDescent="0.25">
      <c r="A11" s="18">
        <v>7</v>
      </c>
      <c r="B11" s="11">
        <v>52.073983081072505</v>
      </c>
      <c r="C11" s="7">
        <v>21.030066666666666</v>
      </c>
      <c r="D11" s="8">
        <v>0.39064165104587972</v>
      </c>
      <c r="E11" s="14">
        <v>10.079710953333334</v>
      </c>
      <c r="F11" s="15">
        <v>0.18723454334629058</v>
      </c>
    </row>
    <row r="12" spans="1:22" x14ac:dyDescent="0.25">
      <c r="A12" s="18">
        <v>8</v>
      </c>
      <c r="B12" s="11">
        <v>56.336511460129508</v>
      </c>
      <c r="C12" s="7">
        <v>22.328933333333335</v>
      </c>
      <c r="D12" s="8">
        <v>0.93717556394210033</v>
      </c>
      <c r="E12" s="14">
        <v>9.7488122933333337</v>
      </c>
      <c r="F12" s="15">
        <v>0.40917085121712249</v>
      </c>
    </row>
    <row r="13" spans="1:22" x14ac:dyDescent="0.25">
      <c r="A13" s="18">
        <v>12</v>
      </c>
      <c r="B13" s="11">
        <v>40.779771739965163</v>
      </c>
      <c r="C13" s="7">
        <v>21.826166666666666</v>
      </c>
      <c r="D13" s="8">
        <v>0.12177219686612119</v>
      </c>
      <c r="E13" s="14">
        <v>12.925455899999998</v>
      </c>
      <c r="F13" s="15">
        <v>7.2113494984117024E-2</v>
      </c>
    </row>
    <row r="14" spans="1:22" x14ac:dyDescent="0.25">
      <c r="A14" s="19">
        <v>16</v>
      </c>
      <c r="B14" s="12">
        <v>25.877585177530804</v>
      </c>
      <c r="C14" s="9">
        <v>21.598099999999999</v>
      </c>
      <c r="D14" s="10">
        <v>0.83796528900089262</v>
      </c>
      <c r="E14" s="16">
        <v>16.008511719999998</v>
      </c>
      <c r="F14" s="17">
        <v>0.62109987220746243</v>
      </c>
    </row>
    <row r="16" spans="1:22" x14ac:dyDescent="0.25">
      <c r="A16" s="162" t="s">
        <v>76</v>
      </c>
      <c r="B16" s="162"/>
      <c r="C16" s="162"/>
      <c r="D16" s="162"/>
      <c r="E16" s="162"/>
      <c r="F16" s="16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</row>
    <row r="17" spans="1:6" ht="30" x14ac:dyDescent="0.25">
      <c r="A17" s="3" t="s">
        <v>89</v>
      </c>
      <c r="B17" s="4" t="s">
        <v>0</v>
      </c>
      <c r="C17" s="158" t="s">
        <v>4</v>
      </c>
      <c r="D17" s="159"/>
      <c r="E17" s="161" t="s">
        <v>5</v>
      </c>
      <c r="F17" s="159"/>
    </row>
    <row r="18" spans="1:6" ht="15.75" thickBot="1" x14ac:dyDescent="0.3">
      <c r="A18" s="5"/>
      <c r="B18" s="1"/>
      <c r="C18" s="2" t="s">
        <v>1</v>
      </c>
      <c r="D18" s="6" t="s">
        <v>2</v>
      </c>
      <c r="E18" s="13" t="s">
        <v>1</v>
      </c>
      <c r="F18" s="6" t="s">
        <v>2</v>
      </c>
    </row>
    <row r="19" spans="1:6" ht="15.75" thickTop="1" x14ac:dyDescent="0.25">
      <c r="A19" s="18">
        <v>0</v>
      </c>
      <c r="B19" s="11">
        <v>78.2</v>
      </c>
      <c r="C19" s="7">
        <v>22.231200000000001</v>
      </c>
      <c r="D19" s="8">
        <v>0.47592055375361764</v>
      </c>
      <c r="E19" s="14">
        <v>4.8464015999999992</v>
      </c>
      <c r="F19" s="15">
        <v>0.10375068071828866</v>
      </c>
    </row>
    <row r="20" spans="1:6" x14ac:dyDescent="0.25">
      <c r="A20" s="18">
        <v>3</v>
      </c>
      <c r="B20" s="11">
        <v>77.430000000000007</v>
      </c>
      <c r="C20" s="7">
        <v>22.189633333333333</v>
      </c>
      <c r="D20" s="8">
        <v>0.39015282517112659</v>
      </c>
      <c r="E20" s="14">
        <v>5.0082002433333344</v>
      </c>
      <c r="F20" s="15">
        <v>8.8057492641123294E-2</v>
      </c>
    </row>
    <row r="21" spans="1:6" x14ac:dyDescent="0.25">
      <c r="A21" s="18">
        <v>5</v>
      </c>
      <c r="B21" s="11">
        <v>75.7</v>
      </c>
      <c r="C21" s="7">
        <v>21.909633333333336</v>
      </c>
      <c r="D21" s="8">
        <v>0.28011795564199038</v>
      </c>
      <c r="E21" s="14">
        <v>5.3240409</v>
      </c>
      <c r="F21" s="15">
        <v>6.8068663221003745E-2</v>
      </c>
    </row>
    <row r="22" spans="1:6" x14ac:dyDescent="0.25">
      <c r="A22" s="19">
        <v>7</v>
      </c>
      <c r="B22" s="12">
        <v>75.819999999999993</v>
      </c>
      <c r="C22" s="9">
        <v>21.617966666666664</v>
      </c>
      <c r="D22" s="10">
        <v>0.66005347322295049</v>
      </c>
      <c r="E22" s="16">
        <v>5.2272243399999994</v>
      </c>
      <c r="F22" s="17">
        <v>0.1596009298253101</v>
      </c>
    </row>
  </sheetData>
  <mergeCells count="6">
    <mergeCell ref="C2:D2"/>
    <mergeCell ref="E2:F2"/>
    <mergeCell ref="A1:V1"/>
    <mergeCell ref="C17:D17"/>
    <mergeCell ref="E17:F17"/>
    <mergeCell ref="A16:F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topLeftCell="A3" workbookViewId="0">
      <selection activeCell="K17" sqref="K17"/>
    </sheetView>
  </sheetViews>
  <sheetFormatPr defaultRowHeight="15" x14ac:dyDescent="0.25"/>
  <cols>
    <col min="1" max="1" width="14.5703125" customWidth="1"/>
    <col min="2" max="2" width="15.42578125" customWidth="1"/>
    <col min="3" max="3" width="10.7109375" customWidth="1"/>
    <col min="4" max="4" width="11" customWidth="1"/>
  </cols>
  <sheetData>
    <row r="1" spans="1:6" s="100" customFormat="1" x14ac:dyDescent="0.25">
      <c r="A1" s="162" t="s">
        <v>75</v>
      </c>
      <c r="B1" s="162"/>
      <c r="C1" s="162"/>
      <c r="D1" s="162"/>
      <c r="E1" s="162"/>
      <c r="F1" s="162"/>
    </row>
    <row r="2" spans="1:6" ht="30" x14ac:dyDescent="0.25">
      <c r="A2" s="3" t="s">
        <v>6</v>
      </c>
      <c r="B2" s="20" t="s">
        <v>0</v>
      </c>
      <c r="C2" s="161" t="s">
        <v>7</v>
      </c>
      <c r="D2" s="159"/>
      <c r="E2" s="161" t="s">
        <v>8</v>
      </c>
      <c r="F2" s="159"/>
    </row>
    <row r="3" spans="1:6" ht="15.75" thickBot="1" x14ac:dyDescent="0.3">
      <c r="A3" s="5"/>
      <c r="B3" s="21"/>
      <c r="C3" s="13" t="s">
        <v>1</v>
      </c>
      <c r="D3" s="6" t="s">
        <v>2</v>
      </c>
      <c r="E3" s="13" t="s">
        <v>1</v>
      </c>
      <c r="F3" s="6" t="s">
        <v>2</v>
      </c>
    </row>
    <row r="4" spans="1:6" ht="15.75" thickTop="1" x14ac:dyDescent="0.25">
      <c r="A4" s="18">
        <v>0</v>
      </c>
      <c r="B4" s="22">
        <v>79.047646776364743</v>
      </c>
      <c r="C4" s="24">
        <v>0.47427649034562053</v>
      </c>
      <c r="D4" s="25">
        <v>2.5585073957618807E-2</v>
      </c>
      <c r="E4" s="26">
        <v>4230.295032194178</v>
      </c>
      <c r="F4" s="27">
        <v>507.70993470346605</v>
      </c>
    </row>
    <row r="5" spans="1:6" x14ac:dyDescent="0.25">
      <c r="A5" s="18">
        <v>1</v>
      </c>
      <c r="B5" s="22">
        <v>76.545761670784529</v>
      </c>
      <c r="C5" s="24">
        <v>0.52433034227642772</v>
      </c>
      <c r="D5" s="25">
        <v>8.8872809707853953E-2</v>
      </c>
      <c r="E5" s="26">
        <v>4170.6167028210366</v>
      </c>
      <c r="F5" s="27">
        <v>787.40463230992862</v>
      </c>
    </row>
    <row r="6" spans="1:6" x14ac:dyDescent="0.25">
      <c r="A6" s="18">
        <v>2</v>
      </c>
      <c r="B6" s="22">
        <v>71.305955024123151</v>
      </c>
      <c r="C6" s="24">
        <v>0.45301883475672239</v>
      </c>
      <c r="D6" s="25">
        <v>4.0453366996905465E-2</v>
      </c>
      <c r="E6" s="26">
        <v>3897.256000670604</v>
      </c>
      <c r="F6" s="27">
        <v>372.33941926304692</v>
      </c>
    </row>
    <row r="7" spans="1:6" x14ac:dyDescent="0.25">
      <c r="A7" s="18">
        <v>3</v>
      </c>
      <c r="B7" s="22">
        <v>69.10738985025165</v>
      </c>
      <c r="C7" s="24">
        <v>0.42583767790761934</v>
      </c>
      <c r="D7" s="25">
        <v>3.9356024117621402E-2</v>
      </c>
      <c r="E7" s="26">
        <v>3732.6975079599702</v>
      </c>
      <c r="F7" s="27">
        <v>221.77751899925661</v>
      </c>
    </row>
    <row r="8" spans="1:6" x14ac:dyDescent="0.25">
      <c r="A8" s="18">
        <v>4</v>
      </c>
      <c r="B8" s="22">
        <v>63.443536758197425</v>
      </c>
      <c r="C8" s="24">
        <v>0.42583767790761934</v>
      </c>
      <c r="D8" s="25">
        <v>3.9356024117621402E-2</v>
      </c>
      <c r="E8" s="26">
        <v>3579.6077746739411</v>
      </c>
      <c r="F8" s="27">
        <v>83.987518224712389</v>
      </c>
    </row>
    <row r="9" spans="1:6" x14ac:dyDescent="0.25">
      <c r="A9" s="18">
        <v>5</v>
      </c>
      <c r="B9" s="22">
        <v>61.7030332283733</v>
      </c>
      <c r="C9" s="24">
        <v>0.37350477261518306</v>
      </c>
      <c r="D9" s="25">
        <v>6.6616836406234226E-2</v>
      </c>
      <c r="E9" s="26">
        <v>2924.7805388079396</v>
      </c>
      <c r="F9" s="27">
        <v>610.03123877935138</v>
      </c>
    </row>
    <row r="10" spans="1:6" x14ac:dyDescent="0.25">
      <c r="A10" s="18">
        <v>6</v>
      </c>
      <c r="B10" s="22">
        <v>61.875664494092014</v>
      </c>
      <c r="C10" s="24">
        <v>0.38737489745352888</v>
      </c>
      <c r="D10" s="25">
        <v>3.9119783583803878E-2</v>
      </c>
      <c r="E10" s="26">
        <v>3281.1060579598293</v>
      </c>
      <c r="F10" s="27">
        <v>513.4547168997259</v>
      </c>
    </row>
    <row r="11" spans="1:6" x14ac:dyDescent="0.25">
      <c r="A11" s="18">
        <v>7</v>
      </c>
      <c r="B11" s="22">
        <v>52.073983081072505</v>
      </c>
      <c r="C11" s="24">
        <v>0.21491973028060399</v>
      </c>
      <c r="D11" s="25">
        <v>7.6885498314615011E-2</v>
      </c>
      <c r="E11" s="26">
        <v>2179.0537713926219</v>
      </c>
      <c r="F11" s="27">
        <v>444.09155813678507</v>
      </c>
    </row>
    <row r="12" spans="1:6" x14ac:dyDescent="0.25">
      <c r="A12" s="18">
        <v>8</v>
      </c>
      <c r="B12" s="22">
        <v>56.336511460129508</v>
      </c>
      <c r="C12" s="24">
        <v>0.19930631748821814</v>
      </c>
      <c r="D12" s="25">
        <v>0.12571914059826558</v>
      </c>
      <c r="E12" s="26">
        <v>1957.8769951628135</v>
      </c>
      <c r="F12" s="27">
        <v>1222.6509934956282</v>
      </c>
    </row>
    <row r="13" spans="1:6" x14ac:dyDescent="0.25">
      <c r="A13" s="18">
        <v>12</v>
      </c>
      <c r="B13" s="22">
        <v>40.779771739965163</v>
      </c>
      <c r="C13" s="24">
        <v>0.13068093233644898</v>
      </c>
      <c r="D13" s="25">
        <v>6.8577080554929587E-2</v>
      </c>
      <c r="E13" s="26">
        <v>1402.1788148140986</v>
      </c>
      <c r="F13" s="27">
        <v>1062.7378020770141</v>
      </c>
    </row>
    <row r="14" spans="1:6" x14ac:dyDescent="0.25">
      <c r="A14" s="19">
        <v>16</v>
      </c>
      <c r="B14" s="23">
        <v>25.877585177530804</v>
      </c>
      <c r="C14" s="28">
        <v>5.33778543594833E-2</v>
      </c>
      <c r="D14" s="29">
        <v>6.5659165612624139E-3</v>
      </c>
      <c r="E14" s="30">
        <v>622.18953932027864</v>
      </c>
      <c r="F14" s="31">
        <v>234.21998224687451</v>
      </c>
    </row>
    <row r="16" spans="1:6" x14ac:dyDescent="0.25">
      <c r="A16" s="160" t="s">
        <v>76</v>
      </c>
      <c r="B16" s="160"/>
      <c r="C16" s="160"/>
      <c r="D16" s="160"/>
      <c r="E16" s="160"/>
      <c r="F16" s="160"/>
    </row>
    <row r="17" spans="1:6" ht="30" x14ac:dyDescent="0.25">
      <c r="A17" s="3" t="s">
        <v>89</v>
      </c>
      <c r="B17" s="20" t="s">
        <v>0</v>
      </c>
      <c r="C17" s="161" t="s">
        <v>7</v>
      </c>
      <c r="D17" s="159"/>
      <c r="E17" s="161" t="s">
        <v>8</v>
      </c>
      <c r="F17" s="159"/>
    </row>
    <row r="18" spans="1:6" ht="15.75" thickBot="1" x14ac:dyDescent="0.3">
      <c r="A18" s="5"/>
      <c r="B18" s="21"/>
      <c r="C18" s="13" t="s">
        <v>1</v>
      </c>
      <c r="D18" s="6" t="s">
        <v>2</v>
      </c>
      <c r="E18" s="13" t="s">
        <v>1</v>
      </c>
      <c r="F18" s="6" t="s">
        <v>2</v>
      </c>
    </row>
    <row r="19" spans="1:6" ht="15.75" thickTop="1" x14ac:dyDescent="0.25">
      <c r="A19" s="18">
        <v>0</v>
      </c>
      <c r="B19" s="22">
        <v>78.2</v>
      </c>
      <c r="C19" s="103">
        <v>0.49121419644086967</v>
      </c>
      <c r="D19" s="25">
        <v>1.5089703632912038E-2</v>
      </c>
      <c r="E19" s="26">
        <v>3594.137459636519</v>
      </c>
      <c r="F19" s="27">
        <v>768.69868896081857</v>
      </c>
    </row>
    <row r="20" spans="1:6" x14ac:dyDescent="0.25">
      <c r="A20" s="18">
        <v>3</v>
      </c>
      <c r="B20" s="22">
        <v>77.430000000000007</v>
      </c>
      <c r="C20" s="103">
        <v>0.47512920062144426</v>
      </c>
      <c r="D20" s="25">
        <v>6.991290177479759E-3</v>
      </c>
      <c r="E20" s="26">
        <v>3439.7728059687233</v>
      </c>
      <c r="F20" s="27">
        <v>255.76666754013979</v>
      </c>
    </row>
    <row r="21" spans="1:6" x14ac:dyDescent="0.25">
      <c r="A21" s="18">
        <v>5</v>
      </c>
      <c r="B21" s="22">
        <v>75.7</v>
      </c>
      <c r="C21" s="103">
        <v>0.46726959580037081</v>
      </c>
      <c r="D21" s="25">
        <v>1.289425602324118E-2</v>
      </c>
      <c r="E21" s="26">
        <v>3477.3238165292628</v>
      </c>
      <c r="F21" s="27">
        <v>512.55103342326493</v>
      </c>
    </row>
    <row r="22" spans="1:6" x14ac:dyDescent="0.25">
      <c r="A22" s="19">
        <v>7</v>
      </c>
      <c r="B22" s="23">
        <v>75.819999999999993</v>
      </c>
      <c r="C22" s="104">
        <v>0.47244582597542467</v>
      </c>
      <c r="D22" s="29">
        <v>3.8881126362582241E-3</v>
      </c>
      <c r="E22" s="30">
        <v>3732.6975079599702</v>
      </c>
      <c r="F22" s="31">
        <v>221.77751899925661</v>
      </c>
    </row>
  </sheetData>
  <mergeCells count="6">
    <mergeCell ref="C2:D2"/>
    <mergeCell ref="E2:F2"/>
    <mergeCell ref="A1:F1"/>
    <mergeCell ref="A16:F16"/>
    <mergeCell ref="C17:D17"/>
    <mergeCell ref="E17:F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abSelected="1" topLeftCell="K1" workbookViewId="0">
      <selection activeCell="O17" sqref="O17"/>
    </sheetView>
  </sheetViews>
  <sheetFormatPr defaultRowHeight="15" x14ac:dyDescent="0.25"/>
  <cols>
    <col min="2" max="2" width="10.28515625" customWidth="1"/>
    <col min="3" max="4" width="10.140625" customWidth="1"/>
    <col min="6" max="6" width="10.140625" customWidth="1"/>
    <col min="8" max="8" width="10.140625" customWidth="1"/>
    <col min="10" max="10" width="10.28515625" customWidth="1"/>
    <col min="11" max="11" width="11.28515625" customWidth="1"/>
    <col min="12" max="12" width="11.42578125" customWidth="1"/>
    <col min="14" max="14" width="9.85546875" customWidth="1"/>
  </cols>
  <sheetData>
    <row r="1" spans="1:14" x14ac:dyDescent="0.25">
      <c r="A1" s="165" t="s">
        <v>9</v>
      </c>
      <c r="B1" s="165"/>
      <c r="C1" s="165" t="s">
        <v>10</v>
      </c>
      <c r="D1" s="165"/>
      <c r="E1" s="165" t="s">
        <v>11</v>
      </c>
      <c r="F1" s="165"/>
      <c r="G1" s="165" t="s">
        <v>12</v>
      </c>
      <c r="H1" s="165"/>
      <c r="I1" s="165" t="s">
        <v>13</v>
      </c>
      <c r="J1" s="165"/>
      <c r="K1" s="165" t="s">
        <v>14</v>
      </c>
      <c r="L1" s="166"/>
      <c r="M1" s="163" t="s">
        <v>15</v>
      </c>
      <c r="N1" s="164"/>
    </row>
    <row r="2" spans="1:14" x14ac:dyDescent="0.25">
      <c r="A2" s="36" t="s">
        <v>16</v>
      </c>
      <c r="B2" s="36" t="s">
        <v>17</v>
      </c>
      <c r="C2" s="36" t="s">
        <v>16</v>
      </c>
      <c r="D2" s="36" t="s">
        <v>17</v>
      </c>
      <c r="E2" s="36" t="s">
        <v>16</v>
      </c>
      <c r="F2" s="36" t="s">
        <v>17</v>
      </c>
      <c r="G2" s="36" t="s">
        <v>16</v>
      </c>
      <c r="H2" s="36" t="s">
        <v>17</v>
      </c>
      <c r="I2" s="36" t="s">
        <v>16</v>
      </c>
      <c r="J2" s="36" t="s">
        <v>17</v>
      </c>
      <c r="K2" s="36" t="s">
        <v>16</v>
      </c>
      <c r="L2" s="36" t="s">
        <v>17</v>
      </c>
      <c r="M2" s="36" t="s">
        <v>16</v>
      </c>
      <c r="N2" s="36" t="s">
        <v>17</v>
      </c>
    </row>
    <row r="3" spans="1:14" x14ac:dyDescent="0.25">
      <c r="A3" s="37">
        <v>1412.5999999999997</v>
      </c>
      <c r="B3" s="37">
        <v>0.10000000000000002</v>
      </c>
      <c r="C3" s="37">
        <v>562.48333333333323</v>
      </c>
      <c r="D3" s="37">
        <v>0.10000000000000002</v>
      </c>
      <c r="E3" s="37">
        <v>2315.6999999999998</v>
      </c>
      <c r="F3" s="37">
        <v>0.1</v>
      </c>
      <c r="G3" s="37">
        <v>3771.05</v>
      </c>
      <c r="H3" s="37">
        <v>0.1</v>
      </c>
      <c r="I3" s="37">
        <v>3964.5</v>
      </c>
      <c r="J3" s="37">
        <v>0.1</v>
      </c>
      <c r="K3" s="37">
        <v>7595.2999999999993</v>
      </c>
      <c r="L3" s="37">
        <v>0.1</v>
      </c>
      <c r="M3" s="37">
        <v>6287.45</v>
      </c>
      <c r="N3" s="37">
        <v>0.1</v>
      </c>
    </row>
    <row r="4" spans="1:14" x14ac:dyDescent="0.25">
      <c r="A4" s="37">
        <v>1557.2666666666664</v>
      </c>
      <c r="B4" s="37">
        <v>0.11700000000000001</v>
      </c>
      <c r="C4" s="37">
        <v>613.90333333333331</v>
      </c>
      <c r="D4" s="37">
        <v>0.11700000000000001</v>
      </c>
      <c r="E4" s="37">
        <v>2237.9</v>
      </c>
      <c r="F4" s="37">
        <v>0.11700000000000001</v>
      </c>
      <c r="G4" s="37">
        <v>3641.6000000000004</v>
      </c>
      <c r="H4" s="37">
        <v>0.11700000000000001</v>
      </c>
      <c r="I4" s="37">
        <v>3854.3</v>
      </c>
      <c r="J4" s="37">
        <v>0.11700000000000001</v>
      </c>
      <c r="K4" s="37">
        <v>7544.55</v>
      </c>
      <c r="L4" s="37">
        <v>0.11700000000000001</v>
      </c>
      <c r="M4" s="37">
        <v>6326.85</v>
      </c>
      <c r="N4" s="37">
        <v>0.11700000000000001</v>
      </c>
    </row>
    <row r="5" spans="1:14" x14ac:dyDescent="0.25">
      <c r="A5" s="37">
        <v>1533.6666666666667</v>
      </c>
      <c r="B5" s="37">
        <v>0.13600000000000001</v>
      </c>
      <c r="C5" s="37">
        <v>602.99</v>
      </c>
      <c r="D5" s="37">
        <v>0.13600000000000001</v>
      </c>
      <c r="E5" s="37">
        <v>2066.4</v>
      </c>
      <c r="F5" s="37">
        <v>0.13600000000000001</v>
      </c>
      <c r="G5" s="37">
        <v>3390.85</v>
      </c>
      <c r="H5" s="37">
        <v>0.13600000000000001</v>
      </c>
      <c r="I5" s="37">
        <v>3473</v>
      </c>
      <c r="J5" s="37">
        <v>0.13600000000000001</v>
      </c>
      <c r="K5" s="37">
        <v>6912.7</v>
      </c>
      <c r="L5" s="37">
        <v>0.13600000000000001</v>
      </c>
      <c r="M5" s="37">
        <v>5895.5499999999993</v>
      </c>
      <c r="N5" s="37">
        <v>0.13600000000000001</v>
      </c>
    </row>
    <row r="6" spans="1:14" x14ac:dyDescent="0.25">
      <c r="A6" s="37">
        <v>1452.8333333333333</v>
      </c>
      <c r="B6" s="37">
        <v>0.15833333333333333</v>
      </c>
      <c r="C6" s="37">
        <v>574.00333333333333</v>
      </c>
      <c r="D6" s="37">
        <v>0.158</v>
      </c>
      <c r="E6" s="37">
        <v>1884.35</v>
      </c>
      <c r="F6" s="37">
        <v>0.1585</v>
      </c>
      <c r="G6" s="37">
        <v>3096.9</v>
      </c>
      <c r="H6" s="37">
        <v>0.1585</v>
      </c>
      <c r="I6" s="37">
        <v>3194.2</v>
      </c>
      <c r="J6" s="37">
        <v>0.159</v>
      </c>
      <c r="K6" s="37">
        <v>6223.2000000000007</v>
      </c>
      <c r="L6" s="37">
        <v>0.158</v>
      </c>
      <c r="M6" s="37">
        <v>5470.15</v>
      </c>
      <c r="N6" s="37">
        <v>0.1585</v>
      </c>
    </row>
    <row r="7" spans="1:14" x14ac:dyDescent="0.25">
      <c r="A7" s="37">
        <v>1344.8999999999999</v>
      </c>
      <c r="B7" s="37">
        <v>0.18499999999999997</v>
      </c>
      <c r="C7" s="37">
        <v>536.55999999999995</v>
      </c>
      <c r="D7" s="37">
        <v>0.18499999999999997</v>
      </c>
      <c r="E7" s="37">
        <v>1724.4499999999998</v>
      </c>
      <c r="F7" s="37">
        <v>0.185</v>
      </c>
      <c r="G7" s="37">
        <v>2748.7</v>
      </c>
      <c r="H7" s="37">
        <v>0.185</v>
      </c>
      <c r="I7" s="37">
        <v>2883.2</v>
      </c>
      <c r="J7" s="37">
        <v>0.185</v>
      </c>
      <c r="K7" s="37">
        <v>5569.8</v>
      </c>
      <c r="L7" s="37">
        <v>0.185</v>
      </c>
      <c r="M7" s="37">
        <v>5089.3500000000004</v>
      </c>
      <c r="N7" s="37">
        <v>0.185</v>
      </c>
    </row>
    <row r="8" spans="1:14" x14ac:dyDescent="0.25">
      <c r="A8" s="37">
        <v>1233.0333333333333</v>
      </c>
      <c r="B8" s="37">
        <v>0.215</v>
      </c>
      <c r="C8" s="37">
        <v>495.44000000000005</v>
      </c>
      <c r="D8" s="37">
        <v>0.215</v>
      </c>
      <c r="E8" s="37">
        <v>1544.0500000000002</v>
      </c>
      <c r="F8" s="37">
        <v>0.215</v>
      </c>
      <c r="G8" s="37">
        <v>2378.8000000000002</v>
      </c>
      <c r="H8" s="37">
        <v>0.215</v>
      </c>
      <c r="I8" s="37">
        <v>2634.1</v>
      </c>
      <c r="J8" s="37">
        <v>0.215</v>
      </c>
      <c r="K8" s="37">
        <v>4992.5</v>
      </c>
      <c r="L8" s="37">
        <v>0.2155</v>
      </c>
      <c r="M8" s="37">
        <v>4704.8</v>
      </c>
      <c r="N8" s="37">
        <v>0.215</v>
      </c>
    </row>
    <row r="9" spans="1:14" x14ac:dyDescent="0.25">
      <c r="A9" s="37">
        <v>1123.3666666666666</v>
      </c>
      <c r="B9" s="37">
        <v>0.251</v>
      </c>
      <c r="C9" s="37">
        <v>451.90333333333336</v>
      </c>
      <c r="D9" s="37">
        <v>0.251</v>
      </c>
      <c r="E9" s="37">
        <v>1385.9</v>
      </c>
      <c r="F9" s="37">
        <v>0.251</v>
      </c>
      <c r="G9" s="37">
        <v>2080.3000000000002</v>
      </c>
      <c r="H9" s="37">
        <v>0.251</v>
      </c>
      <c r="I9" s="37">
        <v>2441.8000000000002</v>
      </c>
      <c r="J9" s="37">
        <v>0.251</v>
      </c>
      <c r="K9" s="37">
        <v>4492.3999999999996</v>
      </c>
      <c r="L9" s="37">
        <v>0.251</v>
      </c>
      <c r="M9" s="37">
        <v>4352.3500000000004</v>
      </c>
      <c r="N9" s="37">
        <v>0.251</v>
      </c>
    </row>
    <row r="10" spans="1:14" x14ac:dyDescent="0.25">
      <c r="A10" s="37">
        <v>1019.13</v>
      </c>
      <c r="B10" s="37">
        <v>0.29299999999999998</v>
      </c>
      <c r="C10" s="37">
        <v>411.33333333333331</v>
      </c>
      <c r="D10" s="37">
        <v>0.29299999999999998</v>
      </c>
      <c r="E10" s="37">
        <v>1244.8050000000001</v>
      </c>
      <c r="F10" s="37">
        <v>0.29299999999999998</v>
      </c>
      <c r="G10" s="37">
        <v>1836.4</v>
      </c>
      <c r="H10" s="37">
        <v>0.29299999999999998</v>
      </c>
      <c r="I10" s="37">
        <v>2236</v>
      </c>
      <c r="J10" s="37">
        <v>0.29299999999999998</v>
      </c>
      <c r="K10" s="37">
        <v>4088.1</v>
      </c>
      <c r="L10" s="37">
        <v>0.29299999999999998</v>
      </c>
      <c r="M10" s="37">
        <v>4026.35</v>
      </c>
      <c r="N10" s="37">
        <v>0.29299999999999998</v>
      </c>
    </row>
    <row r="11" spans="1:14" x14ac:dyDescent="0.25">
      <c r="A11" s="37">
        <v>915.04333333333341</v>
      </c>
      <c r="B11" s="37">
        <v>0.34100000000000003</v>
      </c>
      <c r="C11" s="37">
        <v>375.5</v>
      </c>
      <c r="D11" s="37">
        <v>0.34100000000000003</v>
      </c>
      <c r="E11" s="37">
        <v>1119.585</v>
      </c>
      <c r="F11" s="37">
        <v>0.34100000000000003</v>
      </c>
      <c r="G11" s="37">
        <v>1640</v>
      </c>
      <c r="H11" s="37">
        <v>0.34100000000000003</v>
      </c>
      <c r="I11" s="37">
        <v>2135</v>
      </c>
      <c r="J11" s="37">
        <v>0.34100000000000003</v>
      </c>
      <c r="K11" s="37">
        <v>3692.95</v>
      </c>
      <c r="L11" s="37">
        <v>0.34100000000000003</v>
      </c>
      <c r="M11" s="37">
        <v>3662.75</v>
      </c>
      <c r="N11" s="37">
        <v>0.34100000000000003</v>
      </c>
    </row>
    <row r="12" spans="1:14" x14ac:dyDescent="0.25">
      <c r="A12" s="37">
        <v>817.02333333333343</v>
      </c>
      <c r="B12" s="37">
        <v>0.39799999999999996</v>
      </c>
      <c r="C12" s="37">
        <v>341.53</v>
      </c>
      <c r="D12" s="37">
        <v>0.39799999999999996</v>
      </c>
      <c r="E12" s="37">
        <v>1011.7450000000001</v>
      </c>
      <c r="F12" s="37">
        <v>0.39800000000000002</v>
      </c>
      <c r="G12" s="37">
        <v>1464.1</v>
      </c>
      <c r="H12" s="37">
        <v>0.39800000000000002</v>
      </c>
      <c r="I12" s="37">
        <v>1976.9</v>
      </c>
      <c r="J12" s="37">
        <v>0.39800000000000002</v>
      </c>
      <c r="K12" s="37">
        <v>3329.35</v>
      </c>
      <c r="L12" s="37">
        <v>0.39800000000000002</v>
      </c>
      <c r="M12" s="37">
        <v>3363.55</v>
      </c>
      <c r="N12" s="37">
        <v>0.39800000000000002</v>
      </c>
    </row>
    <row r="13" spans="1:14" x14ac:dyDescent="0.25">
      <c r="A13" s="37">
        <v>718.89</v>
      </c>
      <c r="B13" s="37">
        <v>0.46400000000000002</v>
      </c>
      <c r="C13" s="37">
        <v>313.45666666666665</v>
      </c>
      <c r="D13" s="37">
        <v>0.46400000000000002</v>
      </c>
      <c r="E13" s="37">
        <v>915.63000000000011</v>
      </c>
      <c r="F13" s="37">
        <v>0.46400000000000002</v>
      </c>
      <c r="G13" s="37">
        <v>1288</v>
      </c>
      <c r="H13" s="37">
        <v>0.46400000000000002</v>
      </c>
      <c r="I13" s="37">
        <v>1840.1</v>
      </c>
      <c r="J13" s="37">
        <v>0.46400000000000002</v>
      </c>
      <c r="K13" s="37">
        <v>2945.95</v>
      </c>
      <c r="L13" s="37">
        <v>0.46400000000000002</v>
      </c>
      <c r="M13" s="37">
        <v>3075.4</v>
      </c>
      <c r="N13" s="37">
        <v>0.46400000000000002</v>
      </c>
    </row>
    <row r="14" spans="1:14" x14ac:dyDescent="0.25">
      <c r="A14" s="37">
        <v>640.86666666666667</v>
      </c>
      <c r="B14" s="37">
        <v>0.54100000000000004</v>
      </c>
      <c r="C14" s="37">
        <v>289.24666666666667</v>
      </c>
      <c r="D14" s="37">
        <v>0.54100000000000004</v>
      </c>
      <c r="E14" s="37">
        <v>818.79</v>
      </c>
      <c r="F14" s="37">
        <v>0.54100000000000004</v>
      </c>
      <c r="G14" s="37">
        <v>1138.0999999999999</v>
      </c>
      <c r="H14" s="37">
        <v>0.54100000000000004</v>
      </c>
      <c r="I14" s="37">
        <v>1684</v>
      </c>
      <c r="J14" s="37">
        <v>0.54100000000000004</v>
      </c>
      <c r="K14" s="37">
        <v>2534.5</v>
      </c>
      <c r="L14" s="37">
        <v>0.54100000000000004</v>
      </c>
      <c r="M14" s="37">
        <v>2814.35</v>
      </c>
      <c r="N14" s="37">
        <v>0.54100000000000004</v>
      </c>
    </row>
    <row r="15" spans="1:14" x14ac:dyDescent="0.25">
      <c r="A15" s="37">
        <v>554.68666666666661</v>
      </c>
      <c r="B15" s="37">
        <v>0.63100000000000001</v>
      </c>
      <c r="C15" s="37">
        <v>264.28000000000003</v>
      </c>
      <c r="D15" s="37">
        <v>0.63100000000000001</v>
      </c>
      <c r="E15" s="37">
        <v>733.54500000000007</v>
      </c>
      <c r="F15" s="37">
        <v>0.63100000000000001</v>
      </c>
      <c r="G15" s="37">
        <v>1019.595</v>
      </c>
      <c r="H15" s="37">
        <v>0.63100000000000001</v>
      </c>
      <c r="I15" s="37">
        <v>1470.2</v>
      </c>
      <c r="J15" s="37">
        <v>0.63100000000000001</v>
      </c>
      <c r="K15" s="37">
        <v>2270.9499999999998</v>
      </c>
      <c r="L15" s="37">
        <v>0.63100000000000001</v>
      </c>
      <c r="M15" s="37">
        <v>2574.6499999999996</v>
      </c>
      <c r="N15" s="37">
        <v>0.63100000000000001</v>
      </c>
    </row>
    <row r="16" spans="1:14" x14ac:dyDescent="0.25">
      <c r="A16" s="37">
        <v>490.56666666666666</v>
      </c>
      <c r="B16" s="37">
        <v>0.7360000000000001</v>
      </c>
      <c r="C16" s="37">
        <v>230.10333333333332</v>
      </c>
      <c r="D16" s="37">
        <v>0.7360000000000001</v>
      </c>
      <c r="E16" s="37">
        <v>656.04500000000007</v>
      </c>
      <c r="F16" s="37">
        <v>0.73599999999999999</v>
      </c>
      <c r="G16" s="37">
        <v>923.17000000000007</v>
      </c>
      <c r="H16" s="37">
        <v>0.73599999999999999</v>
      </c>
      <c r="I16" s="37">
        <v>1328.9</v>
      </c>
      <c r="J16" s="37">
        <v>0.73599999999999999</v>
      </c>
      <c r="K16" s="37">
        <v>2069.3999999999996</v>
      </c>
      <c r="L16" s="37">
        <v>0.73599999999999999</v>
      </c>
      <c r="M16" s="37">
        <v>2409.5</v>
      </c>
      <c r="N16" s="37">
        <v>0.72150000000000003</v>
      </c>
    </row>
    <row r="17" spans="1:14" x14ac:dyDescent="0.25">
      <c r="A17" s="37">
        <v>448.48666666666668</v>
      </c>
      <c r="B17" s="37">
        <v>0.85799999999999998</v>
      </c>
      <c r="C17" s="37">
        <v>202.85666666666668</v>
      </c>
      <c r="D17" s="37">
        <v>0.85799999999999998</v>
      </c>
      <c r="E17" s="37">
        <v>580.33500000000004</v>
      </c>
      <c r="F17" s="37">
        <v>0.85799999999999998</v>
      </c>
      <c r="G17" s="37">
        <v>837.94</v>
      </c>
      <c r="H17" s="37">
        <v>0.85799999999999998</v>
      </c>
      <c r="I17" s="37">
        <v>1197.9000000000001</v>
      </c>
      <c r="J17" s="37">
        <v>0.85799999999999998</v>
      </c>
      <c r="K17" s="37">
        <v>1875.05</v>
      </c>
      <c r="L17" s="37">
        <v>0.85799999999999998</v>
      </c>
      <c r="M17" s="37">
        <v>2732.8</v>
      </c>
      <c r="N17" s="37">
        <v>0.64549999999999996</v>
      </c>
    </row>
    <row r="18" spans="1:14" x14ac:dyDescent="0.25">
      <c r="A18" s="37">
        <v>396.92666666666668</v>
      </c>
      <c r="B18" s="37">
        <v>1</v>
      </c>
      <c r="C18" s="37">
        <v>183.79</v>
      </c>
      <c r="D18" s="37">
        <v>1</v>
      </c>
      <c r="E18" s="37">
        <v>523.59500000000003</v>
      </c>
      <c r="F18" s="37">
        <v>1</v>
      </c>
      <c r="G18" s="37">
        <v>732.83999999999992</v>
      </c>
      <c r="H18" s="37">
        <v>1</v>
      </c>
      <c r="I18" s="37">
        <v>971.81</v>
      </c>
      <c r="J18" s="37">
        <v>1</v>
      </c>
      <c r="K18" s="37">
        <v>1700.6</v>
      </c>
      <c r="L18" s="37">
        <v>1</v>
      </c>
      <c r="M18" s="37">
        <v>2958.4</v>
      </c>
      <c r="N18" s="37">
        <v>0.59599999999999997</v>
      </c>
    </row>
    <row r="19" spans="1:14" x14ac:dyDescent="0.25">
      <c r="A19" s="37">
        <v>342.47666666666669</v>
      </c>
      <c r="B19" s="37">
        <v>1.17</v>
      </c>
      <c r="C19" s="37">
        <v>157.46666666666667</v>
      </c>
      <c r="D19" s="37">
        <v>1.17</v>
      </c>
      <c r="E19" s="37">
        <v>453.33</v>
      </c>
      <c r="F19" s="37">
        <v>1.17</v>
      </c>
      <c r="G19" s="37">
        <v>682.35500000000002</v>
      </c>
      <c r="H19" s="37">
        <v>1.17</v>
      </c>
      <c r="I19" s="37">
        <v>870.36</v>
      </c>
      <c r="J19" s="37">
        <v>1.17</v>
      </c>
      <c r="K19" s="37">
        <v>1646.05</v>
      </c>
      <c r="L19" s="37">
        <v>1.075</v>
      </c>
      <c r="M19" s="37">
        <v>3087.5</v>
      </c>
      <c r="N19" s="37">
        <v>0.57299999999999995</v>
      </c>
    </row>
    <row r="20" spans="1:14" x14ac:dyDescent="0.25">
      <c r="A20" s="37">
        <v>291.54000000000002</v>
      </c>
      <c r="B20" s="37">
        <v>1.36</v>
      </c>
      <c r="C20" s="37">
        <v>138.42999999999998</v>
      </c>
      <c r="D20" s="37">
        <v>1.36</v>
      </c>
      <c r="E20" s="37">
        <v>390.39499999999998</v>
      </c>
      <c r="F20" s="37">
        <v>1.36</v>
      </c>
      <c r="G20" s="37">
        <v>606.19000000000005</v>
      </c>
      <c r="H20" s="37">
        <v>1.36</v>
      </c>
      <c r="I20" s="37">
        <v>773.94</v>
      </c>
      <c r="J20" s="37">
        <v>1.36</v>
      </c>
      <c r="K20" s="37">
        <v>1482.9499999999998</v>
      </c>
      <c r="L20" s="37">
        <v>1.2000000000000002</v>
      </c>
      <c r="M20" s="37">
        <v>3194.05</v>
      </c>
      <c r="N20" s="37">
        <v>0.57399999999999995</v>
      </c>
    </row>
    <row r="21" spans="1:14" x14ac:dyDescent="0.25">
      <c r="A21" s="37">
        <v>248.49333333333334</v>
      </c>
      <c r="B21" s="37">
        <v>1.58</v>
      </c>
      <c r="C21" s="37">
        <v>122.89666666666666</v>
      </c>
      <c r="D21" s="37">
        <v>1.58</v>
      </c>
      <c r="E21" s="37">
        <v>340.42</v>
      </c>
      <c r="F21" s="37">
        <v>1.58</v>
      </c>
      <c r="G21" s="37">
        <v>538.73</v>
      </c>
      <c r="H21" s="37">
        <v>1.58</v>
      </c>
      <c r="I21" s="37">
        <v>702.67</v>
      </c>
      <c r="J21" s="37">
        <v>1.58</v>
      </c>
      <c r="K21" s="37">
        <v>1633.75</v>
      </c>
      <c r="L21" s="37">
        <v>1.087</v>
      </c>
      <c r="M21" s="37">
        <v>3421.75</v>
      </c>
      <c r="N21" s="37">
        <v>0.54949999999999999</v>
      </c>
    </row>
    <row r="22" spans="1:14" x14ac:dyDescent="0.25">
      <c r="A22" s="37">
        <v>207.33666666666667</v>
      </c>
      <c r="B22" s="37">
        <v>1.8500000000000003</v>
      </c>
      <c r="C22" s="37">
        <v>109.97133333333333</v>
      </c>
      <c r="D22" s="37">
        <v>1.8500000000000003</v>
      </c>
      <c r="E22" s="37">
        <v>305.27499999999998</v>
      </c>
      <c r="F22" s="37">
        <v>1.85</v>
      </c>
      <c r="G22" s="37">
        <v>471.39499999999998</v>
      </c>
      <c r="H22" s="37">
        <v>1.85</v>
      </c>
      <c r="I22" s="37">
        <v>613.28</v>
      </c>
      <c r="J22" s="37">
        <v>1.85</v>
      </c>
      <c r="K22" s="37">
        <v>1490.15</v>
      </c>
      <c r="L22" s="37">
        <v>1.1950000000000001</v>
      </c>
      <c r="M22" s="37">
        <v>3558.4</v>
      </c>
      <c r="N22" s="37">
        <v>0.52950000000000008</v>
      </c>
    </row>
    <row r="23" spans="1:14" x14ac:dyDescent="0.25">
      <c r="A23" s="37">
        <v>181.16</v>
      </c>
      <c r="B23" s="37">
        <v>2.15</v>
      </c>
      <c r="C23" s="37">
        <v>97.685333333333332</v>
      </c>
      <c r="D23" s="37">
        <v>2.15</v>
      </c>
      <c r="E23" s="37">
        <v>285.94499999999999</v>
      </c>
      <c r="F23" s="37">
        <v>2.15</v>
      </c>
      <c r="G23" s="37">
        <v>430.745</v>
      </c>
      <c r="H23" s="37">
        <v>2.15</v>
      </c>
      <c r="I23" s="37">
        <v>494.55</v>
      </c>
      <c r="J23" s="37">
        <v>2.15</v>
      </c>
      <c r="K23" s="37">
        <v>1588.4499999999998</v>
      </c>
      <c r="L23" s="37">
        <v>1.115</v>
      </c>
      <c r="M23" s="37">
        <v>3333.2000000000003</v>
      </c>
      <c r="N23" s="37">
        <v>0.57650000000000001</v>
      </c>
    </row>
    <row r="24" spans="1:14" x14ac:dyDescent="0.25">
      <c r="A24" s="37">
        <v>180.16</v>
      </c>
      <c r="B24" s="37">
        <v>2.5099999999999998</v>
      </c>
      <c r="C24" s="37">
        <v>88.522333333333336</v>
      </c>
      <c r="D24" s="37">
        <v>2.5099999999999998</v>
      </c>
      <c r="E24" s="37">
        <v>261.92500000000001</v>
      </c>
      <c r="F24" s="37">
        <v>2.5099999999999998</v>
      </c>
      <c r="G24" s="37">
        <v>390.20499999999998</v>
      </c>
      <c r="H24" s="37">
        <v>2.5099999999999998</v>
      </c>
      <c r="I24" s="37">
        <v>427.18</v>
      </c>
      <c r="J24" s="37">
        <v>2.5099999999999998</v>
      </c>
      <c r="K24" s="37">
        <v>1479.3</v>
      </c>
      <c r="L24" s="37">
        <v>1.2000000000000002</v>
      </c>
      <c r="M24" s="37">
        <v>3110.55</v>
      </c>
      <c r="N24" s="37">
        <v>0.63400000000000001</v>
      </c>
    </row>
    <row r="25" spans="1:14" x14ac:dyDescent="0.25">
      <c r="A25" s="37">
        <v>160.46</v>
      </c>
      <c r="B25" s="37">
        <v>2.93</v>
      </c>
      <c r="C25" s="37">
        <v>79.769000000000005</v>
      </c>
      <c r="D25" s="37">
        <v>2.93</v>
      </c>
      <c r="E25" s="37">
        <v>218.69</v>
      </c>
      <c r="F25" s="37">
        <v>2.93</v>
      </c>
      <c r="G25" s="37">
        <v>331.005</v>
      </c>
      <c r="H25" s="37">
        <v>2.93</v>
      </c>
      <c r="I25" s="37">
        <v>394.02</v>
      </c>
      <c r="J25" s="37">
        <v>2.93</v>
      </c>
      <c r="K25" s="37">
        <v>1438.05</v>
      </c>
      <c r="L25" s="37">
        <v>1.22</v>
      </c>
      <c r="M25" s="37">
        <v>3072.15</v>
      </c>
      <c r="N25" s="37">
        <v>0.629</v>
      </c>
    </row>
    <row r="26" spans="1:14" x14ac:dyDescent="0.25">
      <c r="A26" s="37">
        <v>134.05666666666667</v>
      </c>
      <c r="B26" s="37">
        <v>3.41</v>
      </c>
      <c r="C26" s="37">
        <v>67.482666666666674</v>
      </c>
      <c r="D26" s="37">
        <v>3.41</v>
      </c>
      <c r="E26" s="37">
        <v>183.47500000000002</v>
      </c>
      <c r="F26" s="37">
        <v>3.41</v>
      </c>
      <c r="G26" s="37">
        <v>290.09500000000003</v>
      </c>
      <c r="H26" s="37">
        <v>3.41</v>
      </c>
      <c r="I26" s="37">
        <v>409.27</v>
      </c>
      <c r="J26" s="37">
        <v>3.41</v>
      </c>
      <c r="K26" s="37">
        <v>1456.85</v>
      </c>
      <c r="L26" s="37">
        <v>1.2450000000000001</v>
      </c>
      <c r="M26" s="37">
        <v>3123.65</v>
      </c>
      <c r="N26" s="37">
        <v>0.64500000000000002</v>
      </c>
    </row>
    <row r="27" spans="1:14" x14ac:dyDescent="0.25">
      <c r="A27" s="37">
        <v>106.36466666666666</v>
      </c>
      <c r="B27" s="37">
        <v>3.98</v>
      </c>
      <c r="C27" s="37">
        <v>50.073333333333331</v>
      </c>
      <c r="D27" s="37">
        <v>3.98</v>
      </c>
      <c r="E27" s="37">
        <v>155.68</v>
      </c>
      <c r="F27" s="37">
        <v>3.98</v>
      </c>
      <c r="G27" s="37">
        <v>255.37</v>
      </c>
      <c r="H27" s="37">
        <v>3.98</v>
      </c>
      <c r="I27" s="37">
        <v>348.53</v>
      </c>
      <c r="J27" s="37">
        <v>3.98</v>
      </c>
      <c r="K27" s="37">
        <v>1401.65</v>
      </c>
      <c r="L27" s="37">
        <v>1.2749999999999999</v>
      </c>
      <c r="M27" s="37">
        <v>3056</v>
      </c>
      <c r="N27" s="37">
        <v>0.70150000000000001</v>
      </c>
    </row>
    <row r="28" spans="1:14" x14ac:dyDescent="0.25">
      <c r="A28" s="37">
        <v>90.233000000000004</v>
      </c>
      <c r="B28" s="37">
        <v>4.6399999999999997</v>
      </c>
      <c r="C28" s="37">
        <v>43.840333333333341</v>
      </c>
      <c r="D28" s="37">
        <v>4.6399999999999997</v>
      </c>
      <c r="E28" s="37">
        <v>134.05500000000001</v>
      </c>
      <c r="F28" s="37">
        <v>4.6399999999999997</v>
      </c>
      <c r="G28" s="37">
        <v>220.76499999999999</v>
      </c>
      <c r="H28" s="37">
        <v>4.6399999999999997</v>
      </c>
      <c r="I28" s="37">
        <v>330.54</v>
      </c>
      <c r="J28" s="37">
        <v>4.6399999999999997</v>
      </c>
      <c r="K28" s="37">
        <v>1417.9</v>
      </c>
      <c r="L28" s="37">
        <v>1.29</v>
      </c>
      <c r="M28" s="37">
        <v>3043.7</v>
      </c>
      <c r="N28" s="37">
        <v>0.69350000000000001</v>
      </c>
    </row>
    <row r="29" spans="1:14" x14ac:dyDescent="0.25">
      <c r="A29" s="37">
        <v>77.865333333333339</v>
      </c>
      <c r="B29" s="37">
        <v>5.41</v>
      </c>
      <c r="C29" s="37">
        <v>41.747</v>
      </c>
      <c r="D29" s="37">
        <v>5.41</v>
      </c>
      <c r="E29" s="37">
        <v>121.2</v>
      </c>
      <c r="F29" s="37">
        <v>5.41</v>
      </c>
      <c r="G29" s="37">
        <v>206.49</v>
      </c>
      <c r="H29" s="37">
        <v>5.41</v>
      </c>
      <c r="I29" s="37">
        <v>313.77</v>
      </c>
      <c r="J29" s="37">
        <v>5.38</v>
      </c>
      <c r="K29" s="37">
        <v>1346</v>
      </c>
      <c r="L29" s="37">
        <v>1.34</v>
      </c>
      <c r="M29" s="37">
        <v>2727.85</v>
      </c>
      <c r="N29" s="37">
        <v>0.79849999999999999</v>
      </c>
    </row>
    <row r="30" spans="1:14" x14ac:dyDescent="0.25">
      <c r="A30" s="37">
        <v>68.790000000000006</v>
      </c>
      <c r="B30" s="37">
        <v>6.31</v>
      </c>
      <c r="C30" s="37">
        <v>38.624666666666663</v>
      </c>
      <c r="D30" s="37">
        <v>6.31</v>
      </c>
      <c r="E30" s="37">
        <v>109.4545</v>
      </c>
      <c r="F30" s="37">
        <v>6.31</v>
      </c>
      <c r="G30" s="37">
        <v>186.39499999999998</v>
      </c>
      <c r="H30" s="37">
        <v>6.31</v>
      </c>
      <c r="I30" s="37">
        <v>270.26</v>
      </c>
      <c r="J30" s="37">
        <v>6.32</v>
      </c>
      <c r="K30" s="37">
        <v>1416.1</v>
      </c>
      <c r="L30" s="37">
        <v>1.2949999999999999</v>
      </c>
      <c r="M30" s="37">
        <v>2561.85</v>
      </c>
      <c r="N30" s="37">
        <v>0.84</v>
      </c>
    </row>
    <row r="31" spans="1:14" x14ac:dyDescent="0.25">
      <c r="A31" s="37">
        <v>60.173333333333339</v>
      </c>
      <c r="B31" s="37">
        <v>7.36</v>
      </c>
      <c r="C31" s="37">
        <v>33.469000000000001</v>
      </c>
      <c r="D31" s="37">
        <v>7.36</v>
      </c>
      <c r="E31" s="37">
        <v>94.721000000000004</v>
      </c>
      <c r="F31" s="37">
        <v>7.36</v>
      </c>
      <c r="G31" s="37">
        <v>167.995</v>
      </c>
      <c r="H31" s="37">
        <v>7.36</v>
      </c>
      <c r="I31" s="37">
        <v>223.25</v>
      </c>
      <c r="J31" s="37">
        <v>7.36</v>
      </c>
      <c r="K31" s="37">
        <v>1377.05</v>
      </c>
      <c r="L31" s="37">
        <v>1.37</v>
      </c>
      <c r="M31" s="37">
        <v>2389.4</v>
      </c>
      <c r="N31" s="37">
        <v>0.96249999999999991</v>
      </c>
    </row>
    <row r="32" spans="1:14" x14ac:dyDescent="0.25">
      <c r="A32" s="37">
        <v>50.956333333333333</v>
      </c>
      <c r="B32" s="37">
        <v>8.58</v>
      </c>
      <c r="C32" s="37">
        <v>29.385333333333335</v>
      </c>
      <c r="D32" s="37">
        <v>8.58</v>
      </c>
      <c r="E32" s="37">
        <v>88.675000000000011</v>
      </c>
      <c r="F32" s="37">
        <v>8.58</v>
      </c>
      <c r="G32" s="37">
        <v>129.59</v>
      </c>
      <c r="H32" s="37">
        <v>8.58</v>
      </c>
      <c r="I32" s="37">
        <v>196.2</v>
      </c>
      <c r="J32" s="37">
        <v>8.59</v>
      </c>
      <c r="K32" s="37">
        <v>1358.65</v>
      </c>
      <c r="L32" s="37">
        <v>1.3900000000000001</v>
      </c>
      <c r="M32" s="37">
        <v>2447.8000000000002</v>
      </c>
      <c r="N32" s="37">
        <v>0.95499999999999996</v>
      </c>
    </row>
    <row r="33" spans="1:14" x14ac:dyDescent="0.25">
      <c r="A33" s="37">
        <v>43.738666666666667</v>
      </c>
      <c r="B33" s="37">
        <v>10</v>
      </c>
      <c r="C33" s="37">
        <v>21.763000000000002</v>
      </c>
      <c r="D33" s="37">
        <v>10</v>
      </c>
      <c r="E33" s="37">
        <v>69.700999999999993</v>
      </c>
      <c r="F33" s="37">
        <v>10</v>
      </c>
      <c r="G33" s="37">
        <v>106.84</v>
      </c>
      <c r="H33" s="37">
        <v>10</v>
      </c>
      <c r="I33" s="37">
        <v>182.53</v>
      </c>
      <c r="J33" s="37">
        <v>9.6300000000000008</v>
      </c>
      <c r="K33" s="37">
        <v>1415.15</v>
      </c>
      <c r="L33" s="37">
        <v>1.353</v>
      </c>
      <c r="M33" s="37">
        <v>2453.65</v>
      </c>
      <c r="N33" s="37">
        <v>1.0445</v>
      </c>
    </row>
    <row r="34" spans="1:14" x14ac:dyDescent="0.25">
      <c r="A34" s="37">
        <v>37.066000000000003</v>
      </c>
      <c r="B34" s="37">
        <v>11.699999999999998</v>
      </c>
      <c r="C34" s="37">
        <v>19.792333333333335</v>
      </c>
      <c r="D34" s="37">
        <v>11.633333333333333</v>
      </c>
      <c r="E34" s="37">
        <v>62.979500000000002</v>
      </c>
      <c r="F34" s="37">
        <v>11.7</v>
      </c>
      <c r="G34" s="37">
        <v>92.377499999999998</v>
      </c>
      <c r="H34" s="37">
        <v>11.7</v>
      </c>
      <c r="I34" s="37">
        <v>136.83000000000001</v>
      </c>
      <c r="J34" s="37">
        <v>11.7</v>
      </c>
      <c r="K34" s="37">
        <v>1234.835</v>
      </c>
      <c r="L34" s="37">
        <v>1.56</v>
      </c>
      <c r="M34" s="37">
        <v>2399.9499999999998</v>
      </c>
      <c r="N34" s="37">
        <v>1.0514999999999999</v>
      </c>
    </row>
    <row r="35" spans="1:14" x14ac:dyDescent="0.25">
      <c r="A35" s="37">
        <v>32.186999999999998</v>
      </c>
      <c r="B35" s="37">
        <v>13.6</v>
      </c>
      <c r="C35" s="37">
        <v>14.885666666666667</v>
      </c>
      <c r="D35" s="37">
        <v>13.633333333333333</v>
      </c>
      <c r="E35" s="37">
        <v>49.957999999999998</v>
      </c>
      <c r="F35" s="37">
        <v>13.6</v>
      </c>
      <c r="G35" s="37">
        <v>84.23599999999999</v>
      </c>
      <c r="H35" s="37">
        <v>13.6</v>
      </c>
      <c r="I35" s="37">
        <v>124.86</v>
      </c>
      <c r="J35" s="37">
        <v>13.5</v>
      </c>
      <c r="K35" s="37">
        <v>1272.27</v>
      </c>
      <c r="L35" s="37">
        <v>1.5699999999999998</v>
      </c>
      <c r="M35" s="37">
        <v>2301.85</v>
      </c>
      <c r="N35" s="37">
        <v>1.0645</v>
      </c>
    </row>
    <row r="36" spans="1:14" x14ac:dyDescent="0.25">
      <c r="A36" s="37">
        <v>27.376999999999999</v>
      </c>
      <c r="B36" s="37">
        <v>15.833333333333334</v>
      </c>
      <c r="C36" s="37">
        <v>13.31</v>
      </c>
      <c r="D36" s="37">
        <v>15.866666666666667</v>
      </c>
      <c r="E36" s="37">
        <v>49.510999999999996</v>
      </c>
      <c r="F36" s="37">
        <v>15.8</v>
      </c>
      <c r="G36" s="37">
        <v>79.863500000000002</v>
      </c>
      <c r="H36" s="37">
        <v>15.850000000000001</v>
      </c>
      <c r="I36" s="37">
        <v>96.26</v>
      </c>
      <c r="J36" s="37">
        <v>15.8</v>
      </c>
      <c r="K36" s="37">
        <v>1276.4250000000002</v>
      </c>
      <c r="L36" s="37">
        <v>1.49</v>
      </c>
      <c r="M36" s="37">
        <v>2239.5500000000002</v>
      </c>
      <c r="N36" s="37">
        <v>1.1280000000000001</v>
      </c>
    </row>
    <row r="37" spans="1:14" x14ac:dyDescent="0.25">
      <c r="A37" s="37">
        <v>23.888999999999999</v>
      </c>
      <c r="B37" s="37">
        <v>18.5</v>
      </c>
      <c r="C37" s="37">
        <v>11.051066666666665</v>
      </c>
      <c r="D37" s="37">
        <v>18.5</v>
      </c>
      <c r="E37" s="37">
        <v>37.491</v>
      </c>
      <c r="F37" s="37">
        <v>18.5</v>
      </c>
      <c r="G37" s="37">
        <v>55.233000000000004</v>
      </c>
      <c r="H37" s="37">
        <v>18.5</v>
      </c>
      <c r="I37" s="37">
        <v>68.494</v>
      </c>
      <c r="J37" s="37">
        <v>18.5</v>
      </c>
      <c r="K37" s="37">
        <v>1336.5500000000002</v>
      </c>
      <c r="L37" s="37">
        <v>1.395</v>
      </c>
      <c r="M37" s="37">
        <v>2409.4499999999998</v>
      </c>
      <c r="N37" s="37">
        <v>1.032</v>
      </c>
    </row>
    <row r="38" spans="1:14" x14ac:dyDescent="0.25">
      <c r="A38" s="37">
        <v>20.306000000000001</v>
      </c>
      <c r="B38" s="37">
        <v>21.5</v>
      </c>
      <c r="C38" s="37">
        <v>10.468966666666667</v>
      </c>
      <c r="D38" s="37">
        <v>21.533333333333331</v>
      </c>
      <c r="E38" s="37">
        <v>32.329000000000001</v>
      </c>
      <c r="F38" s="37">
        <v>21.5</v>
      </c>
      <c r="G38" s="37">
        <v>49.2425</v>
      </c>
      <c r="H38" s="37">
        <v>21.5</v>
      </c>
      <c r="I38" s="37">
        <v>60.555</v>
      </c>
      <c r="J38" s="37">
        <v>21.5</v>
      </c>
      <c r="K38" s="37">
        <v>1349.52</v>
      </c>
      <c r="L38" s="37">
        <v>1.4100000000000001</v>
      </c>
      <c r="M38" s="37">
        <v>2472.4499999999998</v>
      </c>
      <c r="N38" s="37">
        <v>1.0285</v>
      </c>
    </row>
    <row r="39" spans="1:14" x14ac:dyDescent="0.25">
      <c r="A39" s="37">
        <v>18.832333333333334</v>
      </c>
      <c r="B39" s="37">
        <v>25.133333333333336</v>
      </c>
      <c r="C39" s="37">
        <v>8.592133333333333</v>
      </c>
      <c r="D39" s="37">
        <v>25.133333333333336</v>
      </c>
      <c r="E39" s="37">
        <v>29.634999999999998</v>
      </c>
      <c r="F39" s="37">
        <v>25.1</v>
      </c>
      <c r="G39" s="37">
        <v>43.028500000000001</v>
      </c>
      <c r="H39" s="37">
        <v>25.1</v>
      </c>
      <c r="I39" s="37">
        <v>44.877000000000002</v>
      </c>
      <c r="J39" s="37">
        <v>25.1</v>
      </c>
      <c r="K39" s="37">
        <v>1238.77</v>
      </c>
      <c r="L39" s="37">
        <v>1.53</v>
      </c>
      <c r="M39" s="37">
        <v>2315.36</v>
      </c>
      <c r="N39" s="37">
        <v>1.127</v>
      </c>
    </row>
    <row r="40" spans="1:14" x14ac:dyDescent="0.25">
      <c r="A40" s="37">
        <v>16.993333333333336</v>
      </c>
      <c r="B40" s="37">
        <v>29.266666666666666</v>
      </c>
      <c r="C40" s="37">
        <v>7.4835333333333338</v>
      </c>
      <c r="D40" s="37">
        <v>29.3</v>
      </c>
      <c r="E40" s="37">
        <v>28.545999999999999</v>
      </c>
      <c r="F40" s="37">
        <v>29.3</v>
      </c>
      <c r="G40" s="37">
        <v>42.716999999999999</v>
      </c>
      <c r="H40" s="37">
        <v>29.3</v>
      </c>
      <c r="I40" s="37">
        <v>42.984000000000002</v>
      </c>
      <c r="J40" s="37">
        <v>29.3</v>
      </c>
      <c r="K40" s="37">
        <v>1246.25</v>
      </c>
      <c r="L40" s="37">
        <v>1.58</v>
      </c>
      <c r="M40" s="37">
        <v>2118.4349999999999</v>
      </c>
      <c r="N40" s="37">
        <v>1.1560000000000001</v>
      </c>
    </row>
    <row r="41" spans="1:14" x14ac:dyDescent="0.25">
      <c r="A41" s="37">
        <v>15.142999999999999</v>
      </c>
      <c r="B41" s="37">
        <v>34.166666666666671</v>
      </c>
      <c r="C41" s="37">
        <v>6.5670666666666664</v>
      </c>
      <c r="D41" s="37">
        <v>34.166666666666671</v>
      </c>
      <c r="E41" s="37">
        <v>24.835999999999999</v>
      </c>
      <c r="F41" s="37">
        <v>34.200000000000003</v>
      </c>
      <c r="G41" s="37">
        <v>41.298000000000002</v>
      </c>
      <c r="H41" s="37">
        <v>33.75</v>
      </c>
      <c r="I41" s="37">
        <v>36.537999999999997</v>
      </c>
      <c r="J41" s="37">
        <v>34.200000000000003</v>
      </c>
      <c r="K41" s="37">
        <v>1160.8150000000001</v>
      </c>
      <c r="L41" s="37">
        <v>1.605</v>
      </c>
      <c r="M41" s="37">
        <v>2049.15</v>
      </c>
      <c r="N41" s="37">
        <v>1.155</v>
      </c>
    </row>
    <row r="42" spans="1:14" x14ac:dyDescent="0.25">
      <c r="A42" s="37">
        <v>13.098333333333334</v>
      </c>
      <c r="B42" s="37">
        <v>39.799999999999997</v>
      </c>
      <c r="C42" s="37">
        <v>6.0432999999999995</v>
      </c>
      <c r="D42" s="37">
        <v>39.766666666666666</v>
      </c>
      <c r="E42" s="37">
        <v>21.2315</v>
      </c>
      <c r="F42" s="37">
        <v>39.799999999999997</v>
      </c>
      <c r="G42" s="37">
        <v>34.873999999999995</v>
      </c>
      <c r="H42" s="37">
        <v>39.799999999999997</v>
      </c>
      <c r="I42" s="37">
        <v>34.817999999999998</v>
      </c>
      <c r="J42" s="37">
        <v>39.799999999999997</v>
      </c>
      <c r="K42" s="37">
        <v>1189.5</v>
      </c>
      <c r="L42" s="37">
        <v>1.5699999999999998</v>
      </c>
      <c r="M42" s="37">
        <v>2106.8649999999998</v>
      </c>
      <c r="N42" s="37">
        <v>1.167</v>
      </c>
    </row>
    <row r="43" spans="1:14" x14ac:dyDescent="0.25">
      <c r="A43" s="37">
        <v>11.885666666666665</v>
      </c>
      <c r="B43" s="37">
        <v>46.4</v>
      </c>
      <c r="C43" s="37">
        <v>5.1670666666666669</v>
      </c>
      <c r="D43" s="37">
        <v>46.466666666666669</v>
      </c>
      <c r="E43" s="37">
        <v>20.3705</v>
      </c>
      <c r="F43" s="37">
        <v>46.4</v>
      </c>
      <c r="G43" s="37">
        <v>28.890499999999999</v>
      </c>
      <c r="H43" s="37">
        <v>46.349999999999994</v>
      </c>
      <c r="I43" s="37">
        <v>29.811</v>
      </c>
      <c r="J43" s="37">
        <v>46.4</v>
      </c>
      <c r="K43" s="37">
        <v>1065.54</v>
      </c>
      <c r="L43" s="37">
        <v>1.73</v>
      </c>
      <c r="M43" s="37">
        <v>2207.8249999999998</v>
      </c>
      <c r="N43" s="37">
        <v>1.1419999999999999</v>
      </c>
    </row>
    <row r="44" spans="1:14" x14ac:dyDescent="0.25">
      <c r="A44" s="37">
        <v>10.600333333333333</v>
      </c>
      <c r="B44" s="37">
        <v>54.1</v>
      </c>
      <c r="C44" s="37">
        <v>4.5697666666666672</v>
      </c>
      <c r="D44" s="37">
        <v>54.166666666666664</v>
      </c>
      <c r="E44" s="37">
        <v>14.609500000000001</v>
      </c>
      <c r="F44" s="37">
        <v>54.4</v>
      </c>
      <c r="G44" s="37">
        <v>26.872500000000002</v>
      </c>
      <c r="H44" s="37">
        <v>54</v>
      </c>
      <c r="I44" s="37">
        <v>41.249000000000002</v>
      </c>
      <c r="J44" s="37">
        <v>42.6</v>
      </c>
      <c r="K44" s="37">
        <v>1043.6600000000001</v>
      </c>
      <c r="L44" s="37">
        <v>1.78</v>
      </c>
      <c r="M44" s="37">
        <v>2155.15</v>
      </c>
      <c r="N44" s="37">
        <v>1.0649999999999999</v>
      </c>
    </row>
    <row r="45" spans="1:14" x14ac:dyDescent="0.25">
      <c r="A45" s="37">
        <v>9.2297999999999991</v>
      </c>
      <c r="B45" s="37">
        <v>63.20000000000001</v>
      </c>
      <c r="C45" s="37">
        <v>4.287466666666667</v>
      </c>
      <c r="D45" s="37">
        <v>63.1</v>
      </c>
      <c r="E45" s="37">
        <v>13.4498</v>
      </c>
      <c r="F45" s="37">
        <v>63.1</v>
      </c>
      <c r="G45" s="37">
        <v>28.459</v>
      </c>
      <c r="H45" s="37">
        <v>57.6</v>
      </c>
      <c r="I45" s="37">
        <v>30.943000000000001</v>
      </c>
      <c r="J45" s="37">
        <v>48.7</v>
      </c>
      <c r="K45" s="37">
        <v>966.29</v>
      </c>
      <c r="L45" s="37">
        <v>1.845</v>
      </c>
      <c r="M45" s="37">
        <v>1988.25</v>
      </c>
      <c r="N45" s="37">
        <v>1.1359999999999999</v>
      </c>
    </row>
    <row r="46" spans="1:14" x14ac:dyDescent="0.25">
      <c r="A46" s="37">
        <v>8.6278333333333332</v>
      </c>
      <c r="B46" s="37">
        <v>73.5</v>
      </c>
      <c r="C46" s="37">
        <v>3.9233333333333333</v>
      </c>
      <c r="D46" s="37">
        <v>73.566666666666663</v>
      </c>
      <c r="E46" s="37">
        <v>10.972049999999999</v>
      </c>
      <c r="F46" s="37">
        <v>73.7</v>
      </c>
      <c r="G46" s="37">
        <v>22.564500000000002</v>
      </c>
      <c r="H46" s="37">
        <v>71.25</v>
      </c>
      <c r="I46" s="37">
        <v>20.047999999999998</v>
      </c>
      <c r="J46" s="37">
        <v>73.400000000000006</v>
      </c>
      <c r="K46" s="37">
        <v>910.16000000000008</v>
      </c>
      <c r="L46" s="37">
        <v>1.9450000000000001</v>
      </c>
      <c r="M46" s="37">
        <v>1963.0349999999999</v>
      </c>
      <c r="N46" s="37">
        <v>1.1850000000000001</v>
      </c>
    </row>
    <row r="47" spans="1:14" x14ac:dyDescent="0.25">
      <c r="A47" s="37">
        <v>7.5054333333333325</v>
      </c>
      <c r="B47" s="37">
        <v>85.766666666666666</v>
      </c>
      <c r="C47" s="37">
        <v>3.3778333333333337</v>
      </c>
      <c r="D47" s="37">
        <v>85.833333333333329</v>
      </c>
      <c r="E47" s="37">
        <v>10.347199999999999</v>
      </c>
      <c r="F47" s="37">
        <v>85.75</v>
      </c>
      <c r="G47" s="37">
        <v>19.137</v>
      </c>
      <c r="H47" s="37">
        <v>84.300000000000011</v>
      </c>
      <c r="I47" s="37">
        <v>16.675000000000001</v>
      </c>
      <c r="J47" s="37">
        <v>76.8</v>
      </c>
      <c r="K47" s="37">
        <v>848.58999999999992</v>
      </c>
      <c r="L47" s="37">
        <v>2.13</v>
      </c>
      <c r="M47" s="37">
        <v>1989.58</v>
      </c>
      <c r="N47" s="37">
        <v>1.1795</v>
      </c>
    </row>
    <row r="48" spans="1:14" x14ac:dyDescent="0.25">
      <c r="A48" s="37">
        <v>6.6429</v>
      </c>
      <c r="B48" s="37">
        <v>99.966666666666654</v>
      </c>
      <c r="C48" s="37">
        <v>3.0121000000000002</v>
      </c>
      <c r="D48" s="37">
        <v>100</v>
      </c>
      <c r="E48" s="37">
        <v>8.9585000000000008</v>
      </c>
      <c r="F48" s="37">
        <v>99.7</v>
      </c>
      <c r="G48" s="37">
        <v>18.279</v>
      </c>
      <c r="H48" s="37">
        <v>89.050000000000011</v>
      </c>
      <c r="I48" s="37">
        <v>18.547999999999998</v>
      </c>
      <c r="J48" s="37">
        <v>81.900000000000006</v>
      </c>
      <c r="K48" s="37">
        <v>715.03</v>
      </c>
      <c r="L48" s="37">
        <v>2.6749999999999998</v>
      </c>
      <c r="M48" s="37">
        <v>1843.4549999999999</v>
      </c>
      <c r="N48" s="37">
        <v>1.2814999999999999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23"/>
  <sheetViews>
    <sheetView topLeftCell="A16" workbookViewId="0">
      <selection activeCell="I31" sqref="I31"/>
    </sheetView>
  </sheetViews>
  <sheetFormatPr defaultRowHeight="15" x14ac:dyDescent="0.25"/>
  <cols>
    <col min="1" max="2" width="16.5703125" customWidth="1"/>
    <col min="3" max="3" width="16.7109375" customWidth="1"/>
    <col min="8" max="8" width="10.7109375" customWidth="1"/>
  </cols>
  <sheetData>
    <row r="3" spans="1:9" x14ac:dyDescent="0.25">
      <c r="A3" s="41" t="s">
        <v>19</v>
      </c>
      <c r="B3" s="42" t="s">
        <v>20</v>
      </c>
      <c r="C3" s="42" t="s">
        <v>21</v>
      </c>
      <c r="D3" s="165" t="s">
        <v>22</v>
      </c>
      <c r="E3" s="165"/>
      <c r="F3" s="165"/>
      <c r="G3" s="165"/>
      <c r="H3" s="165"/>
      <c r="I3" s="34" t="s">
        <v>17</v>
      </c>
    </row>
    <row r="4" spans="1:9" x14ac:dyDescent="0.25">
      <c r="A4" s="41"/>
      <c r="B4" s="43" t="s">
        <v>23</v>
      </c>
      <c r="C4" s="43" t="s">
        <v>24</v>
      </c>
      <c r="D4" s="165" t="s">
        <v>25</v>
      </c>
      <c r="E4" s="165"/>
      <c r="F4" s="165"/>
      <c r="G4" s="165"/>
      <c r="H4" s="165"/>
      <c r="I4" s="34" t="s">
        <v>26</v>
      </c>
    </row>
    <row r="5" spans="1:9" x14ac:dyDescent="0.25">
      <c r="A5" s="44"/>
      <c r="B5" s="45"/>
      <c r="C5" s="45"/>
      <c r="D5" s="34" t="s">
        <v>27</v>
      </c>
      <c r="E5" s="34" t="s">
        <v>28</v>
      </c>
      <c r="F5" s="34" t="s">
        <v>29</v>
      </c>
      <c r="G5" s="46" t="s">
        <v>30</v>
      </c>
      <c r="H5" s="46" t="s">
        <v>31</v>
      </c>
      <c r="I5" s="47"/>
    </row>
    <row r="6" spans="1:9" x14ac:dyDescent="0.25">
      <c r="A6" s="47" t="s">
        <v>9</v>
      </c>
      <c r="B6" s="35">
        <v>0</v>
      </c>
      <c r="C6" s="48">
        <f>[3]Solids!$D$8</f>
        <v>79.047646776364729</v>
      </c>
      <c r="D6" s="37">
        <v>369.64</v>
      </c>
      <c r="E6" s="37">
        <v>394.12</v>
      </c>
      <c r="F6" s="37">
        <v>427.02</v>
      </c>
      <c r="G6" s="37">
        <f>AVERAGE(D6:F6)</f>
        <v>396.92666666666668</v>
      </c>
      <c r="H6" s="47">
        <f>STDEV(D6:F6)</f>
        <v>28.792779187381914</v>
      </c>
      <c r="I6" s="37">
        <v>1</v>
      </c>
    </row>
    <row r="7" spans="1:9" x14ac:dyDescent="0.25">
      <c r="A7" s="47" t="s">
        <v>10</v>
      </c>
      <c r="B7" s="35">
        <v>1</v>
      </c>
      <c r="C7" s="48">
        <f>[3]Solids!$D$14</f>
        <v>76.545761670784515</v>
      </c>
      <c r="D7" s="37">
        <v>164.71</v>
      </c>
      <c r="E7" s="37">
        <v>213.8</v>
      </c>
      <c r="F7" s="37">
        <v>172.86</v>
      </c>
      <c r="G7" s="37">
        <f>AVERAGE(D7:F7)</f>
        <v>183.79</v>
      </c>
      <c r="H7" s="47">
        <f>STDEV(D7:F7)</f>
        <v>26.306951552773839</v>
      </c>
      <c r="I7" s="37">
        <v>1</v>
      </c>
    </row>
    <row r="8" spans="1:9" x14ac:dyDescent="0.25">
      <c r="A8" s="47" t="s">
        <v>11</v>
      </c>
      <c r="B8" s="35">
        <v>2</v>
      </c>
      <c r="C8" s="48">
        <f>[3]Solids!$D$20</f>
        <v>71.305955024123179</v>
      </c>
      <c r="D8" s="37">
        <v>621.82000000000005</v>
      </c>
      <c r="E8" s="37">
        <v>425.37</v>
      </c>
      <c r="F8" s="47"/>
      <c r="G8" s="37">
        <f>AVERAGE(D8:E8)</f>
        <v>523.59500000000003</v>
      </c>
      <c r="H8" s="47">
        <f>STDEV(D8:E8)</f>
        <v>138.91112716409734</v>
      </c>
      <c r="I8" s="37">
        <v>1</v>
      </c>
    </row>
    <row r="9" spans="1:9" x14ac:dyDescent="0.25">
      <c r="A9" s="47" t="s">
        <v>12</v>
      </c>
      <c r="B9" s="35">
        <v>3</v>
      </c>
      <c r="C9" s="48">
        <f>[3]Solids!$D$26</f>
        <v>69.10738985025165</v>
      </c>
      <c r="D9" s="37">
        <v>826.68</v>
      </c>
      <c r="E9" s="37">
        <v>639</v>
      </c>
      <c r="F9" s="47"/>
      <c r="G9" s="37">
        <f>AVERAGE(D9:E9)</f>
        <v>732.83999999999992</v>
      </c>
      <c r="H9" s="47">
        <f>STDEV(D9:E9)</f>
        <v>132.70980069309195</v>
      </c>
      <c r="I9" s="37">
        <v>1</v>
      </c>
    </row>
    <row r="10" spans="1:9" x14ac:dyDescent="0.25">
      <c r="A10" s="47" t="s">
        <v>13</v>
      </c>
      <c r="B10" s="35">
        <v>4</v>
      </c>
      <c r="C10" s="48">
        <f>[3]Solids!$D$32</f>
        <v>64.596685264241358</v>
      </c>
      <c r="D10" s="37">
        <v>1865.1</v>
      </c>
      <c r="E10" s="37">
        <v>1197.9000000000001</v>
      </c>
      <c r="F10" s="47"/>
      <c r="G10" s="37">
        <f>AVERAGE(D10:E10)</f>
        <v>1531.5</v>
      </c>
      <c r="H10" s="47">
        <f>STDEV(D10:E10)</f>
        <v>471.78164440766443</v>
      </c>
      <c r="I10" s="37">
        <v>1</v>
      </c>
    </row>
    <row r="11" spans="1:9" x14ac:dyDescent="0.25">
      <c r="A11" s="47" t="s">
        <v>14</v>
      </c>
      <c r="B11" s="35">
        <v>5</v>
      </c>
      <c r="C11" s="48">
        <f>[3]Solids!$D$38</f>
        <v>61.7030332283733</v>
      </c>
      <c r="D11" s="37">
        <v>1698.2</v>
      </c>
      <c r="E11" s="37">
        <v>1703</v>
      </c>
      <c r="F11" s="47"/>
      <c r="G11" s="37">
        <f>AVERAGE(D11:E11)</f>
        <v>1700.6</v>
      </c>
      <c r="H11" s="47">
        <f>STDEV(D11:E11)</f>
        <v>3.3941125496953961</v>
      </c>
      <c r="I11" s="37">
        <v>1</v>
      </c>
    </row>
    <row r="12" spans="1:9" x14ac:dyDescent="0.25">
      <c r="A12" s="47" t="s">
        <v>15</v>
      </c>
      <c r="B12" s="35">
        <v>6</v>
      </c>
      <c r="C12" s="48">
        <f>[3]Solids!$D$44</f>
        <v>61.875664494092028</v>
      </c>
      <c r="D12" s="37">
        <v>1753.1</v>
      </c>
      <c r="E12" s="47"/>
      <c r="F12" s="47"/>
      <c r="G12" s="37">
        <f>D12</f>
        <v>1753.1</v>
      </c>
      <c r="H12" s="47">
        <v>0</v>
      </c>
      <c r="I12" s="37">
        <v>1</v>
      </c>
    </row>
    <row r="14" spans="1:9" ht="45" x14ac:dyDescent="0.25">
      <c r="A14" s="141" t="s">
        <v>87</v>
      </c>
      <c r="B14" s="141" t="s">
        <v>95</v>
      </c>
      <c r="C14" s="141" t="s">
        <v>96</v>
      </c>
      <c r="D14" s="142" t="s">
        <v>0</v>
      </c>
      <c r="E14" s="50"/>
      <c r="F14" s="50"/>
      <c r="G14" s="50"/>
      <c r="H14" s="49"/>
    </row>
    <row r="15" spans="1:9" x14ac:dyDescent="0.25">
      <c r="A15" s="100">
        <v>0</v>
      </c>
      <c r="B15" s="143">
        <f>'[2]DAY 0'!L19</f>
        <v>36.105000000000004</v>
      </c>
      <c r="C15" s="143">
        <f>STDEV('[2]DAY 0'!I19,'[2]DAY 0'!J19)/1000</f>
        <v>5.1647079297865428</v>
      </c>
      <c r="D15" s="143">
        <f>[4]Solids!$D$8</f>
        <v>78.202196440501226</v>
      </c>
      <c r="E15" s="50"/>
      <c r="F15" s="50"/>
      <c r="G15" s="50"/>
      <c r="H15" s="49"/>
    </row>
    <row r="16" spans="1:9" x14ac:dyDescent="0.25">
      <c r="A16" s="100">
        <v>3</v>
      </c>
      <c r="B16" s="143">
        <f>'[2]DAY 3'!K18</f>
        <v>37.741999999999997</v>
      </c>
      <c r="C16" s="143">
        <f>STDEV('[2]DAY 3'!I18,'[2]DAY 3'!J18)/1000</f>
        <v>4.9532830022117649</v>
      </c>
      <c r="D16" s="143">
        <f>[4]Solids!$D$14</f>
        <v>77.433122518079657</v>
      </c>
      <c r="E16" s="52"/>
      <c r="F16" s="52"/>
      <c r="G16" s="52"/>
      <c r="H16" s="51"/>
    </row>
    <row r="17" spans="1:8" x14ac:dyDescent="0.25">
      <c r="A17" s="100">
        <v>5</v>
      </c>
      <c r="B17" s="143">
        <f>'[2]DAY 5'!K19</f>
        <v>88.252499999999998</v>
      </c>
      <c r="C17" s="143">
        <f>STDEV('[2]DAY 5'!I19,'[2]DAY 5'!J19)/1000</f>
        <v>12.273605954445499</v>
      </c>
      <c r="D17" s="143">
        <f>[4]Solids!$D$20</f>
        <v>75.690442858390696</v>
      </c>
      <c r="E17" s="54"/>
      <c r="F17" s="54"/>
      <c r="G17" s="54"/>
      <c r="H17" s="54"/>
    </row>
    <row r="18" spans="1:8" x14ac:dyDescent="0.25">
      <c r="A18" s="100">
        <v>7</v>
      </c>
      <c r="B18" s="143">
        <f>'[2]DAY 7'!K19</f>
        <v>48.0535</v>
      </c>
      <c r="C18" s="143">
        <f>STDEV('[2]DAY 7'!I19,'[2]DAY 7'!J19)/1000</f>
        <v>6.4187618062208847</v>
      </c>
      <c r="D18" s="143">
        <f>[4]Solids!$D$26</f>
        <v>75.819883173068874</v>
      </c>
      <c r="E18" s="54"/>
      <c r="F18" s="54"/>
      <c r="G18" s="54"/>
      <c r="H18" s="54"/>
    </row>
    <row r="19" spans="1:8" x14ac:dyDescent="0.25">
      <c r="A19" s="51"/>
      <c r="B19" s="53"/>
      <c r="C19" s="54"/>
      <c r="D19" s="54"/>
      <c r="E19" s="54"/>
      <c r="F19" s="54"/>
      <c r="G19" s="54"/>
      <c r="H19" s="54"/>
    </row>
    <row r="20" spans="1:8" x14ac:dyDescent="0.25">
      <c r="A20" s="51"/>
      <c r="B20" s="53"/>
      <c r="C20" s="54"/>
      <c r="D20" s="54"/>
      <c r="E20" s="54"/>
      <c r="F20" s="54"/>
      <c r="G20" s="54"/>
      <c r="H20" s="54"/>
    </row>
    <row r="21" spans="1:8" x14ac:dyDescent="0.25">
      <c r="A21" s="51"/>
      <c r="B21" s="53"/>
      <c r="C21" s="54"/>
      <c r="D21" s="54"/>
      <c r="E21" s="54"/>
      <c r="F21" s="54"/>
      <c r="G21" s="54"/>
      <c r="H21" s="54"/>
    </row>
    <row r="22" spans="1:8" x14ac:dyDescent="0.25">
      <c r="A22" s="51"/>
      <c r="B22" s="53"/>
      <c r="C22" s="54"/>
      <c r="D22" s="54"/>
      <c r="E22" s="54"/>
      <c r="F22" s="54"/>
      <c r="G22" s="54"/>
      <c r="H22" s="54"/>
    </row>
    <row r="23" spans="1:8" x14ac:dyDescent="0.25">
      <c r="A23" s="51"/>
      <c r="B23" s="53"/>
      <c r="C23" s="54"/>
      <c r="D23" s="54"/>
      <c r="E23" s="54"/>
      <c r="F23" s="54"/>
      <c r="G23" s="54"/>
      <c r="H23" s="54"/>
    </row>
  </sheetData>
  <mergeCells count="2">
    <mergeCell ref="D3:H3"/>
    <mergeCell ref="D4:H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8"/>
  <sheetViews>
    <sheetView topLeftCell="B1" workbookViewId="0">
      <selection activeCell="P14" sqref="P14"/>
    </sheetView>
  </sheetViews>
  <sheetFormatPr defaultRowHeight="15" x14ac:dyDescent="0.25"/>
  <cols>
    <col min="1" max="1" width="11.42578125" customWidth="1"/>
    <col min="2" max="2" width="10.5703125" customWidth="1"/>
    <col min="3" max="3" width="11.7109375" customWidth="1"/>
    <col min="4" max="4" width="9.5703125" customWidth="1"/>
    <col min="5" max="5" width="11.28515625" customWidth="1"/>
    <col min="6" max="6" width="9.85546875" customWidth="1"/>
    <col min="7" max="7" width="11.7109375" customWidth="1"/>
    <col min="8" max="8" width="10.28515625" customWidth="1"/>
    <col min="9" max="9" width="11.85546875" customWidth="1"/>
    <col min="10" max="10" width="10.7109375" customWidth="1"/>
    <col min="11" max="11" width="11.140625" customWidth="1"/>
    <col min="12" max="12" width="10.85546875" customWidth="1"/>
    <col min="13" max="13" width="11" customWidth="1"/>
    <col min="14" max="14" width="10.42578125" customWidth="1"/>
  </cols>
  <sheetData>
    <row r="1" spans="1:14" x14ac:dyDescent="0.25">
      <c r="A1" s="165" t="s">
        <v>9</v>
      </c>
      <c r="B1" s="165"/>
      <c r="C1" s="165" t="s">
        <v>10</v>
      </c>
      <c r="D1" s="165"/>
      <c r="E1" s="165" t="s">
        <v>11</v>
      </c>
      <c r="F1" s="165"/>
      <c r="G1" s="165" t="s">
        <v>12</v>
      </c>
      <c r="H1" s="165"/>
      <c r="I1" s="165" t="s">
        <v>13</v>
      </c>
      <c r="J1" s="165"/>
      <c r="K1" s="165" t="s">
        <v>14</v>
      </c>
      <c r="L1" s="166"/>
      <c r="M1" s="163" t="s">
        <v>15</v>
      </c>
      <c r="N1" s="164"/>
    </row>
    <row r="2" spans="1:14" x14ac:dyDescent="0.25">
      <c r="A2" s="36" t="s">
        <v>18</v>
      </c>
      <c r="B2" s="36" t="s">
        <v>17</v>
      </c>
      <c r="C2" s="36" t="s">
        <v>18</v>
      </c>
      <c r="D2" s="36" t="s">
        <v>17</v>
      </c>
      <c r="E2" s="36" t="s">
        <v>18</v>
      </c>
      <c r="F2" s="36" t="s">
        <v>17</v>
      </c>
      <c r="G2" s="36" t="s">
        <v>18</v>
      </c>
      <c r="H2" s="36" t="s">
        <v>17</v>
      </c>
      <c r="I2" s="36" t="s">
        <v>18</v>
      </c>
      <c r="J2" s="36" t="s">
        <v>17</v>
      </c>
      <c r="K2" s="36" t="s">
        <v>18</v>
      </c>
      <c r="L2" s="36" t="s">
        <v>17</v>
      </c>
      <c r="M2" s="36" t="s">
        <v>18</v>
      </c>
      <c r="N2" s="36" t="s">
        <v>17</v>
      </c>
    </row>
    <row r="3" spans="1:14" x14ac:dyDescent="0.25">
      <c r="A3" s="37">
        <v>141.27333333333334</v>
      </c>
      <c r="B3" s="37">
        <v>0.10000000000000002</v>
      </c>
      <c r="C3" s="37">
        <v>56.252333333333333</v>
      </c>
      <c r="D3" s="37">
        <v>0.10000000000000002</v>
      </c>
      <c r="E3" s="37">
        <v>231.57999999999998</v>
      </c>
      <c r="F3" s="37">
        <v>0.1</v>
      </c>
      <c r="G3" s="37">
        <v>377.21499999999997</v>
      </c>
      <c r="H3" s="37">
        <v>0.1</v>
      </c>
      <c r="I3" s="37">
        <v>650.79499999999996</v>
      </c>
      <c r="J3" s="37">
        <v>0.1</v>
      </c>
      <c r="K3" s="37">
        <v>760.10500000000002</v>
      </c>
      <c r="L3" s="37">
        <v>0.1</v>
      </c>
      <c r="M3" s="37">
        <v>629.09</v>
      </c>
      <c r="N3" s="37">
        <v>0.1</v>
      </c>
    </row>
    <row r="4" spans="1:14" x14ac:dyDescent="0.25">
      <c r="A4" s="37">
        <v>181.59666666666666</v>
      </c>
      <c r="B4" s="37">
        <v>0.11700000000000001</v>
      </c>
      <c r="C4" s="37">
        <v>71.578666666666663</v>
      </c>
      <c r="D4" s="37">
        <v>0.11700000000000001</v>
      </c>
      <c r="E4" s="37">
        <v>260.95</v>
      </c>
      <c r="F4" s="37">
        <v>0.11700000000000001</v>
      </c>
      <c r="G4" s="37">
        <v>424.625</v>
      </c>
      <c r="H4" s="37">
        <v>0.11700000000000001</v>
      </c>
      <c r="I4" s="37">
        <v>720.15</v>
      </c>
      <c r="J4" s="37">
        <v>0.11700000000000001</v>
      </c>
      <c r="K4" s="37">
        <v>879.505</v>
      </c>
      <c r="L4" s="37">
        <v>0.11700000000000001</v>
      </c>
      <c r="M4" s="37">
        <v>683.42500000000007</v>
      </c>
      <c r="N4" s="37">
        <v>0.11700000000000001</v>
      </c>
    </row>
    <row r="5" spans="1:14" x14ac:dyDescent="0.25">
      <c r="A5" s="37">
        <v>208.46333333333334</v>
      </c>
      <c r="B5" s="37">
        <v>0.13600000000000001</v>
      </c>
      <c r="C5" s="37">
        <v>81.969666666666669</v>
      </c>
      <c r="D5" s="37">
        <v>0.13600000000000001</v>
      </c>
      <c r="E5" s="37">
        <v>280.88</v>
      </c>
      <c r="F5" s="37">
        <v>0.13600000000000001</v>
      </c>
      <c r="G5" s="37">
        <v>461.12</v>
      </c>
      <c r="H5" s="37">
        <v>0.13600000000000001</v>
      </c>
      <c r="I5" s="37">
        <v>753.55</v>
      </c>
      <c r="J5" s="37">
        <v>0.13600000000000001</v>
      </c>
      <c r="K5" s="37">
        <v>939.3900000000001</v>
      </c>
      <c r="L5" s="37">
        <v>0.13600000000000001</v>
      </c>
      <c r="M5" s="37">
        <v>769.58999999999992</v>
      </c>
      <c r="N5" s="37">
        <v>0.13600000000000001</v>
      </c>
    </row>
    <row r="6" spans="1:14" x14ac:dyDescent="0.25">
      <c r="A6" s="37">
        <v>230.26999999999998</v>
      </c>
      <c r="B6" s="37">
        <v>0.15833333333333333</v>
      </c>
      <c r="C6" s="37">
        <v>90.973333333333343</v>
      </c>
      <c r="D6" s="37">
        <v>0.158</v>
      </c>
      <c r="E6" s="37">
        <v>298.64999999999998</v>
      </c>
      <c r="F6" s="37">
        <v>0.1585</v>
      </c>
      <c r="G6" s="37">
        <v>490.88</v>
      </c>
      <c r="H6" s="37">
        <v>0.1585</v>
      </c>
      <c r="I6" s="37">
        <v>783.84500000000003</v>
      </c>
      <c r="J6" s="37">
        <v>0.159</v>
      </c>
      <c r="K6" s="37">
        <v>986.07999999999993</v>
      </c>
      <c r="L6" s="37">
        <v>0.158</v>
      </c>
      <c r="M6" s="37">
        <v>834.28250000000003</v>
      </c>
      <c r="N6" s="37">
        <v>0.1585</v>
      </c>
    </row>
    <row r="7" spans="1:14" x14ac:dyDescent="0.25">
      <c r="A7" s="37">
        <v>248.53333333333333</v>
      </c>
      <c r="B7" s="37">
        <v>0.18499999999999997</v>
      </c>
      <c r="C7" s="37">
        <v>99.149666666666675</v>
      </c>
      <c r="D7" s="37">
        <v>0.18499999999999997</v>
      </c>
      <c r="E7" s="37">
        <v>318.60000000000002</v>
      </c>
      <c r="F7" s="37">
        <v>0.185</v>
      </c>
      <c r="G7" s="37">
        <v>508.1</v>
      </c>
      <c r="H7" s="37">
        <v>0.185</v>
      </c>
      <c r="I7" s="37">
        <v>807.26</v>
      </c>
      <c r="J7" s="37">
        <v>0.185</v>
      </c>
      <c r="K7" s="37">
        <v>1029.18</v>
      </c>
      <c r="L7" s="37">
        <v>0.185</v>
      </c>
      <c r="M7" s="37">
        <v>903.86749999999995</v>
      </c>
      <c r="N7" s="37">
        <v>0.185</v>
      </c>
    </row>
    <row r="8" spans="1:14" x14ac:dyDescent="0.25">
      <c r="A8" s="37">
        <v>265.62999999999994</v>
      </c>
      <c r="B8" s="37">
        <v>0.215</v>
      </c>
      <c r="C8" s="37">
        <v>106.74033333333334</v>
      </c>
      <c r="D8" s="37">
        <v>0.215</v>
      </c>
      <c r="E8" s="37">
        <v>332.64499999999998</v>
      </c>
      <c r="F8" s="37">
        <v>0.215</v>
      </c>
      <c r="G8" s="37">
        <v>512.53500000000008</v>
      </c>
      <c r="H8" s="37">
        <v>0.215</v>
      </c>
      <c r="I8" s="37">
        <v>841.245</v>
      </c>
      <c r="J8" s="37">
        <v>0.215</v>
      </c>
      <c r="K8" s="37">
        <v>1075.98</v>
      </c>
      <c r="L8" s="37">
        <v>0.2155</v>
      </c>
      <c r="M8" s="37">
        <v>977.11749999999995</v>
      </c>
      <c r="N8" s="37">
        <v>0.215</v>
      </c>
    </row>
    <row r="9" spans="1:14" x14ac:dyDescent="0.25">
      <c r="A9" s="37">
        <v>282.16333333333336</v>
      </c>
      <c r="B9" s="37">
        <v>0.251</v>
      </c>
      <c r="C9" s="37">
        <v>113.51766666666667</v>
      </c>
      <c r="D9" s="37">
        <v>0.251</v>
      </c>
      <c r="E9" s="37">
        <v>348.15499999999997</v>
      </c>
      <c r="F9" s="37">
        <v>0.251</v>
      </c>
      <c r="G9" s="37">
        <v>522.52</v>
      </c>
      <c r="H9" s="37">
        <v>0.251</v>
      </c>
      <c r="I9" s="37">
        <v>882.69</v>
      </c>
      <c r="J9" s="37">
        <v>0.251</v>
      </c>
      <c r="K9" s="37">
        <v>1128.55</v>
      </c>
      <c r="L9" s="37">
        <v>0.251</v>
      </c>
      <c r="M9" s="37">
        <v>1053.4849999999999</v>
      </c>
      <c r="N9" s="37">
        <v>0.251</v>
      </c>
    </row>
    <row r="10" spans="1:14" x14ac:dyDescent="0.25">
      <c r="A10" s="37">
        <v>298.49</v>
      </c>
      <c r="B10" s="37">
        <v>0.29299999999999998</v>
      </c>
      <c r="C10" s="37">
        <v>120.47166666666668</v>
      </c>
      <c r="D10" s="37">
        <v>0.29299999999999998</v>
      </c>
      <c r="E10" s="37">
        <v>364.51499999999999</v>
      </c>
      <c r="F10" s="37">
        <v>0.29299999999999998</v>
      </c>
      <c r="G10" s="37">
        <v>537.875</v>
      </c>
      <c r="H10" s="37">
        <v>0.29299999999999998</v>
      </c>
      <c r="I10" s="37">
        <v>921.875</v>
      </c>
      <c r="J10" s="37">
        <v>0.29299999999999998</v>
      </c>
      <c r="K10" s="37">
        <v>1197.3</v>
      </c>
      <c r="L10" s="37">
        <v>0.29299999999999998</v>
      </c>
      <c r="M10" s="37">
        <v>1136.2124999999999</v>
      </c>
      <c r="N10" s="37">
        <v>0.29299999999999998</v>
      </c>
    </row>
    <row r="11" spans="1:14" x14ac:dyDescent="0.25">
      <c r="A11" s="37">
        <v>312.44666666666666</v>
      </c>
      <c r="B11" s="37">
        <v>0.34100000000000003</v>
      </c>
      <c r="C11" s="37">
        <v>128.21666666666667</v>
      </c>
      <c r="D11" s="37">
        <v>0.34100000000000003</v>
      </c>
      <c r="E11" s="37">
        <v>382.29500000000002</v>
      </c>
      <c r="F11" s="37">
        <v>0.34100000000000003</v>
      </c>
      <c r="G11" s="37">
        <v>559.98500000000001</v>
      </c>
      <c r="H11" s="37">
        <v>0.34100000000000003</v>
      </c>
      <c r="I11" s="37">
        <v>985.94500000000005</v>
      </c>
      <c r="J11" s="37">
        <v>0.34100000000000003</v>
      </c>
      <c r="K11" s="37">
        <v>1261</v>
      </c>
      <c r="L11" s="37">
        <v>0.34100000000000003</v>
      </c>
      <c r="M11" s="37">
        <v>1214.8499999999999</v>
      </c>
      <c r="N11" s="37">
        <v>0.34100000000000003</v>
      </c>
    </row>
    <row r="12" spans="1:14" x14ac:dyDescent="0.25">
      <c r="A12" s="37">
        <v>325.26</v>
      </c>
      <c r="B12" s="37">
        <v>0.39799999999999996</v>
      </c>
      <c r="C12" s="37">
        <v>135.95666666666668</v>
      </c>
      <c r="D12" s="37">
        <v>0.39799999999999996</v>
      </c>
      <c r="E12" s="37">
        <v>402.815</v>
      </c>
      <c r="F12" s="37">
        <v>0.39800000000000002</v>
      </c>
      <c r="G12" s="37">
        <v>582.83500000000004</v>
      </c>
      <c r="H12" s="37">
        <v>0.39800000000000002</v>
      </c>
      <c r="I12" s="37">
        <v>1042.8599999999999</v>
      </c>
      <c r="J12" s="37">
        <v>0.39800000000000002</v>
      </c>
      <c r="K12" s="37">
        <v>1325.1999999999998</v>
      </c>
      <c r="L12" s="37">
        <v>0.39800000000000002</v>
      </c>
      <c r="M12" s="37">
        <v>1294.875</v>
      </c>
      <c r="N12" s="37">
        <v>0.39800000000000002</v>
      </c>
    </row>
    <row r="13" spans="1:14" x14ac:dyDescent="0.25">
      <c r="A13" s="37">
        <v>333.66666666666669</v>
      </c>
      <c r="B13" s="37">
        <v>0.46400000000000002</v>
      </c>
      <c r="C13" s="37">
        <v>145.49333333333334</v>
      </c>
      <c r="D13" s="37">
        <v>0.46400000000000002</v>
      </c>
      <c r="E13" s="37">
        <v>424.97500000000002</v>
      </c>
      <c r="F13" s="37">
        <v>0.46400000000000002</v>
      </c>
      <c r="G13" s="37">
        <v>597.82500000000005</v>
      </c>
      <c r="H13" s="37">
        <v>0.46400000000000002</v>
      </c>
      <c r="I13" s="37">
        <v>1108.8399999999999</v>
      </c>
      <c r="J13" s="37">
        <v>0.46400000000000002</v>
      </c>
      <c r="K13" s="37">
        <v>1367.35</v>
      </c>
      <c r="L13" s="37">
        <v>0.46400000000000002</v>
      </c>
      <c r="M13" s="37">
        <v>1383.3249999999998</v>
      </c>
      <c r="N13" s="37">
        <v>0.46400000000000002</v>
      </c>
    </row>
    <row r="14" spans="1:14" x14ac:dyDescent="0.25">
      <c r="A14" s="37">
        <v>346.82666666666665</v>
      </c>
      <c r="B14" s="37">
        <v>0.54100000000000004</v>
      </c>
      <c r="C14" s="37">
        <v>156.53666666666666</v>
      </c>
      <c r="D14" s="37">
        <v>0.54100000000000004</v>
      </c>
      <c r="E14" s="37">
        <v>443.09</v>
      </c>
      <c r="F14" s="37">
        <v>0.54100000000000004</v>
      </c>
      <c r="G14" s="37">
        <v>615.89499999999998</v>
      </c>
      <c r="H14" s="37">
        <v>0.54100000000000004</v>
      </c>
      <c r="I14" s="37">
        <v>1145.0049999999999</v>
      </c>
      <c r="J14" s="37">
        <v>0.54100000000000004</v>
      </c>
      <c r="K14" s="37">
        <v>1371.65</v>
      </c>
      <c r="L14" s="37">
        <v>0.54100000000000004</v>
      </c>
      <c r="M14" s="37">
        <v>1475.25</v>
      </c>
      <c r="N14" s="37">
        <v>0.54100000000000004</v>
      </c>
    </row>
    <row r="15" spans="1:14" x14ac:dyDescent="0.25">
      <c r="A15" s="37">
        <v>349.98</v>
      </c>
      <c r="B15" s="37">
        <v>0.63100000000000001</v>
      </c>
      <c r="C15" s="37">
        <v>166.74666666666667</v>
      </c>
      <c r="D15" s="37">
        <v>0.63100000000000001</v>
      </c>
      <c r="E15" s="37">
        <v>462.84500000000003</v>
      </c>
      <c r="F15" s="37">
        <v>0.63100000000000001</v>
      </c>
      <c r="G15" s="37">
        <v>643.2650000000001</v>
      </c>
      <c r="H15" s="37">
        <v>0.63100000000000001</v>
      </c>
      <c r="I15" s="37">
        <v>1179.98</v>
      </c>
      <c r="J15" s="37">
        <v>0.63100000000000001</v>
      </c>
      <c r="K15" s="37">
        <v>1432.85</v>
      </c>
      <c r="L15" s="37">
        <v>0.63100000000000001</v>
      </c>
      <c r="M15" s="37">
        <v>1573.75</v>
      </c>
      <c r="N15" s="37">
        <v>0.63100000000000001</v>
      </c>
    </row>
    <row r="16" spans="1:14" x14ac:dyDescent="0.25">
      <c r="A16" s="37">
        <v>360.90333333333336</v>
      </c>
      <c r="B16" s="37">
        <v>0.7360000000000001</v>
      </c>
      <c r="C16" s="37">
        <v>169.27333333333334</v>
      </c>
      <c r="D16" s="37">
        <v>0.7360000000000001</v>
      </c>
      <c r="E16" s="37">
        <v>482.625</v>
      </c>
      <c r="F16" s="37">
        <v>0.73599999999999999</v>
      </c>
      <c r="G16" s="37">
        <v>679.06999999999994</v>
      </c>
      <c r="H16" s="37">
        <v>0.73599999999999999</v>
      </c>
      <c r="I16" s="37">
        <v>1247.72</v>
      </c>
      <c r="J16" s="37">
        <v>0.73599999999999999</v>
      </c>
      <c r="K16" s="37">
        <v>1522.35</v>
      </c>
      <c r="L16" s="37">
        <v>0.73599999999999999</v>
      </c>
      <c r="M16" s="37">
        <v>1680.575</v>
      </c>
      <c r="N16" s="37">
        <v>0.72150000000000003</v>
      </c>
    </row>
    <row r="17" spans="1:14" x14ac:dyDescent="0.25">
      <c r="A17" s="37">
        <v>384.64000000000004</v>
      </c>
      <c r="B17" s="37">
        <v>0.85799999999999998</v>
      </c>
      <c r="C17" s="37">
        <v>173.99</v>
      </c>
      <c r="D17" s="37">
        <v>0.85799999999999998</v>
      </c>
      <c r="E17" s="37">
        <v>497.72</v>
      </c>
      <c r="F17" s="37">
        <v>0.85799999999999998</v>
      </c>
      <c r="G17" s="37">
        <v>718.76</v>
      </c>
      <c r="H17" s="37">
        <v>0.85799999999999998</v>
      </c>
      <c r="I17" s="37">
        <v>1313.6</v>
      </c>
      <c r="J17" s="37">
        <v>0.85799999999999998</v>
      </c>
      <c r="K17" s="37">
        <v>1608.3</v>
      </c>
      <c r="L17" s="37">
        <v>0.85799999999999998</v>
      </c>
      <c r="M17" s="37">
        <v>1747.675</v>
      </c>
      <c r="N17" s="37">
        <v>0.64549999999999996</v>
      </c>
    </row>
    <row r="18" spans="1:14" x14ac:dyDescent="0.25">
      <c r="A18" s="37">
        <v>396.91333333333336</v>
      </c>
      <c r="B18" s="37">
        <v>1</v>
      </c>
      <c r="C18" s="37">
        <v>183.78666666666666</v>
      </c>
      <c r="D18" s="37">
        <v>1</v>
      </c>
      <c r="E18" s="37">
        <v>523.62</v>
      </c>
      <c r="F18" s="37">
        <v>1</v>
      </c>
      <c r="G18" s="37">
        <v>732.9</v>
      </c>
      <c r="H18" s="37">
        <v>1</v>
      </c>
      <c r="I18" s="37">
        <v>1301.07</v>
      </c>
      <c r="J18" s="37">
        <v>1</v>
      </c>
      <c r="K18" s="37">
        <v>1700.5500000000002</v>
      </c>
      <c r="L18" s="37">
        <v>1</v>
      </c>
      <c r="M18" s="37">
        <v>1758.7</v>
      </c>
      <c r="N18" s="37">
        <v>0.59599999999999997</v>
      </c>
    </row>
    <row r="19" spans="1:14" x14ac:dyDescent="0.25">
      <c r="A19" s="37">
        <v>399.28999999999996</v>
      </c>
      <c r="B19" s="37">
        <v>1.17</v>
      </c>
      <c r="C19" s="37">
        <v>183.59333333333333</v>
      </c>
      <c r="D19" s="37">
        <v>1.17</v>
      </c>
      <c r="E19" s="37">
        <v>528.53499999999997</v>
      </c>
      <c r="F19" s="37">
        <v>1.17</v>
      </c>
      <c r="G19" s="37">
        <v>795.59</v>
      </c>
      <c r="H19" s="37">
        <v>1.17</v>
      </c>
      <c r="I19" s="37">
        <v>1364.35</v>
      </c>
      <c r="J19" s="37">
        <v>1.17</v>
      </c>
      <c r="K19" s="37">
        <v>1758.25</v>
      </c>
      <c r="L19" s="37">
        <v>1.075</v>
      </c>
      <c r="M19" s="37">
        <v>1758.7</v>
      </c>
      <c r="N19" s="37">
        <v>0.57299999999999995</v>
      </c>
    </row>
    <row r="20" spans="1:14" x14ac:dyDescent="0.25">
      <c r="A20" s="37">
        <v>396.30333333333334</v>
      </c>
      <c r="B20" s="37">
        <v>1.36</v>
      </c>
      <c r="C20" s="37">
        <v>188.17999999999998</v>
      </c>
      <c r="D20" s="37">
        <v>1.36</v>
      </c>
      <c r="E20" s="37">
        <v>530.72500000000002</v>
      </c>
      <c r="F20" s="37">
        <v>1.36</v>
      </c>
      <c r="G20" s="37">
        <v>824.02</v>
      </c>
      <c r="H20" s="37">
        <v>1.36</v>
      </c>
      <c r="I20" s="37">
        <v>1379.4499999999998</v>
      </c>
      <c r="J20" s="37">
        <v>1.36</v>
      </c>
      <c r="K20" s="37">
        <v>1758.4</v>
      </c>
      <c r="L20" s="37">
        <v>1.2000000000000002</v>
      </c>
      <c r="M20" s="37">
        <v>1758.7</v>
      </c>
      <c r="N20" s="37">
        <v>0.57399999999999995</v>
      </c>
    </row>
    <row r="21" spans="1:14" x14ac:dyDescent="0.25">
      <c r="A21" s="37">
        <v>393.84999999999997</v>
      </c>
      <c r="B21" s="37">
        <v>1.58</v>
      </c>
      <c r="C21" s="37">
        <v>194.78333333333333</v>
      </c>
      <c r="D21" s="37">
        <v>1.58</v>
      </c>
      <c r="E21" s="37">
        <v>539.52</v>
      </c>
      <c r="F21" s="37">
        <v>1.58</v>
      </c>
      <c r="G21" s="37">
        <v>853.85</v>
      </c>
      <c r="H21" s="37">
        <v>1.58</v>
      </c>
      <c r="I21" s="37">
        <v>1436.15</v>
      </c>
      <c r="J21" s="37">
        <v>1.58</v>
      </c>
      <c r="K21" s="37">
        <v>1758.7</v>
      </c>
      <c r="L21" s="37">
        <v>1.087</v>
      </c>
      <c r="M21" s="37">
        <v>1758.7</v>
      </c>
      <c r="N21" s="37">
        <v>0.54949999999999999</v>
      </c>
    </row>
    <row r="22" spans="1:14" x14ac:dyDescent="0.25">
      <c r="A22" s="37">
        <v>383.13000000000005</v>
      </c>
      <c r="B22" s="37">
        <v>1.8500000000000003</v>
      </c>
      <c r="C22" s="37">
        <v>203.20666666666668</v>
      </c>
      <c r="D22" s="37">
        <v>1.8500000000000003</v>
      </c>
      <c r="E22" s="37">
        <v>564.08500000000004</v>
      </c>
      <c r="F22" s="37">
        <v>1.85</v>
      </c>
      <c r="G22" s="37">
        <v>871.05500000000006</v>
      </c>
      <c r="H22" s="37">
        <v>1.85</v>
      </c>
      <c r="I22" s="37">
        <v>1445.95</v>
      </c>
      <c r="J22" s="37">
        <v>1.85</v>
      </c>
      <c r="K22" s="37">
        <v>1758.7</v>
      </c>
      <c r="L22" s="37">
        <v>1.1950000000000001</v>
      </c>
      <c r="M22" s="37">
        <v>1758.7</v>
      </c>
      <c r="N22" s="37">
        <v>0.52950000000000008</v>
      </c>
    </row>
    <row r="23" spans="1:14" x14ac:dyDescent="0.25">
      <c r="A23" s="37">
        <v>390.31</v>
      </c>
      <c r="B23" s="37">
        <v>2.15</v>
      </c>
      <c r="C23" s="37">
        <v>210.46000000000004</v>
      </c>
      <c r="D23" s="37">
        <v>2.15</v>
      </c>
      <c r="E23" s="37">
        <v>616.04999999999995</v>
      </c>
      <c r="F23" s="37">
        <v>2.15</v>
      </c>
      <c r="G23" s="37">
        <v>927.98500000000001</v>
      </c>
      <c r="H23" s="37">
        <v>2.15</v>
      </c>
      <c r="I23" s="37">
        <v>1412.1</v>
      </c>
      <c r="J23" s="37">
        <v>2.15</v>
      </c>
      <c r="K23" s="37">
        <v>1758.7</v>
      </c>
      <c r="L23" s="37">
        <v>1.115</v>
      </c>
      <c r="M23" s="37">
        <v>1758.7</v>
      </c>
      <c r="N23" s="37">
        <v>0.57650000000000001</v>
      </c>
    </row>
    <row r="24" spans="1:14" x14ac:dyDescent="0.25">
      <c r="A24" s="37">
        <v>452.54333333333329</v>
      </c>
      <c r="B24" s="37">
        <v>2.5099999999999998</v>
      </c>
      <c r="C24" s="37">
        <v>222.35666666666665</v>
      </c>
      <c r="D24" s="37">
        <v>2.5099999999999998</v>
      </c>
      <c r="E24" s="37">
        <v>657.94</v>
      </c>
      <c r="F24" s="37">
        <v>2.5099999999999998</v>
      </c>
      <c r="G24" s="37">
        <v>980.16000000000008</v>
      </c>
      <c r="H24" s="37">
        <v>2.5099999999999998</v>
      </c>
      <c r="I24" s="37">
        <v>1415.85</v>
      </c>
      <c r="J24" s="37">
        <v>2.5099999999999998</v>
      </c>
      <c r="K24" s="37">
        <v>1758.7</v>
      </c>
      <c r="L24" s="37">
        <v>1.2000000000000002</v>
      </c>
      <c r="M24" s="37">
        <v>1758.7</v>
      </c>
      <c r="N24" s="37">
        <v>0.63400000000000001</v>
      </c>
    </row>
    <row r="25" spans="1:14" x14ac:dyDescent="0.25">
      <c r="A25" s="37">
        <v>469.90666666666669</v>
      </c>
      <c r="B25" s="37">
        <v>2.93</v>
      </c>
      <c r="C25" s="37">
        <v>233.61666666666667</v>
      </c>
      <c r="D25" s="37">
        <v>2.93</v>
      </c>
      <c r="E25" s="37">
        <v>640.48500000000001</v>
      </c>
      <c r="F25" s="37">
        <v>2.93</v>
      </c>
      <c r="G25" s="37">
        <v>969.34999999999991</v>
      </c>
      <c r="H25" s="37">
        <v>2.93</v>
      </c>
      <c r="I25" s="37">
        <v>1456.3000000000002</v>
      </c>
      <c r="J25" s="37">
        <v>2.93</v>
      </c>
      <c r="K25" s="37">
        <v>1758.7</v>
      </c>
      <c r="L25" s="37">
        <v>1.22</v>
      </c>
      <c r="M25" s="37">
        <v>1758.7</v>
      </c>
      <c r="N25" s="37">
        <v>0.629</v>
      </c>
    </row>
    <row r="26" spans="1:14" x14ac:dyDescent="0.25">
      <c r="A26" s="37">
        <v>457.74</v>
      </c>
      <c r="B26" s="37">
        <v>3.41</v>
      </c>
      <c r="C26" s="37">
        <v>230.42999999999998</v>
      </c>
      <c r="D26" s="37">
        <v>3.41</v>
      </c>
      <c r="E26" s="37">
        <v>626.48</v>
      </c>
      <c r="F26" s="37">
        <v>3.41</v>
      </c>
      <c r="G26" s="37">
        <v>990.52</v>
      </c>
      <c r="H26" s="37">
        <v>3.41</v>
      </c>
      <c r="I26" s="37">
        <v>1578.0500000000002</v>
      </c>
      <c r="J26" s="37">
        <v>3.41</v>
      </c>
      <c r="K26" s="37">
        <v>1758.7</v>
      </c>
      <c r="L26" s="37">
        <v>1.2450000000000001</v>
      </c>
      <c r="M26" s="37">
        <v>1758.7</v>
      </c>
      <c r="N26" s="37">
        <v>0.64500000000000002</v>
      </c>
    </row>
    <row r="27" spans="1:14" x14ac:dyDescent="0.25">
      <c r="A27" s="37">
        <v>423.44</v>
      </c>
      <c r="B27" s="37">
        <v>3.98</v>
      </c>
      <c r="C27" s="37">
        <v>199.34666666666666</v>
      </c>
      <c r="D27" s="37">
        <v>3.98</v>
      </c>
      <c r="E27" s="37">
        <v>619.76</v>
      </c>
      <c r="F27" s="37">
        <v>3.98</v>
      </c>
      <c r="G27" s="37">
        <v>1016.665</v>
      </c>
      <c r="H27" s="37">
        <v>3.98</v>
      </c>
      <c r="I27" s="37">
        <v>1573.1</v>
      </c>
      <c r="J27" s="37">
        <v>3.98</v>
      </c>
      <c r="K27" s="37">
        <v>1758.7</v>
      </c>
      <c r="L27" s="37">
        <v>1.2749999999999999</v>
      </c>
      <c r="M27" s="37">
        <v>1758.7</v>
      </c>
      <c r="N27" s="37">
        <v>0.70150000000000001</v>
      </c>
    </row>
    <row r="28" spans="1:14" x14ac:dyDescent="0.25">
      <c r="A28" s="37">
        <v>418.82</v>
      </c>
      <c r="B28" s="37">
        <v>4.6399999999999997</v>
      </c>
      <c r="C28" s="37">
        <v>203.48666666666668</v>
      </c>
      <c r="D28" s="37">
        <v>4.6399999999999997</v>
      </c>
      <c r="E28" s="37">
        <v>622.22</v>
      </c>
      <c r="F28" s="37">
        <v>4.6399999999999997</v>
      </c>
      <c r="G28" s="37">
        <v>1024.6500000000001</v>
      </c>
      <c r="H28" s="37">
        <v>4.6399999999999997</v>
      </c>
      <c r="I28" s="37">
        <v>1646.5</v>
      </c>
      <c r="J28" s="37">
        <v>4.6399999999999997</v>
      </c>
      <c r="K28" s="37">
        <v>1758.7</v>
      </c>
      <c r="L28" s="37">
        <v>1.29</v>
      </c>
      <c r="M28" s="37">
        <v>1758.7</v>
      </c>
      <c r="N28" s="37">
        <v>0.69350000000000001</v>
      </c>
    </row>
    <row r="29" spans="1:14" x14ac:dyDescent="0.25">
      <c r="A29" s="37">
        <v>421.40000000000003</v>
      </c>
      <c r="B29" s="37">
        <v>5.41</v>
      </c>
      <c r="C29" s="37">
        <v>225.91666666666666</v>
      </c>
      <c r="D29" s="37">
        <v>5.41</v>
      </c>
      <c r="E29" s="37">
        <v>655.875</v>
      </c>
      <c r="F29" s="37">
        <v>5.41</v>
      </c>
      <c r="G29" s="37">
        <v>1117.5</v>
      </c>
      <c r="H29" s="37">
        <v>5.41</v>
      </c>
      <c r="I29" s="37">
        <v>1723.95</v>
      </c>
      <c r="J29" s="37">
        <v>5.38</v>
      </c>
      <c r="K29" s="37">
        <v>1758.7</v>
      </c>
      <c r="L29" s="37">
        <v>1.34</v>
      </c>
      <c r="M29" s="37">
        <v>1758.7</v>
      </c>
      <c r="N29" s="37">
        <v>0.79849999999999999</v>
      </c>
    </row>
    <row r="30" spans="1:14" x14ac:dyDescent="0.25">
      <c r="A30" s="37">
        <v>434.05</v>
      </c>
      <c r="B30" s="37">
        <v>6.31</v>
      </c>
      <c r="C30" s="37">
        <v>243.70333333333335</v>
      </c>
      <c r="D30" s="37">
        <v>6.31</v>
      </c>
      <c r="E30" s="37">
        <v>690.61500000000001</v>
      </c>
      <c r="F30" s="37">
        <v>6.31</v>
      </c>
      <c r="G30" s="37">
        <v>1176.0999999999999</v>
      </c>
      <c r="H30" s="37">
        <v>6.31</v>
      </c>
      <c r="I30" s="37">
        <v>1732.9</v>
      </c>
      <c r="J30" s="37">
        <v>6.32</v>
      </c>
      <c r="K30" s="37">
        <v>1758.7</v>
      </c>
      <c r="L30" s="37">
        <v>1.2949999999999999</v>
      </c>
      <c r="M30" s="37">
        <v>1758.7</v>
      </c>
      <c r="N30" s="37">
        <v>0.84</v>
      </c>
    </row>
    <row r="31" spans="1:14" x14ac:dyDescent="0.25">
      <c r="A31" s="37">
        <v>442.67333333333335</v>
      </c>
      <c r="B31" s="37">
        <v>7.36</v>
      </c>
      <c r="C31" s="37">
        <v>246.19666666666669</v>
      </c>
      <c r="D31" s="37">
        <v>7.36</v>
      </c>
      <c r="E31" s="37">
        <v>696.78500000000008</v>
      </c>
      <c r="F31" s="37">
        <v>7.36</v>
      </c>
      <c r="G31" s="37">
        <v>1235.8</v>
      </c>
      <c r="H31" s="37">
        <v>7.36</v>
      </c>
      <c r="I31" s="37">
        <v>1700.5</v>
      </c>
      <c r="J31" s="37">
        <v>7.36</v>
      </c>
      <c r="K31" s="37">
        <v>1758.7</v>
      </c>
      <c r="L31" s="37">
        <v>1.37</v>
      </c>
      <c r="M31" s="37">
        <v>1758.7</v>
      </c>
      <c r="N31" s="37">
        <v>0.96249999999999991</v>
      </c>
    </row>
    <row r="32" spans="1:14" x14ac:dyDescent="0.25">
      <c r="A32" s="37">
        <v>437.01666666666665</v>
      </c>
      <c r="B32" s="37">
        <v>8.58</v>
      </c>
      <c r="C32" s="37">
        <v>252.05333333333337</v>
      </c>
      <c r="D32" s="37">
        <v>8.58</v>
      </c>
      <c r="E32" s="37">
        <v>760.59500000000003</v>
      </c>
      <c r="F32" s="37">
        <v>8.58</v>
      </c>
      <c r="G32" s="37">
        <v>1111.55</v>
      </c>
      <c r="H32" s="37">
        <v>8.58</v>
      </c>
      <c r="I32" s="37">
        <v>1721.85</v>
      </c>
      <c r="J32" s="37">
        <v>8.59</v>
      </c>
      <c r="K32" s="37">
        <v>1758.7</v>
      </c>
      <c r="L32" s="37">
        <v>1.3900000000000001</v>
      </c>
      <c r="M32" s="37">
        <v>1758.7</v>
      </c>
      <c r="N32" s="37">
        <v>0.95499999999999996</v>
      </c>
    </row>
    <row r="33" spans="1:14" x14ac:dyDescent="0.25">
      <c r="A33" s="37">
        <v>437.38666666666671</v>
      </c>
      <c r="B33" s="37">
        <v>10</v>
      </c>
      <c r="C33" s="37">
        <v>217.83666666666667</v>
      </c>
      <c r="D33" s="37">
        <v>10</v>
      </c>
      <c r="E33" s="37">
        <v>696.97</v>
      </c>
      <c r="F33" s="37">
        <v>10</v>
      </c>
      <c r="G33" s="37">
        <v>1068.3499999999999</v>
      </c>
      <c r="H33" s="37">
        <v>10</v>
      </c>
      <c r="I33" s="37">
        <v>1758.25</v>
      </c>
      <c r="J33" s="37">
        <v>9.6300000000000008</v>
      </c>
      <c r="K33" s="37">
        <v>1758.7</v>
      </c>
      <c r="L33" s="37">
        <v>1.353</v>
      </c>
      <c r="M33" s="37">
        <v>1758.7</v>
      </c>
      <c r="N33" s="37">
        <v>1.0445</v>
      </c>
    </row>
    <row r="34" spans="1:14" x14ac:dyDescent="0.25">
      <c r="A34" s="37">
        <v>432.15666666666669</v>
      </c>
      <c r="B34" s="37">
        <v>11.699999999999998</v>
      </c>
      <c r="C34" s="37">
        <v>230.51999999999998</v>
      </c>
      <c r="D34" s="37">
        <v>11.633333333333333</v>
      </c>
      <c r="E34" s="37">
        <v>734.28</v>
      </c>
      <c r="F34" s="37">
        <v>11.7</v>
      </c>
      <c r="G34" s="37">
        <v>1077.0500000000002</v>
      </c>
      <c r="H34" s="37">
        <v>11.7</v>
      </c>
      <c r="I34" s="37">
        <v>1678.2</v>
      </c>
      <c r="J34" s="37">
        <v>11.7</v>
      </c>
      <c r="K34" s="37">
        <v>1758.7</v>
      </c>
      <c r="L34" s="37">
        <v>1.56</v>
      </c>
      <c r="M34" s="37">
        <v>1758.7</v>
      </c>
      <c r="N34" s="37">
        <v>1.0514999999999999</v>
      </c>
    </row>
    <row r="35" spans="1:14" x14ac:dyDescent="0.25">
      <c r="A35" s="37">
        <v>437.49333333333334</v>
      </c>
      <c r="B35" s="37">
        <v>13.6</v>
      </c>
      <c r="C35" s="37">
        <v>202.74</v>
      </c>
      <c r="D35" s="37">
        <v>13.633333333333333</v>
      </c>
      <c r="E35" s="37">
        <v>679.08999999999992</v>
      </c>
      <c r="F35" s="37">
        <v>13.6</v>
      </c>
      <c r="G35" s="37">
        <v>1145.1100000000001</v>
      </c>
      <c r="H35" s="37">
        <v>13.6</v>
      </c>
      <c r="I35" s="37">
        <v>1722.5500000000002</v>
      </c>
      <c r="J35" s="37">
        <v>13.5</v>
      </c>
      <c r="K35" s="37">
        <v>1758.7</v>
      </c>
      <c r="L35" s="37">
        <v>1.5699999999999998</v>
      </c>
      <c r="M35" s="37">
        <v>1758.7</v>
      </c>
      <c r="N35" s="37">
        <v>1.0645</v>
      </c>
    </row>
    <row r="36" spans="1:14" x14ac:dyDescent="0.25">
      <c r="A36" s="37">
        <v>433.75333333333333</v>
      </c>
      <c r="B36" s="37">
        <v>15.833333333333334</v>
      </c>
      <c r="C36" s="37">
        <v>211.13666666666666</v>
      </c>
      <c r="D36" s="37">
        <v>15.866666666666667</v>
      </c>
      <c r="E36" s="37">
        <v>784.68000000000006</v>
      </c>
      <c r="F36" s="37">
        <v>15.8</v>
      </c>
      <c r="G36" s="37">
        <v>1265.8</v>
      </c>
      <c r="H36" s="37">
        <v>15.850000000000001</v>
      </c>
      <c r="I36" s="37">
        <v>1642.15</v>
      </c>
      <c r="J36" s="37">
        <v>15.8</v>
      </c>
      <c r="K36" s="37">
        <v>1758.7</v>
      </c>
      <c r="L36" s="37">
        <v>1.49</v>
      </c>
      <c r="M36" s="37">
        <v>1758.7</v>
      </c>
      <c r="N36" s="37">
        <v>1.1280000000000001</v>
      </c>
    </row>
    <row r="37" spans="1:14" x14ac:dyDescent="0.25">
      <c r="A37" s="37">
        <v>441.77333333333337</v>
      </c>
      <c r="B37" s="37">
        <v>18.5</v>
      </c>
      <c r="C37" s="37">
        <v>204.32000000000002</v>
      </c>
      <c r="D37" s="37">
        <v>18.5</v>
      </c>
      <c r="E37" s="37">
        <v>692.71</v>
      </c>
      <c r="F37" s="37">
        <v>18.5</v>
      </c>
      <c r="G37" s="37">
        <v>1020.5999999999999</v>
      </c>
      <c r="H37" s="37">
        <v>18.5</v>
      </c>
      <c r="I37" s="37">
        <v>1512.25</v>
      </c>
      <c r="J37" s="37">
        <v>18.5</v>
      </c>
      <c r="K37" s="37">
        <v>1758.7</v>
      </c>
      <c r="L37" s="37">
        <v>1.395</v>
      </c>
      <c r="M37" s="37">
        <v>1758.7</v>
      </c>
      <c r="N37" s="37">
        <v>1.032</v>
      </c>
    </row>
    <row r="38" spans="1:14" x14ac:dyDescent="0.25">
      <c r="A38" s="37">
        <v>437.2833333333333</v>
      </c>
      <c r="B38" s="37">
        <v>21.5</v>
      </c>
      <c r="C38" s="37">
        <v>225.41</v>
      </c>
      <c r="D38" s="37">
        <v>21.533333333333331</v>
      </c>
      <c r="E38" s="37">
        <v>696.54</v>
      </c>
      <c r="F38" s="37">
        <v>21.5</v>
      </c>
      <c r="G38" s="37">
        <v>1060.93</v>
      </c>
      <c r="H38" s="37">
        <v>21.5</v>
      </c>
      <c r="I38" s="37">
        <v>1531.5500000000002</v>
      </c>
      <c r="J38" s="37">
        <v>21.5</v>
      </c>
      <c r="K38" s="37">
        <v>1758.7</v>
      </c>
      <c r="L38" s="37">
        <v>1.4100000000000001</v>
      </c>
      <c r="M38" s="37">
        <v>1758.7</v>
      </c>
      <c r="N38" s="37">
        <v>1.0285</v>
      </c>
    </row>
    <row r="39" spans="1:14" x14ac:dyDescent="0.25">
      <c r="A39" s="37">
        <v>472.73</v>
      </c>
      <c r="B39" s="37">
        <v>25.133333333333336</v>
      </c>
      <c r="C39" s="37">
        <v>215.75666666666666</v>
      </c>
      <c r="D39" s="37">
        <v>25.133333333333336</v>
      </c>
      <c r="E39" s="37">
        <v>744.35500000000002</v>
      </c>
      <c r="F39" s="37">
        <v>25.1</v>
      </c>
      <c r="G39" s="37">
        <v>1080.865</v>
      </c>
      <c r="H39" s="37">
        <v>25.1</v>
      </c>
      <c r="I39" s="37">
        <v>1442.95</v>
      </c>
      <c r="J39" s="37">
        <v>25.1</v>
      </c>
      <c r="K39" s="37">
        <v>1758.7</v>
      </c>
      <c r="L39" s="37">
        <v>1.53</v>
      </c>
      <c r="M39" s="37">
        <v>1758.7</v>
      </c>
      <c r="N39" s="37">
        <v>1.127</v>
      </c>
    </row>
    <row r="40" spans="1:14" x14ac:dyDescent="0.25">
      <c r="A40" s="37">
        <v>497.5266666666667</v>
      </c>
      <c r="B40" s="37">
        <v>29.266666666666666</v>
      </c>
      <c r="C40" s="37">
        <v>219.29999999999998</v>
      </c>
      <c r="D40" s="37">
        <v>29.3</v>
      </c>
      <c r="E40" s="37">
        <v>835.71499999999992</v>
      </c>
      <c r="F40" s="37">
        <v>29.3</v>
      </c>
      <c r="G40" s="37">
        <v>1251.05</v>
      </c>
      <c r="H40" s="37">
        <v>29.3</v>
      </c>
      <c r="I40" s="37">
        <v>1508.7</v>
      </c>
      <c r="J40" s="37">
        <v>29.3</v>
      </c>
      <c r="K40" s="37">
        <v>1758.7</v>
      </c>
      <c r="L40" s="37">
        <v>1.58</v>
      </c>
      <c r="M40" s="37">
        <v>1758.7</v>
      </c>
      <c r="N40" s="37">
        <v>1.1560000000000001</v>
      </c>
    </row>
    <row r="41" spans="1:14" x14ac:dyDescent="0.25">
      <c r="A41" s="37">
        <v>517.35</v>
      </c>
      <c r="B41" s="37">
        <v>34.166666666666671</v>
      </c>
      <c r="C41" s="37">
        <v>224.3233333333333</v>
      </c>
      <c r="D41" s="37">
        <v>34.166666666666671</v>
      </c>
      <c r="E41" s="37">
        <v>848.19500000000005</v>
      </c>
      <c r="F41" s="37">
        <v>34.200000000000003</v>
      </c>
      <c r="G41" s="37">
        <v>1391.9</v>
      </c>
      <c r="H41" s="37">
        <v>33.75</v>
      </c>
      <c r="I41" s="37">
        <v>1503.3000000000002</v>
      </c>
      <c r="J41" s="37">
        <v>34.200000000000003</v>
      </c>
      <c r="K41" s="37">
        <v>1758.7</v>
      </c>
      <c r="L41" s="37">
        <v>1.605</v>
      </c>
      <c r="M41" s="37">
        <v>1758.7</v>
      </c>
      <c r="N41" s="37">
        <v>1.155</v>
      </c>
    </row>
    <row r="42" spans="1:14" x14ac:dyDescent="0.25">
      <c r="A42" s="37">
        <v>521.5766666666666</v>
      </c>
      <c r="B42" s="37">
        <v>39.799999999999997</v>
      </c>
      <c r="C42" s="37">
        <v>240.42333333333332</v>
      </c>
      <c r="D42" s="37">
        <v>39.766666666666666</v>
      </c>
      <c r="E42" s="37">
        <v>844.88499999999999</v>
      </c>
      <c r="F42" s="37">
        <v>39.799999999999997</v>
      </c>
      <c r="G42" s="37">
        <v>1388.15</v>
      </c>
      <c r="H42" s="37">
        <v>39.799999999999997</v>
      </c>
      <c r="I42" s="37">
        <v>1571.95</v>
      </c>
      <c r="J42" s="37">
        <v>39.799999999999997</v>
      </c>
      <c r="K42" s="37">
        <v>1758.7</v>
      </c>
      <c r="L42" s="37">
        <v>1.5699999999999998</v>
      </c>
      <c r="M42" s="37">
        <v>1758.7</v>
      </c>
      <c r="N42" s="37">
        <v>1.167</v>
      </c>
    </row>
    <row r="43" spans="1:14" x14ac:dyDescent="0.25">
      <c r="A43" s="37">
        <v>551.43666666666661</v>
      </c>
      <c r="B43" s="37">
        <v>46.4</v>
      </c>
      <c r="C43" s="37">
        <v>240.07666666666668</v>
      </c>
      <c r="D43" s="37">
        <v>46.466666666666669</v>
      </c>
      <c r="E43" s="37">
        <v>944.21</v>
      </c>
      <c r="F43" s="37">
        <v>46.4</v>
      </c>
      <c r="G43" s="37">
        <v>1339.9</v>
      </c>
      <c r="H43" s="37">
        <v>46.349999999999994</v>
      </c>
      <c r="I43" s="37">
        <v>1571.15</v>
      </c>
      <c r="J43" s="37">
        <v>46.4</v>
      </c>
      <c r="K43" s="37">
        <v>1758.7</v>
      </c>
      <c r="L43" s="37">
        <v>1.73</v>
      </c>
      <c r="M43" s="37">
        <v>1758.7</v>
      </c>
      <c r="N43" s="37">
        <v>1.1419999999999999</v>
      </c>
    </row>
    <row r="44" spans="1:14" x14ac:dyDescent="0.25">
      <c r="A44" s="37">
        <v>573.30999999999995</v>
      </c>
      <c r="B44" s="37">
        <v>54.1</v>
      </c>
      <c r="C44" s="37">
        <v>247.51</v>
      </c>
      <c r="D44" s="37">
        <v>54.166666666666664</v>
      </c>
      <c r="E44" s="37">
        <v>794.94499999999994</v>
      </c>
      <c r="F44" s="37">
        <v>54.4</v>
      </c>
      <c r="G44" s="37">
        <v>1452</v>
      </c>
      <c r="H44" s="37">
        <v>54</v>
      </c>
      <c r="I44" s="37">
        <v>1758.7</v>
      </c>
      <c r="J44" s="37">
        <v>42.6</v>
      </c>
      <c r="K44" s="37">
        <v>1758.7</v>
      </c>
      <c r="L44" s="37">
        <v>1.78</v>
      </c>
      <c r="M44" s="37">
        <v>1758.7</v>
      </c>
      <c r="N44" s="37">
        <v>1.0649999999999999</v>
      </c>
    </row>
    <row r="45" spans="1:14" x14ac:dyDescent="0.25">
      <c r="A45" s="37">
        <v>583.38666666666666</v>
      </c>
      <c r="B45" s="37">
        <v>63.20000000000001</v>
      </c>
      <c r="C45" s="37">
        <v>270.54666666666668</v>
      </c>
      <c r="D45" s="37">
        <v>63.1</v>
      </c>
      <c r="E45" s="37">
        <v>848.46</v>
      </c>
      <c r="F45" s="37">
        <v>63.1</v>
      </c>
      <c r="G45" s="37">
        <v>1609.95</v>
      </c>
      <c r="H45" s="37">
        <v>57.6</v>
      </c>
      <c r="I45" s="37">
        <v>1632.4</v>
      </c>
      <c r="J45" s="37">
        <v>48.7</v>
      </c>
      <c r="K45" s="37">
        <v>1758.7</v>
      </c>
      <c r="L45" s="37">
        <v>1.845</v>
      </c>
      <c r="M45" s="37">
        <v>1758.7</v>
      </c>
      <c r="N45" s="37">
        <v>1.1359999999999999</v>
      </c>
    </row>
    <row r="46" spans="1:14" x14ac:dyDescent="0.25">
      <c r="A46" s="37">
        <v>634.49666666666656</v>
      </c>
      <c r="B46" s="37">
        <v>73.5</v>
      </c>
      <c r="C46" s="37">
        <v>288.73</v>
      </c>
      <c r="D46" s="37">
        <v>73.566666666666663</v>
      </c>
      <c r="E46" s="37">
        <v>808.74</v>
      </c>
      <c r="F46" s="37">
        <v>73.7</v>
      </c>
      <c r="G46" s="37">
        <v>1604.2</v>
      </c>
      <c r="H46" s="37">
        <v>71.25</v>
      </c>
      <c r="I46" s="37">
        <v>1614.8000000000002</v>
      </c>
      <c r="J46" s="37">
        <v>73.400000000000006</v>
      </c>
      <c r="K46" s="37">
        <v>1758.7</v>
      </c>
      <c r="L46" s="37">
        <v>1.9450000000000001</v>
      </c>
      <c r="M46" s="37">
        <v>1758.7</v>
      </c>
      <c r="N46" s="37">
        <v>1.1850000000000001</v>
      </c>
    </row>
    <row r="47" spans="1:14" x14ac:dyDescent="0.25">
      <c r="A47" s="37">
        <v>643.49</v>
      </c>
      <c r="B47" s="37">
        <v>85.766666666666666</v>
      </c>
      <c r="C47" s="37">
        <v>289.91333333333336</v>
      </c>
      <c r="D47" s="37">
        <v>85.833333333333329</v>
      </c>
      <c r="E47" s="37">
        <v>886.31500000000005</v>
      </c>
      <c r="F47" s="37">
        <v>85.75</v>
      </c>
      <c r="G47" s="37">
        <v>1614.1</v>
      </c>
      <c r="H47" s="37">
        <v>84.300000000000011</v>
      </c>
      <c r="I47" s="37">
        <v>1519.7</v>
      </c>
      <c r="J47" s="37">
        <v>76.8</v>
      </c>
      <c r="K47" s="37">
        <v>1758.7</v>
      </c>
      <c r="L47" s="37">
        <v>2.13</v>
      </c>
      <c r="M47" s="37">
        <v>1758.7</v>
      </c>
      <c r="N47" s="37">
        <v>1.1795</v>
      </c>
    </row>
    <row r="48" spans="1:14" x14ac:dyDescent="0.25">
      <c r="A48" s="37">
        <v>664.55333333333328</v>
      </c>
      <c r="B48" s="37">
        <v>99.966666666666654</v>
      </c>
      <c r="C48" s="37">
        <v>301.60666666666668</v>
      </c>
      <c r="D48" s="37">
        <v>100</v>
      </c>
      <c r="E48" s="37">
        <v>892.25500000000011</v>
      </c>
      <c r="F48" s="37">
        <v>99.7</v>
      </c>
      <c r="G48" s="37">
        <v>1582.4</v>
      </c>
      <c r="H48" s="37">
        <v>89.050000000000011</v>
      </c>
      <c r="I48" s="37">
        <v>1638.6</v>
      </c>
      <c r="J48" s="37">
        <v>81.900000000000006</v>
      </c>
      <c r="K48" s="37">
        <v>1758.7</v>
      </c>
      <c r="L48" s="37">
        <v>2.6749999999999998</v>
      </c>
      <c r="M48" s="37">
        <v>1758.7</v>
      </c>
      <c r="N48" s="37">
        <v>1.2814999999999999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workbookViewId="0">
      <selection activeCell="D18" sqref="D18:D21"/>
    </sheetView>
  </sheetViews>
  <sheetFormatPr defaultRowHeight="15" x14ac:dyDescent="0.25"/>
  <cols>
    <col min="1" max="1" width="13.85546875" customWidth="1"/>
    <col min="2" max="2" width="17" customWidth="1"/>
    <col min="3" max="3" width="11.85546875" customWidth="1"/>
    <col min="4" max="4" width="15.5703125" customWidth="1"/>
    <col min="5" max="5" width="10.140625" customWidth="1"/>
    <col min="6" max="6" width="10.85546875" customWidth="1"/>
  </cols>
  <sheetData>
    <row r="1" spans="1:6" x14ac:dyDescent="0.25">
      <c r="A1" s="162" t="s">
        <v>75</v>
      </c>
      <c r="B1" s="162"/>
      <c r="C1" s="162"/>
      <c r="D1" s="162"/>
    </row>
    <row r="2" spans="1:6" ht="31.5" customHeight="1" x14ac:dyDescent="0.25">
      <c r="A2" s="33" t="s">
        <v>6</v>
      </c>
      <c r="B2" s="32" t="s">
        <v>0</v>
      </c>
      <c r="C2" s="158" t="s">
        <v>32</v>
      </c>
      <c r="D2" s="159"/>
    </row>
    <row r="3" spans="1:6" ht="15.75" thickBot="1" x14ac:dyDescent="0.3">
      <c r="A3" s="5"/>
      <c r="B3" s="1"/>
      <c r="C3" s="2" t="s">
        <v>1</v>
      </c>
      <c r="D3" s="6" t="s">
        <v>2</v>
      </c>
    </row>
    <row r="4" spans="1:6" ht="15.75" thickTop="1" x14ac:dyDescent="0.25">
      <c r="A4" s="18">
        <v>0</v>
      </c>
      <c r="B4" s="11">
        <v>79.047646776364743</v>
      </c>
      <c r="C4" s="7">
        <v>0.99180000000000001</v>
      </c>
      <c r="D4" s="8">
        <v>6.2701861568793069E-3</v>
      </c>
    </row>
    <row r="5" spans="1:6" x14ac:dyDescent="0.25">
      <c r="A5" s="18">
        <v>1</v>
      </c>
      <c r="B5" s="11">
        <v>76.545761670784529</v>
      </c>
      <c r="C5" s="7">
        <v>0.97119999999999995</v>
      </c>
      <c r="D5" s="55">
        <v>2.4451492236436518E-2</v>
      </c>
    </row>
    <row r="6" spans="1:6" x14ac:dyDescent="0.25">
      <c r="A6" s="18">
        <v>2</v>
      </c>
      <c r="B6" s="11">
        <v>71.305955024123151</v>
      </c>
      <c r="C6" s="7">
        <v>0.95450000000000002</v>
      </c>
      <c r="D6" s="56">
        <v>4.7332999999149051E-3</v>
      </c>
    </row>
    <row r="7" spans="1:6" x14ac:dyDescent="0.25">
      <c r="A7" s="18">
        <v>3</v>
      </c>
      <c r="B7" s="11">
        <v>69.10738985025165</v>
      </c>
      <c r="C7" s="7">
        <v>0.95983300000000005</v>
      </c>
      <c r="D7" s="56">
        <v>4.9769506544557612E-3</v>
      </c>
    </row>
    <row r="8" spans="1:6" x14ac:dyDescent="0.25">
      <c r="A8" s="18">
        <v>4</v>
      </c>
      <c r="B8" s="11">
        <v>63.443536758197425</v>
      </c>
      <c r="C8" s="7">
        <v>0.95443299999999998</v>
      </c>
      <c r="D8" s="56">
        <v>4.2476613817247844E-3</v>
      </c>
    </row>
    <row r="9" spans="1:6" x14ac:dyDescent="0.25">
      <c r="A9" s="18">
        <v>5</v>
      </c>
      <c r="B9" s="11">
        <v>61.7030332283733</v>
      </c>
      <c r="C9" s="7">
        <v>0.93899999999999995</v>
      </c>
      <c r="D9" s="56">
        <v>9.7776936851129148E-3</v>
      </c>
    </row>
    <row r="10" spans="1:6" x14ac:dyDescent="0.25">
      <c r="A10" s="18">
        <v>6</v>
      </c>
      <c r="B10" s="11">
        <v>61.875664494092014</v>
      </c>
      <c r="C10" s="7">
        <v>0.96555000000000002</v>
      </c>
      <c r="D10" s="56">
        <v>4.0403925058191499E-3</v>
      </c>
    </row>
    <row r="11" spans="1:6" x14ac:dyDescent="0.25">
      <c r="A11" s="18">
        <v>7</v>
      </c>
      <c r="B11" s="11">
        <v>52.073983081072505</v>
      </c>
      <c r="C11" s="7">
        <v>0.90643300000000004</v>
      </c>
      <c r="D11" s="56">
        <v>2.879404071588351E-3</v>
      </c>
    </row>
    <row r="12" spans="1:6" x14ac:dyDescent="0.25">
      <c r="A12" s="18">
        <v>8</v>
      </c>
      <c r="B12" s="11">
        <v>56.336511460129508</v>
      </c>
      <c r="C12" s="7">
        <v>0.92049999999999998</v>
      </c>
      <c r="D12" s="56">
        <v>5.8421578138652952E-3</v>
      </c>
    </row>
    <row r="13" spans="1:6" x14ac:dyDescent="0.25">
      <c r="A13" s="18">
        <v>12</v>
      </c>
      <c r="B13" s="11">
        <v>40.779771739965163</v>
      </c>
      <c r="C13" s="7">
        <v>0.83983300000000005</v>
      </c>
      <c r="D13" s="56">
        <v>6.3452027558618933E-3</v>
      </c>
    </row>
    <row r="14" spans="1:6" x14ac:dyDescent="0.25">
      <c r="A14" s="19">
        <v>16</v>
      </c>
      <c r="B14" s="12">
        <v>25.877585177530804</v>
      </c>
      <c r="C14" s="9">
        <v>0.67300000000000004</v>
      </c>
      <c r="D14" s="57">
        <v>2.2359043874505169E-3</v>
      </c>
    </row>
    <row r="15" spans="1:6" x14ac:dyDescent="0.25">
      <c r="A15" s="53"/>
      <c r="B15" s="11"/>
      <c r="C15" s="7"/>
      <c r="D15" s="7"/>
    </row>
    <row r="16" spans="1:6" x14ac:dyDescent="0.25">
      <c r="A16" s="160" t="s">
        <v>76</v>
      </c>
      <c r="B16" s="160"/>
      <c r="C16" s="160"/>
      <c r="D16" s="160"/>
      <c r="E16" s="160"/>
      <c r="F16" s="160"/>
    </row>
    <row r="17" spans="1:5" ht="18" x14ac:dyDescent="0.35">
      <c r="A17" s="77" t="s">
        <v>71</v>
      </c>
      <c r="B17" s="93" t="s">
        <v>72</v>
      </c>
      <c r="C17" s="93" t="s">
        <v>73</v>
      </c>
      <c r="D17" s="78" t="s">
        <v>74</v>
      </c>
      <c r="E17" s="80"/>
    </row>
    <row r="18" spans="1:5" x14ac:dyDescent="0.25">
      <c r="A18" s="18">
        <v>0</v>
      </c>
      <c r="B18" s="89">
        <v>0.96399999999999997</v>
      </c>
      <c r="C18" s="89">
        <v>1.2279267267142426E-2</v>
      </c>
      <c r="D18" s="90">
        <v>78.2</v>
      </c>
      <c r="E18" s="81"/>
    </row>
    <row r="19" spans="1:5" x14ac:dyDescent="0.25">
      <c r="A19" s="18">
        <v>3</v>
      </c>
      <c r="B19" s="89">
        <v>0.9557000000000001</v>
      </c>
      <c r="C19" s="89">
        <v>6.7077131623515503E-3</v>
      </c>
      <c r="D19" s="90">
        <v>77.430000000000007</v>
      </c>
      <c r="E19" s="81"/>
    </row>
    <row r="20" spans="1:5" x14ac:dyDescent="0.25">
      <c r="A20" s="18">
        <v>5</v>
      </c>
      <c r="B20" s="89">
        <v>0.94623333333333326</v>
      </c>
      <c r="C20" s="89">
        <v>4.528951506368918E-3</v>
      </c>
      <c r="D20" s="90">
        <v>75.7</v>
      </c>
      <c r="E20" s="81"/>
    </row>
    <row r="21" spans="1:5" x14ac:dyDescent="0.25">
      <c r="A21" s="19">
        <v>7</v>
      </c>
      <c r="B21" s="91">
        <v>0.94373333333333331</v>
      </c>
      <c r="C21" s="91">
        <v>3.7948892971017038E-4</v>
      </c>
      <c r="D21" s="92">
        <v>75.819999999999993</v>
      </c>
      <c r="E21" s="81"/>
    </row>
  </sheetData>
  <mergeCells count="3">
    <mergeCell ref="C2:D2"/>
    <mergeCell ref="A1:D1"/>
    <mergeCell ref="A16:F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8"/>
  <sheetViews>
    <sheetView topLeftCell="G1" workbookViewId="0">
      <selection activeCell="L9" sqref="L9"/>
    </sheetView>
  </sheetViews>
  <sheetFormatPr defaultRowHeight="15" x14ac:dyDescent="0.25"/>
  <cols>
    <col min="1" max="1" width="10.42578125" customWidth="1"/>
    <col min="2" max="2" width="11.140625" customWidth="1"/>
    <col min="3" max="3" width="10.85546875" customWidth="1"/>
    <col min="4" max="4" width="11" customWidth="1"/>
    <col min="5" max="5" width="11.7109375" customWidth="1"/>
  </cols>
  <sheetData>
    <row r="1" spans="1:10" x14ac:dyDescent="0.25">
      <c r="A1" s="162" t="s">
        <v>75</v>
      </c>
      <c r="B1" s="162"/>
      <c r="C1" s="162"/>
      <c r="D1" s="162"/>
      <c r="E1" s="162"/>
      <c r="F1" s="162"/>
    </row>
    <row r="2" spans="1:10" ht="45" x14ac:dyDescent="0.25">
      <c r="A2" s="39" t="s">
        <v>6</v>
      </c>
      <c r="B2" s="38" t="s">
        <v>0</v>
      </c>
      <c r="C2" s="161" t="s">
        <v>33</v>
      </c>
      <c r="D2" s="159"/>
      <c r="E2" s="158" t="s">
        <v>34</v>
      </c>
      <c r="F2" s="159"/>
      <c r="G2" s="161" t="s">
        <v>83</v>
      </c>
      <c r="H2" s="159"/>
      <c r="I2" s="158" t="s">
        <v>84</v>
      </c>
      <c r="J2" s="159"/>
    </row>
    <row r="3" spans="1:10" ht="15.75" thickBot="1" x14ac:dyDescent="0.3">
      <c r="A3" s="5"/>
      <c r="B3" s="1"/>
      <c r="C3" s="13" t="s">
        <v>1</v>
      </c>
      <c r="D3" s="6" t="s">
        <v>2</v>
      </c>
      <c r="E3" s="2" t="s">
        <v>1</v>
      </c>
      <c r="F3" s="6" t="s">
        <v>2</v>
      </c>
      <c r="G3" s="13" t="s">
        <v>1</v>
      </c>
      <c r="H3" s="6" t="s">
        <v>2</v>
      </c>
      <c r="I3" s="2" t="s">
        <v>1</v>
      </c>
      <c r="J3" s="6" t="s">
        <v>2</v>
      </c>
    </row>
    <row r="4" spans="1:10" ht="15.75" thickTop="1" x14ac:dyDescent="0.25">
      <c r="A4" s="18">
        <v>0</v>
      </c>
      <c r="B4" s="11">
        <v>79.047646776364743</v>
      </c>
      <c r="C4" s="24">
        <v>3.144344348942256E-2</v>
      </c>
      <c r="D4" s="58">
        <v>1.9147736316965928E-2</v>
      </c>
      <c r="E4" s="11">
        <v>1.397486377307669E-2</v>
      </c>
      <c r="F4" s="58">
        <v>2.7333563097485672E-3</v>
      </c>
      <c r="G4" s="96">
        <v>6.5881400000000001E-3</v>
      </c>
      <c r="H4" s="97">
        <v>5.6466899999999996E-4</v>
      </c>
      <c r="I4" s="7">
        <v>2.9280600000000001E-3</v>
      </c>
      <c r="J4" s="97">
        <v>2.3052500000000001E-4</v>
      </c>
    </row>
    <row r="5" spans="1:10" x14ac:dyDescent="0.25">
      <c r="A5" s="18">
        <v>1</v>
      </c>
      <c r="B5" s="11">
        <v>76.545761670784529</v>
      </c>
      <c r="C5" s="24">
        <v>1.1632960043825219E-2</v>
      </c>
      <c r="D5" s="22">
        <v>1.2208933431141586E-3</v>
      </c>
      <c r="E5" s="11">
        <v>3.9722302588671475E-3</v>
      </c>
      <c r="F5" s="22">
        <v>2.4417866862283155E-3</v>
      </c>
      <c r="G5" s="105">
        <v>2.7284200000000001E-3</v>
      </c>
      <c r="H5" s="56">
        <v>1.2989430000000001E-3</v>
      </c>
      <c r="I5" s="7">
        <v>9.3165999999999995E-4</v>
      </c>
      <c r="J5" s="56">
        <v>2.3052500000000001E-4</v>
      </c>
    </row>
    <row r="6" spans="1:10" x14ac:dyDescent="0.25">
      <c r="A6" s="18">
        <v>2</v>
      </c>
      <c r="B6" s="11">
        <v>71.305955024123151</v>
      </c>
      <c r="C6" s="24">
        <v>1.2986156029613921E-2</v>
      </c>
      <c r="D6" s="22">
        <v>9.9784695347186628E-4</v>
      </c>
      <c r="E6" s="11">
        <v>2.5740416415841877E-2</v>
      </c>
      <c r="F6" s="22">
        <v>7.5335792904519198E-3</v>
      </c>
      <c r="G6" s="105">
        <v>3.72625E-3</v>
      </c>
      <c r="H6" s="56">
        <v>1.15251E-4</v>
      </c>
      <c r="I6" s="7">
        <v>7.3859700000000004E-3</v>
      </c>
      <c r="J6" s="56">
        <v>8.7012700000000005E-4</v>
      </c>
    </row>
    <row r="7" spans="1:10" x14ac:dyDescent="0.25">
      <c r="A7" s="18">
        <v>3</v>
      </c>
      <c r="B7" s="11">
        <v>69.10738985025165</v>
      </c>
      <c r="C7" s="24">
        <v>1.8058689540435286E-2</v>
      </c>
      <c r="D7" s="22">
        <v>4.2392393636088996E-3</v>
      </c>
      <c r="E7" s="11">
        <v>3.3322581890088917E-3</v>
      </c>
      <c r="F7" s="22">
        <v>1.6677078472791588E-3</v>
      </c>
      <c r="G7" s="105">
        <v>5.5788000000000001E-3</v>
      </c>
      <c r="H7" s="56">
        <v>5.2714700000000005E-4</v>
      </c>
      <c r="I7" s="7">
        <v>1.0294200000000001E-3</v>
      </c>
      <c r="J7" s="56">
        <v>2.0737899999999999E-4</v>
      </c>
    </row>
    <row r="8" spans="1:10" x14ac:dyDescent="0.25">
      <c r="A8" s="18">
        <v>4</v>
      </c>
      <c r="B8" s="11">
        <v>63.443536758197425</v>
      </c>
      <c r="C8" s="24">
        <v>1.2959439107903497E-2</v>
      </c>
      <c r="D8" s="22">
        <v>1.2122710104414502E-3</v>
      </c>
      <c r="E8" s="11">
        <v>7.7005362815078743E-3</v>
      </c>
      <c r="F8" s="22">
        <v>8.081806736276319E-4</v>
      </c>
      <c r="G8" s="105">
        <v>4.5880699999999996E-3</v>
      </c>
      <c r="H8" s="56">
        <v>1.7275600000000001E-4</v>
      </c>
      <c r="I8" s="7">
        <v>2.7262499999999999E-3</v>
      </c>
      <c r="J8" s="56">
        <v>1.15171E-4</v>
      </c>
    </row>
    <row r="9" spans="1:10" x14ac:dyDescent="0.25">
      <c r="A9" s="18">
        <v>5</v>
      </c>
      <c r="B9" s="11">
        <v>61.7030332283733</v>
      </c>
      <c r="C9" s="24">
        <v>1.3847913129918524E-2</v>
      </c>
      <c r="D9" s="22">
        <v>9.0940275386197764E-4</v>
      </c>
      <c r="E9" s="11">
        <v>3.2786336382361614E-3</v>
      </c>
      <c r="F9" s="22">
        <v>1.8563105980364081E-3</v>
      </c>
      <c r="G9" s="105">
        <v>5.46854E-3</v>
      </c>
      <c r="H9" s="56">
        <v>3.0284000000000002E-4</v>
      </c>
      <c r="I9" s="7">
        <v>1.25562E-3</v>
      </c>
      <c r="J9" s="56">
        <v>2.8615699999999999E-4</v>
      </c>
    </row>
    <row r="10" spans="1:10" x14ac:dyDescent="0.25">
      <c r="A10" s="18">
        <v>6</v>
      </c>
      <c r="B10" s="11">
        <v>61.875664494092014</v>
      </c>
      <c r="C10" s="24">
        <v>1.3894946765292784E-2</v>
      </c>
      <c r="D10" s="22">
        <v>1.9116538282808455E-3</v>
      </c>
      <c r="E10" s="11">
        <v>3.1903805261699453E-3</v>
      </c>
      <c r="F10" s="22">
        <v>1.8063430794556035E-3</v>
      </c>
      <c r="G10" s="105">
        <v>5.2973600000000001E-3</v>
      </c>
      <c r="H10" s="56">
        <v>2.9336E-4</v>
      </c>
      <c r="I10" s="7">
        <v>1.21631E-3</v>
      </c>
      <c r="J10" s="56">
        <v>2.77199E-4</v>
      </c>
    </row>
    <row r="11" spans="1:10" x14ac:dyDescent="0.25">
      <c r="A11" s="18">
        <v>7</v>
      </c>
      <c r="B11" s="11">
        <v>52.073983081072505</v>
      </c>
      <c r="C11" s="24">
        <v>1.3895771601457203E-2</v>
      </c>
      <c r="D11" s="22">
        <v>0</v>
      </c>
      <c r="E11" s="11">
        <v>3.7717094346812409E-3</v>
      </c>
      <c r="F11" s="22">
        <v>4.2709646571425738E-4</v>
      </c>
      <c r="G11" s="105">
        <v>6.6596900000000002E-3</v>
      </c>
      <c r="H11" s="56">
        <v>0</v>
      </c>
      <c r="I11" s="7">
        <v>1.80763E-3</v>
      </c>
      <c r="J11" s="56">
        <v>8.2392300000000001E-5</v>
      </c>
    </row>
    <row r="12" spans="1:10" x14ac:dyDescent="0.25">
      <c r="A12" s="18">
        <v>8</v>
      </c>
      <c r="B12" s="11">
        <v>56.336511460129508</v>
      </c>
      <c r="C12" s="24">
        <v>1.3876191482717033E-2</v>
      </c>
      <c r="D12" s="22">
        <v>7.8632903332513605E-4</v>
      </c>
      <c r="E12" s="11">
        <v>3.0214287905916122E-3</v>
      </c>
      <c r="F12" s="22">
        <v>7.3554345899395207E-4</v>
      </c>
      <c r="G12" s="105">
        <v>6.2868500000000001E-3</v>
      </c>
      <c r="H12" s="56">
        <v>1.2989430000000001E-3</v>
      </c>
      <c r="I12" s="7">
        <v>1.3192600000000001E-3</v>
      </c>
      <c r="J12" s="56">
        <v>2.9544118000000001E-2</v>
      </c>
    </row>
    <row r="13" spans="1:10" x14ac:dyDescent="0.25">
      <c r="A13" s="18">
        <v>12</v>
      </c>
      <c r="B13" s="11">
        <v>40.779771739965163</v>
      </c>
      <c r="C13" s="24">
        <v>1.3263900788010036E-2</v>
      </c>
      <c r="D13" s="22">
        <v>9.9757893203732476E-4</v>
      </c>
      <c r="E13" s="11">
        <v>2.9204919166260627E-3</v>
      </c>
      <c r="F13" s="22">
        <v>8.0616551727134508E-4</v>
      </c>
      <c r="G13" s="105">
        <v>8.0710999999999995E-3</v>
      </c>
      <c r="H13" s="56">
        <v>4.1047300000000001E-4</v>
      </c>
      <c r="I13" s="7">
        <v>1.72952E-3</v>
      </c>
      <c r="J13" s="56">
        <v>1.9216900000000001E-4</v>
      </c>
    </row>
    <row r="14" spans="1:10" x14ac:dyDescent="0.25">
      <c r="A14" s="19">
        <v>16</v>
      </c>
      <c r="B14" s="12">
        <v>25.877585177530804</v>
      </c>
      <c r="C14" s="28">
        <v>9.1227962827859065E-3</v>
      </c>
      <c r="D14" s="23">
        <v>9.2583472651231811E-5</v>
      </c>
      <c r="E14" s="12">
        <v>3.2919524322317065E-3</v>
      </c>
      <c r="F14" s="23">
        <v>1.2106860033863458E-3</v>
      </c>
      <c r="G14" s="106">
        <v>6.7939300000000001E-3</v>
      </c>
      <c r="H14" s="57">
        <v>4.7844599999999999E-5</v>
      </c>
      <c r="I14" s="9">
        <v>2.4400699999999999E-3</v>
      </c>
      <c r="J14" s="57">
        <v>3.6121900000000003E-4</v>
      </c>
    </row>
    <row r="15" spans="1:10" x14ac:dyDescent="0.25">
      <c r="G15" s="100"/>
      <c r="H15" s="100"/>
      <c r="I15" s="100"/>
      <c r="J15" s="100"/>
    </row>
    <row r="16" spans="1:10" x14ac:dyDescent="0.25">
      <c r="A16" s="167" t="s">
        <v>76</v>
      </c>
      <c r="B16" s="167"/>
      <c r="C16" s="167"/>
      <c r="D16" s="167"/>
      <c r="E16" s="167"/>
      <c r="F16" s="167"/>
      <c r="G16" s="100"/>
      <c r="H16" s="100"/>
      <c r="I16" s="100"/>
      <c r="J16" s="100"/>
    </row>
    <row r="17" spans="1:6" x14ac:dyDescent="0.25">
      <c r="A17" s="79"/>
      <c r="B17" s="79"/>
      <c r="C17" s="79"/>
      <c r="D17" s="79"/>
      <c r="E17" s="79"/>
      <c r="F17" s="82"/>
    </row>
    <row r="18" spans="1:6" ht="30" x14ac:dyDescent="0.25">
      <c r="A18" s="85" t="s">
        <v>77</v>
      </c>
      <c r="B18" s="86" t="s">
        <v>79</v>
      </c>
      <c r="C18" s="87" t="s">
        <v>78</v>
      </c>
      <c r="D18" s="87" t="s">
        <v>80</v>
      </c>
      <c r="E18" s="88" t="s">
        <v>78</v>
      </c>
      <c r="F18" s="78" t="s">
        <v>74</v>
      </c>
    </row>
    <row r="19" spans="1:6" x14ac:dyDescent="0.25">
      <c r="A19" s="83">
        <v>0</v>
      </c>
      <c r="B19" s="94">
        <v>9.4621532755344087E-3</v>
      </c>
      <c r="C19" s="94">
        <v>3.2171792300147092E-3</v>
      </c>
      <c r="D19" s="94">
        <v>7.0203072689448837E-3</v>
      </c>
      <c r="E19" s="15">
        <v>6.5670396038537096E-4</v>
      </c>
      <c r="F19" s="90">
        <v>78.2</v>
      </c>
    </row>
    <row r="20" spans="1:6" x14ac:dyDescent="0.25">
      <c r="A20" s="83">
        <v>3</v>
      </c>
      <c r="B20" s="94">
        <v>1.2810978325154971E-2</v>
      </c>
      <c r="C20" s="94">
        <v>1.0974759634002744E-3</v>
      </c>
      <c r="D20" s="94">
        <v>8.0988943434887745E-3</v>
      </c>
      <c r="E20" s="15">
        <v>2.7619206067871025E-3</v>
      </c>
      <c r="F20" s="90">
        <v>77.430000000000007</v>
      </c>
    </row>
    <row r="21" spans="1:6" x14ac:dyDescent="0.25">
      <c r="A21" s="83">
        <v>5</v>
      </c>
      <c r="B21" s="94">
        <v>1.1633701631704426E-2</v>
      </c>
      <c r="C21" s="94">
        <v>5.8893903670969975E-4</v>
      </c>
      <c r="D21" s="94">
        <v>6.9802209790226543E-3</v>
      </c>
      <c r="E21" s="15">
        <v>2.0401446682837506E-3</v>
      </c>
      <c r="F21" s="90">
        <v>75.7</v>
      </c>
    </row>
    <row r="22" spans="1:6" x14ac:dyDescent="0.25">
      <c r="A22" s="84">
        <v>7</v>
      </c>
      <c r="B22" s="95">
        <v>1.0849263329980737E-2</v>
      </c>
      <c r="C22" s="95">
        <v>2.1306699524416615E-3</v>
      </c>
      <c r="D22" s="95">
        <v>7.278619702392141E-3</v>
      </c>
      <c r="E22" s="17">
        <v>2.130669952441662E-3</v>
      </c>
      <c r="F22" s="92">
        <v>75.819999999999993</v>
      </c>
    </row>
    <row r="24" spans="1:6" ht="30" x14ac:dyDescent="0.25">
      <c r="A24" s="85" t="s">
        <v>77</v>
      </c>
      <c r="B24" s="86" t="s">
        <v>81</v>
      </c>
      <c r="C24" s="87" t="s">
        <v>78</v>
      </c>
      <c r="D24" s="87" t="s">
        <v>82</v>
      </c>
      <c r="E24" s="88" t="s">
        <v>78</v>
      </c>
      <c r="F24" s="78" t="s">
        <v>74</v>
      </c>
    </row>
    <row r="25" spans="1:6" x14ac:dyDescent="0.25">
      <c r="A25" s="83">
        <v>0</v>
      </c>
      <c r="B25" s="94">
        <v>2.0625415834996672E-3</v>
      </c>
      <c r="C25" s="94">
        <v>2.3047914937709607E-4</v>
      </c>
      <c r="D25" s="94">
        <v>1.5302727877578176E-3</v>
      </c>
      <c r="E25" s="15">
        <v>5.7619787344274046E-5</v>
      </c>
      <c r="F25" s="90">
        <v>78.2</v>
      </c>
    </row>
    <row r="26" spans="1:6" x14ac:dyDescent="0.25">
      <c r="A26" s="83">
        <v>3</v>
      </c>
      <c r="B26" s="94">
        <v>2.8910377828730931E-3</v>
      </c>
      <c r="C26" s="94">
        <v>9.9690958030106787E-5</v>
      </c>
      <c r="D26" s="94">
        <v>1.8276675638852888E-3</v>
      </c>
      <c r="E26" s="15">
        <v>2.5088340927360999E-4</v>
      </c>
      <c r="F26" s="90">
        <v>77.400000000000006</v>
      </c>
    </row>
    <row r="27" spans="1:6" x14ac:dyDescent="0.25">
      <c r="A27" s="83">
        <v>5</v>
      </c>
      <c r="B27" s="94">
        <v>2.8281013458435231E-3</v>
      </c>
      <c r="C27" s="94">
        <v>5.7628414352410514E-5</v>
      </c>
      <c r="D27" s="94">
        <v>1.6968608075061135E-3</v>
      </c>
      <c r="E27" s="15">
        <v>1.9963068323601335E-4</v>
      </c>
      <c r="F27" s="90">
        <v>75.7</v>
      </c>
    </row>
    <row r="28" spans="1:6" x14ac:dyDescent="0.25">
      <c r="A28" s="84">
        <v>7</v>
      </c>
      <c r="B28" s="95">
        <v>2.6233645480507398E-3</v>
      </c>
      <c r="C28" s="95">
        <v>2.0737856141324305E-4</v>
      </c>
      <c r="D28" s="95">
        <v>1.759978747426446E-3</v>
      </c>
      <c r="E28" s="17">
        <v>2.0737856141324291E-4</v>
      </c>
      <c r="F28" s="92">
        <v>75.8</v>
      </c>
    </row>
  </sheetData>
  <mergeCells count="6">
    <mergeCell ref="A1:F1"/>
    <mergeCell ref="A16:F16"/>
    <mergeCell ref="G2:H2"/>
    <mergeCell ref="I2:J2"/>
    <mergeCell ref="C2:D2"/>
    <mergeCell ref="E2:F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67"/>
  <sheetViews>
    <sheetView workbookViewId="0">
      <selection activeCell="AB5" sqref="AB5"/>
    </sheetView>
  </sheetViews>
  <sheetFormatPr defaultRowHeight="15" x14ac:dyDescent="0.25"/>
  <cols>
    <col min="1" max="1" width="10.85546875" customWidth="1"/>
    <col min="4" max="6" width="10.42578125" customWidth="1"/>
    <col min="7" max="7" width="10.140625" customWidth="1"/>
    <col min="10" max="10" width="10" bestFit="1" customWidth="1"/>
    <col min="17" max="18" width="16.28515625" customWidth="1"/>
  </cols>
  <sheetData>
    <row r="1" spans="1:33" x14ac:dyDescent="0.25">
      <c r="A1" s="160" t="s">
        <v>75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</row>
    <row r="2" spans="1:33" ht="15.75" x14ac:dyDescent="0.25">
      <c r="G2" s="175" t="s">
        <v>35</v>
      </c>
      <c r="H2" s="175"/>
      <c r="I2" s="175"/>
      <c r="J2" s="171" t="s">
        <v>36</v>
      </c>
      <c r="K2" s="171"/>
      <c r="L2" s="171"/>
      <c r="M2" s="59"/>
      <c r="N2" s="59"/>
      <c r="Q2" s="162" t="s">
        <v>85</v>
      </c>
      <c r="R2" s="162"/>
      <c r="S2" s="162"/>
      <c r="T2" s="162"/>
      <c r="U2" s="162"/>
      <c r="V2" s="162"/>
      <c r="W2" s="162"/>
      <c r="X2" s="162"/>
      <c r="Z2" s="162" t="s">
        <v>86</v>
      </c>
      <c r="AA2" s="162"/>
      <c r="AB2" s="162"/>
      <c r="AC2" s="162"/>
      <c r="AD2" s="162"/>
      <c r="AE2" s="162"/>
      <c r="AF2" s="162"/>
      <c r="AG2" s="162"/>
    </row>
    <row r="3" spans="1:33" ht="45" x14ac:dyDescent="0.25">
      <c r="A3" s="42" t="s">
        <v>37</v>
      </c>
      <c r="B3" s="42" t="s">
        <v>38</v>
      </c>
      <c r="C3" s="41" t="s">
        <v>39</v>
      </c>
      <c r="D3" s="60" t="s">
        <v>40</v>
      </c>
      <c r="E3" s="41" t="s">
        <v>41</v>
      </c>
      <c r="F3" s="41" t="s">
        <v>68</v>
      </c>
      <c r="G3" s="41" t="s">
        <v>42</v>
      </c>
      <c r="H3" s="41" t="s">
        <v>43</v>
      </c>
      <c r="I3" s="41" t="s">
        <v>69</v>
      </c>
      <c r="J3" s="41" t="s">
        <v>44</v>
      </c>
      <c r="K3" s="41" t="s">
        <v>43</v>
      </c>
      <c r="L3" s="41" t="s">
        <v>69</v>
      </c>
      <c r="M3" s="60" t="s">
        <v>45</v>
      </c>
      <c r="Q3" s="68" t="s">
        <v>70</v>
      </c>
      <c r="R3" s="69" t="s">
        <v>0</v>
      </c>
      <c r="S3" s="168" t="s">
        <v>42</v>
      </c>
      <c r="T3" s="169"/>
      <c r="U3" s="168" t="s">
        <v>43</v>
      </c>
      <c r="V3" s="169"/>
      <c r="W3" s="170" t="s">
        <v>69</v>
      </c>
      <c r="X3" s="169"/>
      <c r="Z3" s="68" t="s">
        <v>70</v>
      </c>
      <c r="AA3" s="69" t="s">
        <v>0</v>
      </c>
      <c r="AB3" s="168" t="s">
        <v>42</v>
      </c>
      <c r="AC3" s="169"/>
      <c r="AD3" s="168" t="s">
        <v>43</v>
      </c>
      <c r="AE3" s="169"/>
      <c r="AF3" s="170" t="s">
        <v>69</v>
      </c>
      <c r="AG3" s="169"/>
    </row>
    <row r="4" spans="1:33" ht="15.75" thickBot="1" x14ac:dyDescent="0.3">
      <c r="A4" s="172">
        <v>0</v>
      </c>
      <c r="B4" s="40" t="s">
        <v>46</v>
      </c>
      <c r="C4" s="61">
        <v>0.1081</v>
      </c>
      <c r="D4" s="62">
        <v>1.0999000000000001</v>
      </c>
      <c r="E4" s="62">
        <v>9.8476999999999997</v>
      </c>
      <c r="F4">
        <v>2.7900000000000001E-2</v>
      </c>
      <c r="G4" s="62">
        <f>D4/100</f>
        <v>1.0999000000000002E-2</v>
      </c>
      <c r="H4" s="62">
        <f>E4/100</f>
        <v>9.8476999999999995E-2</v>
      </c>
      <c r="I4" s="62">
        <f>F4/100</f>
        <v>2.7900000000000001E-4</v>
      </c>
      <c r="J4" s="62">
        <f>G4/[3]Solids!$C$8</f>
        <v>5.2495296745916825E-2</v>
      </c>
      <c r="K4" s="62">
        <f>H4/[3]Solids!$C$8</f>
        <v>0.47000448564848168</v>
      </c>
      <c r="L4" s="62">
        <f>I4/[3]Solids!$C$8</f>
        <v>1.3315926713438305E-3</v>
      </c>
      <c r="M4" s="37">
        <f>K4/J4</f>
        <v>8.95326847895263</v>
      </c>
      <c r="Q4" s="70"/>
      <c r="R4" s="71"/>
      <c r="S4" s="72" t="s">
        <v>1</v>
      </c>
      <c r="T4" s="73" t="s">
        <v>31</v>
      </c>
      <c r="U4" s="72" t="s">
        <v>1</v>
      </c>
      <c r="V4" s="73" t="s">
        <v>31</v>
      </c>
      <c r="W4" s="74" t="s">
        <v>1</v>
      </c>
      <c r="X4" s="73" t="s">
        <v>31</v>
      </c>
      <c r="Z4" s="70"/>
      <c r="AA4" s="71"/>
      <c r="AB4" s="72" t="s">
        <v>1</v>
      </c>
      <c r="AC4" s="73" t="s">
        <v>31</v>
      </c>
      <c r="AD4" s="72" t="s">
        <v>1</v>
      </c>
      <c r="AE4" s="73" t="s">
        <v>31</v>
      </c>
      <c r="AF4" s="74" t="s">
        <v>1</v>
      </c>
      <c r="AG4" s="73" t="s">
        <v>31</v>
      </c>
    </row>
    <row r="5" spans="1:33" ht="15.75" thickTop="1" x14ac:dyDescent="0.25">
      <c r="A5" s="172"/>
      <c r="B5" s="40" t="s">
        <v>47</v>
      </c>
      <c r="C5" s="63">
        <v>0.1052</v>
      </c>
      <c r="D5" s="62">
        <v>1.3785000000000001</v>
      </c>
      <c r="E5" s="62">
        <v>11.542</v>
      </c>
      <c r="F5">
        <v>0.12</v>
      </c>
      <c r="G5" s="62">
        <f>D5/100</f>
        <v>1.3785E-2</v>
      </c>
      <c r="H5" s="62">
        <f>E5/100</f>
        <v>0.11541999999999999</v>
      </c>
      <c r="I5" s="62">
        <f t="shared" ref="I5:I29" si="0">F5/100</f>
        <v>1.1999999999999999E-3</v>
      </c>
      <c r="J5" s="62">
        <f>G5/[3]Solids!$C$8</f>
        <v>6.5792132524998936E-2</v>
      </c>
      <c r="K5" s="62">
        <f>H5/[3]Solids!$C$8</f>
        <v>0.55086891084768785</v>
      </c>
      <c r="L5" s="62">
        <f>I5/[3]Solids!$C$8</f>
        <v>5.727280306855184E-3</v>
      </c>
      <c r="M5" s="37">
        <f>K5/J5</f>
        <v>8.3728690605730858</v>
      </c>
      <c r="O5" s="75"/>
      <c r="Q5" s="76">
        <v>0</v>
      </c>
      <c r="R5" s="24">
        <v>79.047646776364743</v>
      </c>
      <c r="S5" s="105">
        <f>J6</f>
        <v>5.9143714635457881E-2</v>
      </c>
      <c r="T5" s="8">
        <f>J7</f>
        <v>9.4022827477128531E-3</v>
      </c>
      <c r="U5" s="105">
        <f>K6</f>
        <v>0.5104366982480848</v>
      </c>
      <c r="V5" s="8">
        <f>K7</f>
        <v>5.7179783415111013E-2</v>
      </c>
      <c r="W5" s="7">
        <f>L6</f>
        <v>3.5294364890995074E-3</v>
      </c>
      <c r="X5" s="8">
        <f>L7</f>
        <v>3.1082205350479383E-3</v>
      </c>
      <c r="Z5" s="76">
        <v>0</v>
      </c>
      <c r="AA5" s="103">
        <v>79.047646776364743</v>
      </c>
      <c r="AB5" s="105">
        <f>G6</f>
        <v>1.2392E-2</v>
      </c>
      <c r="AC5" s="8">
        <f>G7</f>
        <v>1.9699994923857204E-3</v>
      </c>
      <c r="AD5" s="105">
        <f>H6</f>
        <v>0.1069485</v>
      </c>
      <c r="AE5" s="8">
        <f>H7</f>
        <v>1.1980510193643674E-2</v>
      </c>
      <c r="AF5" s="7">
        <f>I6</f>
        <v>7.3949999999999992E-4</v>
      </c>
      <c r="AG5" s="8">
        <f>I7</f>
        <v>6.5124534547281025E-4</v>
      </c>
    </row>
    <row r="6" spans="1:33" x14ac:dyDescent="0.25">
      <c r="A6" s="36" t="s">
        <v>1</v>
      </c>
      <c r="B6" s="40"/>
      <c r="C6" s="64">
        <f t="shared" ref="C6:L6" si="1">AVERAGE(C4:C5)</f>
        <v>0.10664999999999999</v>
      </c>
      <c r="D6" s="65">
        <f t="shared" si="1"/>
        <v>1.2392000000000001</v>
      </c>
      <c r="E6" s="65">
        <f t="shared" si="1"/>
        <v>10.694849999999999</v>
      </c>
      <c r="F6" s="75">
        <f t="shared" si="1"/>
        <v>7.3950000000000002E-2</v>
      </c>
      <c r="G6" s="65">
        <f t="shared" si="1"/>
        <v>1.2392E-2</v>
      </c>
      <c r="H6" s="65">
        <f t="shared" si="1"/>
        <v>0.1069485</v>
      </c>
      <c r="I6" s="65">
        <f t="shared" si="1"/>
        <v>7.3949999999999992E-4</v>
      </c>
      <c r="J6" s="65">
        <f t="shared" si="1"/>
        <v>5.9143714635457881E-2</v>
      </c>
      <c r="K6" s="65">
        <f t="shared" si="1"/>
        <v>0.5104366982480848</v>
      </c>
      <c r="L6" s="65">
        <f t="shared" si="1"/>
        <v>3.5294364890995074E-3</v>
      </c>
      <c r="M6" s="66">
        <f>K6/J6</f>
        <v>8.6304470626210446</v>
      </c>
      <c r="Q6" s="76">
        <v>1</v>
      </c>
      <c r="R6" s="24">
        <v>76.545761670784529</v>
      </c>
      <c r="S6" s="105">
        <f>J10</f>
        <v>5.7422457344196751E-2</v>
      </c>
      <c r="T6" s="8">
        <f>J11</f>
        <v>7.4285554891516722E-3</v>
      </c>
      <c r="U6" s="105">
        <f>K10</f>
        <v>0.46473476763568805</v>
      </c>
      <c r="V6" s="8">
        <f>K11</f>
        <v>8.7430239117450292E-4</v>
      </c>
      <c r="W6" s="7">
        <f>L10</f>
        <v>6.817317951477829E-2</v>
      </c>
      <c r="X6" s="8">
        <f>L11</f>
        <v>4.7364578332921008E-2</v>
      </c>
      <c r="Z6" s="76">
        <v>1</v>
      </c>
      <c r="AA6" s="103">
        <v>76.545761670784529</v>
      </c>
      <c r="AB6" s="105">
        <f>G10</f>
        <v>1.3468000000000001E-2</v>
      </c>
      <c r="AC6" s="8">
        <f>G11</f>
        <v>1.7423111088436525E-3</v>
      </c>
      <c r="AD6" s="105">
        <f>H10</f>
        <v>0.109</v>
      </c>
      <c r="AE6" s="8">
        <f>H11</f>
        <v>4.1012193308819558E-4</v>
      </c>
      <c r="AF6" s="7">
        <f>I10</f>
        <v>1.59895E-2</v>
      </c>
      <c r="AG6" s="8">
        <f>I11</f>
        <v>2.2218002171662508E-2</v>
      </c>
    </row>
    <row r="7" spans="1:33" x14ac:dyDescent="0.25">
      <c r="A7" s="36" t="s">
        <v>31</v>
      </c>
      <c r="B7" s="40"/>
      <c r="C7" s="65">
        <f t="shared" ref="C7:M7" si="2">STDEV(C4:C5)</f>
        <v>2.0506096654409876E-3</v>
      </c>
      <c r="D7" s="65">
        <f t="shared" si="2"/>
        <v>0.19699994923857156</v>
      </c>
      <c r="E7" s="65">
        <f t="shared" si="2"/>
        <v>1.1980510193643676</v>
      </c>
      <c r="F7" s="75">
        <f t="shared" si="2"/>
        <v>6.5124534547281024E-2</v>
      </c>
      <c r="G7" s="65">
        <f t="shared" si="2"/>
        <v>1.9699994923857204E-3</v>
      </c>
      <c r="H7" s="65">
        <f t="shared" si="2"/>
        <v>1.1980510193643674E-2</v>
      </c>
      <c r="I7" s="65">
        <f t="shared" si="2"/>
        <v>6.5124534547281025E-4</v>
      </c>
      <c r="J7" s="65">
        <f t="shared" si="2"/>
        <v>9.4022827477128531E-3</v>
      </c>
      <c r="K7" s="65">
        <f t="shared" si="2"/>
        <v>5.7179783415111013E-2</v>
      </c>
      <c r="L7" s="65">
        <f t="shared" si="2"/>
        <v>3.1082205350479383E-3</v>
      </c>
      <c r="M7" s="66">
        <f t="shared" si="2"/>
        <v>0.41040436453290385</v>
      </c>
      <c r="Q7" s="76">
        <v>2</v>
      </c>
      <c r="R7" s="24">
        <v>71.305955024123151</v>
      </c>
      <c r="S7" s="105">
        <f>J14</f>
        <v>6.611824863294738E-2</v>
      </c>
      <c r="T7" s="8">
        <f>J15</f>
        <v>1.4283071303480492E-2</v>
      </c>
      <c r="U7" s="105">
        <f>K14</f>
        <v>0.49649674739051497</v>
      </c>
      <c r="V7" s="8">
        <f>K15</f>
        <v>1.3023815017062471E-2</v>
      </c>
      <c r="W7" s="7">
        <f>L14</f>
        <v>9.4967440188056963E-3</v>
      </c>
      <c r="X7" s="8">
        <f>L15</f>
        <v>4.6944877213820225E-3</v>
      </c>
      <c r="Z7" s="76">
        <v>2</v>
      </c>
      <c r="AA7" s="103">
        <v>71.305955024123151</v>
      </c>
      <c r="AB7" s="105">
        <f>G14</f>
        <v>1.8971999999999996E-2</v>
      </c>
      <c r="AC7" s="8">
        <f>G15</f>
        <v>4.0983909037572283E-3</v>
      </c>
      <c r="AD7" s="105">
        <f>H14</f>
        <v>0.14246500000000001</v>
      </c>
      <c r="AE7" s="8">
        <f>H15</f>
        <v>7.4741186771418045E-3</v>
      </c>
      <c r="AF7" s="7">
        <f>I14</f>
        <v>2.725E-3</v>
      </c>
      <c r="AG7" s="8">
        <f>I15</f>
        <v>2.6940768363207471E-3</v>
      </c>
    </row>
    <row r="8" spans="1:33" x14ac:dyDescent="0.25">
      <c r="A8" s="172">
        <v>1</v>
      </c>
      <c r="B8" s="40" t="s">
        <v>48</v>
      </c>
      <c r="C8" s="62">
        <v>0.1028</v>
      </c>
      <c r="D8" s="62">
        <v>1.2236</v>
      </c>
      <c r="E8" s="62">
        <v>10.871</v>
      </c>
      <c r="F8">
        <v>2.7900000000000001E-2</v>
      </c>
      <c r="G8" s="62">
        <f>D8/100</f>
        <v>1.2236E-2</v>
      </c>
      <c r="H8" s="62">
        <f>E8/100</f>
        <v>0.10871</v>
      </c>
      <c r="I8" s="62">
        <f t="shared" si="0"/>
        <v>2.7900000000000001E-4</v>
      </c>
      <c r="J8" s="62">
        <f>G8/[3]Solids!$C$14</f>
        <v>5.2169675383397056E-2</v>
      </c>
      <c r="K8" s="62">
        <f>H8/[3]Solids!$C$14</f>
        <v>0.46349831733647384</v>
      </c>
      <c r="L8" s="62">
        <f>I8/[3]Solids!$C$14</f>
        <v>1.1895504602785043E-3</v>
      </c>
      <c r="M8" s="37">
        <f>K8/J8</f>
        <v>8.8844393592677342</v>
      </c>
      <c r="Q8" s="76">
        <v>3</v>
      </c>
      <c r="R8" s="24">
        <v>69.10738985025165</v>
      </c>
      <c r="S8" s="105">
        <f>J18</f>
        <v>7.4190882184769685E-2</v>
      </c>
      <c r="T8" s="8">
        <f>J19</f>
        <v>1.2749278070442233E-3</v>
      </c>
      <c r="U8" s="105">
        <f>K18</f>
        <v>0.50275777685060774</v>
      </c>
      <c r="V8" s="8">
        <f>K19</f>
        <v>3.6004693724965231E-2</v>
      </c>
      <c r="W8" s="7">
        <f>L18</f>
        <v>0.25863790599982978</v>
      </c>
      <c r="X8" s="8">
        <f>L19</f>
        <v>1.4649080727258549E-2</v>
      </c>
      <c r="Z8" s="76">
        <v>3</v>
      </c>
      <c r="AA8" s="103">
        <v>69.10738985025165</v>
      </c>
      <c r="AB8" s="105">
        <f>G18</f>
        <v>2.2919500000000002E-2</v>
      </c>
      <c r="AC8" s="8">
        <f>G19</f>
        <v>3.938584771209059E-4</v>
      </c>
      <c r="AD8" s="105">
        <f>H18</f>
        <v>0.15531500000000001</v>
      </c>
      <c r="AE8" s="8">
        <f>H19</f>
        <v>1.1122789668064409E-2</v>
      </c>
      <c r="AF8" s="7">
        <f>I18</f>
        <v>7.9899999999999999E-2</v>
      </c>
      <c r="AG8" s="8">
        <f>I19</f>
        <v>4.5254833995939069E-3</v>
      </c>
    </row>
    <row r="9" spans="1:33" x14ac:dyDescent="0.25">
      <c r="A9" s="172"/>
      <c r="B9" s="40" t="s">
        <v>49</v>
      </c>
      <c r="C9" s="62">
        <v>0.1017</v>
      </c>
      <c r="D9" s="62">
        <v>1.47</v>
      </c>
      <c r="E9" s="62">
        <v>10.929</v>
      </c>
      <c r="F9">
        <v>3.17</v>
      </c>
      <c r="G9" s="62">
        <f>D9/100</f>
        <v>1.47E-2</v>
      </c>
      <c r="H9" s="62">
        <f>E9/100</f>
        <v>0.10929</v>
      </c>
      <c r="I9" s="62">
        <f t="shared" si="0"/>
        <v>3.1699999999999999E-2</v>
      </c>
      <c r="J9" s="62">
        <f>G9/[3]Solids!$C$14</f>
        <v>6.2675239304996452E-2</v>
      </c>
      <c r="K9" s="62">
        <f>H9/[3]Solids!$C$14</f>
        <v>0.46597121793490226</v>
      </c>
      <c r="L9" s="62">
        <f>I9/[3]Solids!$C$14</f>
        <v>0.13515680856927809</v>
      </c>
      <c r="M9" s="37">
        <f>K9/J9</f>
        <v>7.4346938775510214</v>
      </c>
      <c r="O9" s="75"/>
      <c r="Q9" s="76">
        <v>4</v>
      </c>
      <c r="R9" s="24">
        <v>63.443536758197425</v>
      </c>
      <c r="S9" s="105">
        <f>J22</f>
        <v>6.5697238164277236E-2</v>
      </c>
      <c r="T9" s="8">
        <f>J23</f>
        <v>4.0904494358189585E-3</v>
      </c>
      <c r="U9" s="105">
        <f>K22</f>
        <v>0.47828854801827525</v>
      </c>
      <c r="V9" s="7">
        <f>K23</f>
        <v>4.4939019680628252E-2</v>
      </c>
      <c r="W9" s="105">
        <f>L22</f>
        <v>0.1903776539091227</v>
      </c>
      <c r="X9" s="8">
        <f>L23</f>
        <v>4.7535496373286877E-2</v>
      </c>
      <c r="Z9" s="76">
        <v>4</v>
      </c>
      <c r="AA9" s="103">
        <v>63.443536758197425</v>
      </c>
      <c r="AB9" s="105">
        <f>G22</f>
        <v>2.3259000000000002E-2</v>
      </c>
      <c r="AC9" s="8">
        <f>G23</f>
        <v>2.8963093757400976E-3</v>
      </c>
      <c r="AD9" s="105">
        <f>H22</f>
        <v>0.16932999999999998</v>
      </c>
      <c r="AE9" s="7">
        <f>H23</f>
        <v>1.5909902576697315E-2</v>
      </c>
      <c r="AF9" s="105">
        <f>I22</f>
        <v>6.7400000000000002E-2</v>
      </c>
      <c r="AG9" s="8">
        <f>I23</f>
        <v>1.6829141392239799E-2</v>
      </c>
    </row>
    <row r="10" spans="1:33" x14ac:dyDescent="0.25">
      <c r="A10" s="36" t="s">
        <v>1</v>
      </c>
      <c r="B10" s="40"/>
      <c r="C10" s="65">
        <f t="shared" ref="C10:L10" si="3">AVERAGE(C8:C9)</f>
        <v>0.10225000000000001</v>
      </c>
      <c r="D10" s="65">
        <f t="shared" si="3"/>
        <v>1.3468</v>
      </c>
      <c r="E10" s="65">
        <f t="shared" si="3"/>
        <v>10.9</v>
      </c>
      <c r="F10" s="75">
        <f t="shared" si="3"/>
        <v>1.5989499999999999</v>
      </c>
      <c r="G10" s="65">
        <f t="shared" si="3"/>
        <v>1.3468000000000001E-2</v>
      </c>
      <c r="H10" s="65">
        <f t="shared" si="3"/>
        <v>0.109</v>
      </c>
      <c r="I10" s="65">
        <f t="shared" si="3"/>
        <v>1.59895E-2</v>
      </c>
      <c r="J10" s="65">
        <f t="shared" si="3"/>
        <v>5.7422457344196751E-2</v>
      </c>
      <c r="K10" s="65">
        <f t="shared" si="3"/>
        <v>0.46473476763568805</v>
      </c>
      <c r="L10" s="65">
        <f t="shared" si="3"/>
        <v>6.817317951477829E-2</v>
      </c>
      <c r="M10" s="66">
        <f>K10/J10</f>
        <v>8.0932580932580951</v>
      </c>
      <c r="O10" s="75"/>
      <c r="Q10" s="76">
        <v>5</v>
      </c>
      <c r="R10" s="24">
        <v>61.7030332283733</v>
      </c>
      <c r="S10" s="105">
        <f>J26</f>
        <v>6.1472231313738662E-2</v>
      </c>
      <c r="T10" s="7">
        <f>J27</f>
        <v>2.954204850334739E-3</v>
      </c>
      <c r="U10" s="105">
        <f>K26</f>
        <v>0.48764958622875132</v>
      </c>
      <c r="V10" s="7">
        <f>K27</f>
        <v>2.3061261612925533E-2</v>
      </c>
      <c r="W10" s="105">
        <f>L26</f>
        <v>0.11805112470028566</v>
      </c>
      <c r="X10" s="7">
        <f>L27</f>
        <v>0.16207506360148913</v>
      </c>
      <c r="Y10" s="83"/>
      <c r="Z10" s="76">
        <v>5</v>
      </c>
      <c r="AA10" s="103">
        <v>61.7030332283733</v>
      </c>
      <c r="AB10" s="105">
        <f>G26</f>
        <v>2.3542E-2</v>
      </c>
      <c r="AC10" s="7">
        <f>G27</f>
        <v>1.1313708498984791E-3</v>
      </c>
      <c r="AD10" s="105">
        <f>H26</f>
        <v>0.186755</v>
      </c>
      <c r="AE10" s="7">
        <f>H27</f>
        <v>8.8317636970200002E-3</v>
      </c>
      <c r="AF10" s="105">
        <f>I26</f>
        <v>4.521E-2</v>
      </c>
      <c r="AG10" s="8">
        <f>I27</f>
        <v>6.2069833252555134E-2</v>
      </c>
    </row>
    <row r="11" spans="1:33" x14ac:dyDescent="0.25">
      <c r="A11" s="36" t="s">
        <v>31</v>
      </c>
      <c r="B11" s="40"/>
      <c r="C11" s="65">
        <f t="shared" ref="C11:J11" si="4">STDEV(C8:C9)</f>
        <v>7.7781745930520496E-4</v>
      </c>
      <c r="D11" s="65">
        <f t="shared" si="4"/>
        <v>0.17423111088436527</v>
      </c>
      <c r="E11" s="65">
        <f t="shared" si="4"/>
        <v>4.1012193308819639E-2</v>
      </c>
      <c r="F11" s="75">
        <f t="shared" si="4"/>
        <v>2.2218002171662512</v>
      </c>
      <c r="G11" s="65">
        <f t="shared" si="4"/>
        <v>1.7423111088436525E-3</v>
      </c>
      <c r="H11" s="65">
        <f t="shared" si="4"/>
        <v>4.1012193308819558E-4</v>
      </c>
      <c r="I11" s="65">
        <f t="shared" si="4"/>
        <v>2.2218002171662508E-2</v>
      </c>
      <c r="J11" s="65">
        <f t="shared" si="4"/>
        <v>7.4285554891516722E-3</v>
      </c>
      <c r="K11" s="65">
        <f>STDEV(K9:K10)</f>
        <v>8.7430239117450292E-4</v>
      </c>
      <c r="L11" s="65">
        <f>STDEV(L9:L10)</f>
        <v>4.7364578332921008E-2</v>
      </c>
      <c r="M11" s="66">
        <f>STDEV(M8:M9)</f>
        <v>1.0251248611164456</v>
      </c>
      <c r="Q11" s="18">
        <v>6</v>
      </c>
      <c r="R11" s="103">
        <v>61.875664494092014</v>
      </c>
      <c r="S11" s="105">
        <f>J30</f>
        <v>7.0949433324046574E-2</v>
      </c>
      <c r="T11" s="7">
        <f>J31</f>
        <v>4.6145897318511974E-3</v>
      </c>
      <c r="U11" s="105">
        <f>K30</f>
        <v>0.51296631772032852</v>
      </c>
      <c r="V11" s="7">
        <f>K31</f>
        <v>1.6748289902980822E-2</v>
      </c>
      <c r="W11" s="105">
        <f>L30</f>
        <v>2.0795116543792423E-2</v>
      </c>
      <c r="X11" s="7">
        <f>L31</f>
        <v>2.6975318754036897E-2</v>
      </c>
      <c r="Y11" s="83"/>
      <c r="Z11" s="18">
        <v>6</v>
      </c>
      <c r="AA11" s="103">
        <v>61.875664494092014</v>
      </c>
      <c r="AB11" s="105">
        <f>G30</f>
        <v>2.7048999999999997E-2</v>
      </c>
      <c r="AC11" s="7">
        <f>G31</f>
        <v>1.7592816715921308E-3</v>
      </c>
      <c r="AD11" s="105">
        <f>H30</f>
        <v>0.19556499999999999</v>
      </c>
      <c r="AE11" s="7">
        <f>H31</f>
        <v>6.3851742341145112E-3</v>
      </c>
      <c r="AF11" s="105">
        <f>I30</f>
        <v>7.9279999999999993E-3</v>
      </c>
      <c r="AG11" s="8">
        <f>I31</f>
        <v>1.028416102557715E-2</v>
      </c>
    </row>
    <row r="12" spans="1:33" x14ac:dyDescent="0.25">
      <c r="A12" s="172">
        <v>2</v>
      </c>
      <c r="B12" s="40" t="s">
        <v>50</v>
      </c>
      <c r="C12" s="62">
        <v>0.10349999999999999</v>
      </c>
      <c r="D12" s="62">
        <v>2.1869999999999998</v>
      </c>
      <c r="E12" s="62">
        <v>13.718</v>
      </c>
      <c r="F12">
        <v>0.46300000000000002</v>
      </c>
      <c r="G12" s="62">
        <f>D12/100</f>
        <v>2.1869999999999997E-2</v>
      </c>
      <c r="H12" s="62">
        <f>E12/100</f>
        <v>0.13718</v>
      </c>
      <c r="I12" s="62">
        <f t="shared" si="0"/>
        <v>4.6300000000000004E-3</v>
      </c>
      <c r="J12" s="62">
        <f>G12/[3]Solids!$C$20</f>
        <v>7.6217905207809369E-2</v>
      </c>
      <c r="K12" s="62">
        <f>H12/[3]Solids!$C$20</f>
        <v>0.47807829155954684</v>
      </c>
      <c r="L12" s="62">
        <f>I12/[3]Solids!$C$20</f>
        <v>1.6135752222778119E-2</v>
      </c>
      <c r="M12" s="37">
        <f>K12/J12</f>
        <v>6.2725194330132599</v>
      </c>
      <c r="Q12" s="110">
        <v>7</v>
      </c>
      <c r="R12" s="103">
        <v>52.073983081072505</v>
      </c>
      <c r="S12" s="105">
        <f>J34</f>
        <v>5.7984163480577181E-2</v>
      </c>
      <c r="T12" s="112">
        <f>J35</f>
        <v>8.3360845956847844E-4</v>
      </c>
      <c r="U12" s="105">
        <f>K34</f>
        <v>0.47635921922365537</v>
      </c>
      <c r="V12" s="112">
        <f>K35</f>
        <v>1.000330151482174E-2</v>
      </c>
      <c r="W12" s="105">
        <f>L34</f>
        <v>1.5461330768494464E-3</v>
      </c>
      <c r="X12" s="112">
        <f>L35</f>
        <v>3.4524668944959952E-4</v>
      </c>
      <c r="Y12" s="83"/>
      <c r="Z12" s="110">
        <v>7</v>
      </c>
      <c r="AA12" s="103">
        <v>52.073983081072505</v>
      </c>
      <c r="AB12" s="105">
        <f>G34</f>
        <v>2.7789500000000002E-2</v>
      </c>
      <c r="AC12" s="112">
        <f>G35</f>
        <v>3.9951533137039903E-4</v>
      </c>
      <c r="AD12" s="105">
        <f>H34</f>
        <v>0.2283</v>
      </c>
      <c r="AE12" s="112">
        <f>H35</f>
        <v>4.7941839764447979E-3</v>
      </c>
      <c r="AF12" s="105">
        <f>I34</f>
        <v>7.4100000000000001E-4</v>
      </c>
      <c r="AG12" s="8">
        <f>I35</f>
        <v>1.6546298679765215E-4</v>
      </c>
    </row>
    <row r="13" spans="1:33" x14ac:dyDescent="0.25">
      <c r="A13" s="172"/>
      <c r="B13" s="40" t="s">
        <v>51</v>
      </c>
      <c r="C13" s="62">
        <v>0.10920000000000001</v>
      </c>
      <c r="D13" s="62">
        <v>1.6073999999999999</v>
      </c>
      <c r="E13" s="62">
        <v>14.775</v>
      </c>
      <c r="F13">
        <v>8.2000000000000003E-2</v>
      </c>
      <c r="G13" s="62">
        <f>D13/100</f>
        <v>1.6073999999999998E-2</v>
      </c>
      <c r="H13" s="62">
        <f>E13/100</f>
        <v>0.14774999999999999</v>
      </c>
      <c r="I13" s="62">
        <f t="shared" si="0"/>
        <v>8.1999999999999998E-4</v>
      </c>
      <c r="J13" s="62">
        <f>G13/[3]Solids!$C$20</f>
        <v>5.6018592058085404E-2</v>
      </c>
      <c r="K13" s="62">
        <f>H13/[3]Solids!$C$20</f>
        <v>0.5149152032214831</v>
      </c>
      <c r="L13" s="62">
        <f>I13/[3]Solids!$C$20</f>
        <v>2.857735814833273E-3</v>
      </c>
      <c r="M13" s="37">
        <f>K13/J13</f>
        <v>9.1918626353116846</v>
      </c>
      <c r="O13" s="75"/>
      <c r="Q13" s="110">
        <v>8</v>
      </c>
      <c r="R13" s="103">
        <v>56.336511460129508</v>
      </c>
      <c r="S13" s="105">
        <f>J38</f>
        <v>5.2665283441569462E-2</v>
      </c>
      <c r="T13" s="112">
        <f>J39</f>
        <v>1.0542595883792096E-3</v>
      </c>
      <c r="U13" s="105">
        <f>K38</f>
        <v>0.40130783375221279</v>
      </c>
      <c r="V13" s="112">
        <f>K39</f>
        <v>3.3279622951141131E-3</v>
      </c>
      <c r="W13" s="105">
        <f>L38</f>
        <v>1.4565945627987291E-3</v>
      </c>
      <c r="X13" s="112">
        <f>L39</f>
        <v>9.0688996849824552E-5</v>
      </c>
      <c r="Y13" s="83"/>
      <c r="Z13" s="110">
        <v>8</v>
      </c>
      <c r="AA13" s="103">
        <v>56.336511460129508</v>
      </c>
      <c r="AB13" s="105">
        <f>G38</f>
        <v>2.2995500000000002E-2</v>
      </c>
      <c r="AC13" s="112">
        <f>G39</f>
        <v>4.6032651455244405E-4</v>
      </c>
      <c r="AD13" s="105">
        <f>H38</f>
        <v>0.17522500000000002</v>
      </c>
      <c r="AE13" s="112">
        <f>H39</f>
        <v>2.9062088706767321E-3</v>
      </c>
      <c r="AF13" s="105">
        <f>I38</f>
        <v>6.3600000000000006E-4</v>
      </c>
      <c r="AG13" s="8">
        <f>I39</f>
        <v>7.919595949289333E-5</v>
      </c>
    </row>
    <row r="14" spans="1:33" x14ac:dyDescent="0.25">
      <c r="A14" s="36" t="s">
        <v>1</v>
      </c>
      <c r="B14" s="40"/>
      <c r="C14" s="65">
        <f t="shared" ref="C14:L14" si="5">AVERAGE(C12:C13)</f>
        <v>0.10635</v>
      </c>
      <c r="D14" s="65">
        <f t="shared" si="5"/>
        <v>1.8971999999999998</v>
      </c>
      <c r="E14" s="65">
        <f t="shared" si="5"/>
        <v>14.246500000000001</v>
      </c>
      <c r="F14" s="75">
        <f t="shared" si="5"/>
        <v>0.27250000000000002</v>
      </c>
      <c r="G14" s="65">
        <f t="shared" si="5"/>
        <v>1.8971999999999996E-2</v>
      </c>
      <c r="H14" s="65">
        <f t="shared" si="5"/>
        <v>0.14246500000000001</v>
      </c>
      <c r="I14" s="65">
        <f t="shared" si="5"/>
        <v>2.725E-3</v>
      </c>
      <c r="J14" s="65">
        <f t="shared" si="5"/>
        <v>6.611824863294738E-2</v>
      </c>
      <c r="K14" s="65">
        <f t="shared" si="5"/>
        <v>0.49649674739051497</v>
      </c>
      <c r="L14" s="65">
        <f t="shared" si="5"/>
        <v>9.4967440188056963E-3</v>
      </c>
      <c r="M14" s="66">
        <f>K14/J14</f>
        <v>7.5092241197554301</v>
      </c>
      <c r="O14" s="75"/>
      <c r="Q14" s="110">
        <v>12</v>
      </c>
      <c r="R14" s="103">
        <v>40.779771739965163</v>
      </c>
      <c r="S14" s="105">
        <f>J42</f>
        <v>7.6788795545201849E-2</v>
      </c>
      <c r="T14" s="112">
        <f>J43</f>
        <v>1.8391630817077835E-2</v>
      </c>
      <c r="U14" s="105">
        <f>K42</f>
        <v>0.53076458709315877</v>
      </c>
      <c r="V14" s="112">
        <f>K43</f>
        <v>1.7588049207008804E-2</v>
      </c>
      <c r="W14" s="105">
        <f>L42</f>
        <v>8.1399551160682478E-3</v>
      </c>
      <c r="X14" s="112">
        <v>9.9298888573799704E-3</v>
      </c>
      <c r="Y14" s="83"/>
      <c r="Z14" s="110">
        <v>12</v>
      </c>
      <c r="AA14" s="103">
        <v>40.779771739965163</v>
      </c>
      <c r="AB14" s="105">
        <f>G42</f>
        <v>4.5474500000000001E-2</v>
      </c>
      <c r="AC14" s="112">
        <f>G43</f>
        <v>1.089156575061637E-2</v>
      </c>
      <c r="AD14" s="105">
        <f>H42</f>
        <v>0.31432000000000004</v>
      </c>
      <c r="AE14" s="112">
        <f>H43</f>
        <v>2.0831365773755682E-2</v>
      </c>
      <c r="AF14" s="105">
        <f>I42</f>
        <v>4.8205000000000001E-3</v>
      </c>
      <c r="AG14" s="8">
        <f>I43</f>
        <v>5.6985735495823876E-3</v>
      </c>
    </row>
    <row r="15" spans="1:33" x14ac:dyDescent="0.25">
      <c r="A15" s="36" t="s">
        <v>31</v>
      </c>
      <c r="B15" s="40"/>
      <c r="C15" s="65">
        <f t="shared" ref="C15:J15" si="6">STDEV(C12:C13)</f>
        <v>4.030508652763329E-3</v>
      </c>
      <c r="D15" s="65">
        <f t="shared" si="6"/>
        <v>0.40983909037572464</v>
      </c>
      <c r="E15" s="65">
        <f t="shared" si="6"/>
        <v>0.747411867714181</v>
      </c>
      <c r="F15" s="75">
        <f t="shared" si="6"/>
        <v>0.26940768363207462</v>
      </c>
      <c r="G15" s="65">
        <f t="shared" si="6"/>
        <v>4.0983909037572283E-3</v>
      </c>
      <c r="H15" s="65">
        <f t="shared" si="6"/>
        <v>7.4741186771418045E-3</v>
      </c>
      <c r="I15" s="65">
        <f t="shared" si="6"/>
        <v>2.6940768363207471E-3</v>
      </c>
      <c r="J15" s="65">
        <f t="shared" si="6"/>
        <v>1.4283071303480492E-2</v>
      </c>
      <c r="K15" s="65">
        <f>STDEV(K13:K14)</f>
        <v>1.3023815017062471E-2</v>
      </c>
      <c r="L15" s="65">
        <f>STDEV(L13:L14)</f>
        <v>4.6944877213820225E-3</v>
      </c>
      <c r="M15" s="66">
        <f>STDEV(M12:M13)</f>
        <v>2.0642873749560668</v>
      </c>
      <c r="Q15" s="111">
        <v>16</v>
      </c>
      <c r="R15" s="104">
        <v>25.877585177530804</v>
      </c>
      <c r="S15" s="106">
        <f>J46</f>
        <v>7.3674744853895233E-2</v>
      </c>
      <c r="T15" s="9">
        <f>J47</f>
        <v>1.7844038640366822E-2</v>
      </c>
      <c r="U15" s="106">
        <f>K46</f>
        <v>0.48928519243285851</v>
      </c>
      <c r="V15" s="9">
        <f>K47</f>
        <v>2.035775378697818E-2</v>
      </c>
      <c r="W15" s="106">
        <f>L46</f>
        <v>7.4876135826022682E-3</v>
      </c>
      <c r="X15" s="9">
        <v>2.1286945431797582E-2</v>
      </c>
      <c r="Y15" s="83"/>
      <c r="Z15" s="111">
        <v>16</v>
      </c>
      <c r="AA15" s="104">
        <v>25.877585177530804</v>
      </c>
      <c r="AB15" s="106">
        <f>G46</f>
        <v>5.4609500000000005E-2</v>
      </c>
      <c r="AC15" s="9">
        <f>G47</f>
        <v>1.3226432342094347E-2</v>
      </c>
      <c r="AD15" s="106">
        <f>H46</f>
        <v>0.36267000000000005</v>
      </c>
      <c r="AE15" s="9">
        <f>H47</f>
        <v>1.5089658710520903E-2</v>
      </c>
      <c r="AF15" s="106">
        <f>I46</f>
        <v>5.5500000000000002E-3</v>
      </c>
      <c r="AG15" s="10">
        <f>I47</f>
        <v>6.5760930650348931E-3</v>
      </c>
    </row>
    <row r="16" spans="1:33" x14ac:dyDescent="0.25">
      <c r="A16" s="172">
        <v>3</v>
      </c>
      <c r="B16" s="40" t="s">
        <v>52</v>
      </c>
      <c r="C16" s="62">
        <v>0.1036</v>
      </c>
      <c r="D16" s="62">
        <v>2.2641</v>
      </c>
      <c r="E16" s="62">
        <v>14.744999999999999</v>
      </c>
      <c r="F16">
        <v>8.31</v>
      </c>
      <c r="G16" s="62">
        <f>D16/100</f>
        <v>2.2641000000000001E-2</v>
      </c>
      <c r="H16" s="62">
        <f>E16/100</f>
        <v>0.14745</v>
      </c>
      <c r="I16" s="62">
        <f t="shared" si="0"/>
        <v>8.3100000000000007E-2</v>
      </c>
      <c r="J16" s="62">
        <f>G16/[3]Solids!$C$26</f>
        <v>7.3289372086885421E-2</v>
      </c>
      <c r="K16" s="62">
        <f>H16/[3]Solids!$C$26</f>
        <v>0.47729861376314009</v>
      </c>
      <c r="L16" s="62">
        <f>I16/[3]Solids!$C$26</f>
        <v>0.26899637032022344</v>
      </c>
      <c r="M16" s="37">
        <f>K16/J16</f>
        <v>6.512521531734464</v>
      </c>
    </row>
    <row r="17" spans="1:15" x14ac:dyDescent="0.25">
      <c r="A17" s="172"/>
      <c r="B17" s="40" t="s">
        <v>53</v>
      </c>
      <c r="C17" s="62">
        <v>0.1075</v>
      </c>
      <c r="D17" s="62">
        <v>2.3197999999999999</v>
      </c>
      <c r="E17" s="62">
        <v>16.318000000000001</v>
      </c>
      <c r="F17">
        <v>7.67</v>
      </c>
      <c r="G17" s="62">
        <f>D17/100</f>
        <v>2.3198E-2</v>
      </c>
      <c r="H17" s="62">
        <f>E17/100</f>
        <v>0.16318000000000002</v>
      </c>
      <c r="I17" s="62">
        <f t="shared" si="0"/>
        <v>7.6700000000000004E-2</v>
      </c>
      <c r="J17" s="62">
        <f>G17/[3]Solids!$C$26</f>
        <v>7.509239228265395E-2</v>
      </c>
      <c r="K17" s="62">
        <f>H17/[3]Solids!$C$26</f>
        <v>0.52821693993807539</v>
      </c>
      <c r="L17" s="62">
        <f>I17/[3]Solids!$C$26</f>
        <v>0.24827944167943608</v>
      </c>
      <c r="M17" s="37">
        <f>K17/J17</f>
        <v>7.0342270885421163</v>
      </c>
      <c r="O17" s="75"/>
    </row>
    <row r="18" spans="1:15" x14ac:dyDescent="0.25">
      <c r="A18" s="36" t="s">
        <v>1</v>
      </c>
      <c r="B18" s="40"/>
      <c r="C18" s="65">
        <f t="shared" ref="C18:L18" si="7">AVERAGE(C16:C17)</f>
        <v>0.10555</v>
      </c>
      <c r="D18" s="65">
        <f t="shared" si="7"/>
        <v>2.2919499999999999</v>
      </c>
      <c r="E18" s="65">
        <f t="shared" si="7"/>
        <v>15.531500000000001</v>
      </c>
      <c r="F18" s="75">
        <f>AVERAGE(F16:F17)</f>
        <v>7.99</v>
      </c>
      <c r="G18" s="65">
        <f t="shared" si="7"/>
        <v>2.2919500000000002E-2</v>
      </c>
      <c r="H18" s="65">
        <f t="shared" si="7"/>
        <v>0.15531500000000001</v>
      </c>
      <c r="I18" s="65">
        <f>AVERAGE(I16:I17)</f>
        <v>7.9899999999999999E-2</v>
      </c>
      <c r="J18" s="65">
        <f t="shared" si="7"/>
        <v>7.4190882184769685E-2</v>
      </c>
      <c r="K18" s="65">
        <f t="shared" si="7"/>
        <v>0.50275777685060774</v>
      </c>
      <c r="L18" s="65">
        <f t="shared" si="7"/>
        <v>0.25863790599982978</v>
      </c>
      <c r="M18" s="67">
        <f>K18/J18</f>
        <v>6.7765439909247585</v>
      </c>
      <c r="O18" s="75"/>
    </row>
    <row r="19" spans="1:15" x14ac:dyDescent="0.25">
      <c r="A19" s="36" t="s">
        <v>31</v>
      </c>
      <c r="B19" s="40"/>
      <c r="C19" s="65">
        <f t="shared" ref="C19:M19" si="8">STDEV(C16:C17)</f>
        <v>2.7577164466275356E-3</v>
      </c>
      <c r="D19" s="65">
        <f t="shared" si="8"/>
        <v>3.9385847712090596E-2</v>
      </c>
      <c r="E19" s="65">
        <f t="shared" si="8"/>
        <v>1.1122789668064408</v>
      </c>
      <c r="F19" s="75">
        <f t="shared" si="8"/>
        <v>0.45254833995939081</v>
      </c>
      <c r="G19" s="65">
        <f t="shared" si="8"/>
        <v>3.938584771209059E-4</v>
      </c>
      <c r="H19" s="65">
        <f t="shared" si="8"/>
        <v>1.1122789668064409E-2</v>
      </c>
      <c r="I19" s="65">
        <f t="shared" si="8"/>
        <v>4.5254833995939069E-3</v>
      </c>
      <c r="J19" s="65">
        <f t="shared" si="8"/>
        <v>1.2749278070442233E-3</v>
      </c>
      <c r="K19" s="65">
        <f t="shared" si="8"/>
        <v>3.6004693724965231E-2</v>
      </c>
      <c r="L19" s="65">
        <f t="shared" si="8"/>
        <v>1.4649080727258549E-2</v>
      </c>
      <c r="M19" s="66">
        <f t="shared" si="8"/>
        <v>0.36890153700139455</v>
      </c>
    </row>
    <row r="20" spans="1:15" x14ac:dyDescent="0.25">
      <c r="A20" s="172">
        <v>4</v>
      </c>
      <c r="B20" s="40" t="s">
        <v>54</v>
      </c>
      <c r="C20" s="62">
        <v>0.1135</v>
      </c>
      <c r="D20" s="62">
        <v>2.5306999999999999</v>
      </c>
      <c r="E20" s="62">
        <v>18.058</v>
      </c>
      <c r="F20">
        <v>5.55</v>
      </c>
      <c r="G20" s="62">
        <f>D20/100</f>
        <v>2.5307E-2</v>
      </c>
      <c r="H20" s="62">
        <f>E20/100</f>
        <v>0.18057999999999999</v>
      </c>
      <c r="I20" s="62">
        <f t="shared" si="0"/>
        <v>5.5500000000000001E-2</v>
      </c>
      <c r="J20" s="62">
        <f>G20/[3]Solids!$C$32</f>
        <v>7.1482007232613776E-2</v>
      </c>
      <c r="K20" s="62">
        <f>H20/[3]Solids!$C$32</f>
        <v>0.51006523357432321</v>
      </c>
      <c r="L20" s="62">
        <f>I20/[3]Solids!$C$32</f>
        <v>0.15676498207650313</v>
      </c>
      <c r="M20" s="37">
        <f>K20/J20</f>
        <v>7.1355751373137881</v>
      </c>
    </row>
    <row r="21" spans="1:15" x14ac:dyDescent="0.25">
      <c r="A21" s="172"/>
      <c r="B21" s="40" t="s">
        <v>55</v>
      </c>
      <c r="C21" s="62">
        <v>0.1089</v>
      </c>
      <c r="D21" s="62">
        <v>2.1211000000000002</v>
      </c>
      <c r="E21" s="62">
        <v>15.808</v>
      </c>
      <c r="F21">
        <v>7.93</v>
      </c>
      <c r="G21" s="62">
        <f>D21/100</f>
        <v>2.1211000000000001E-2</v>
      </c>
      <c r="H21" s="62">
        <f>E21/100</f>
        <v>0.15808</v>
      </c>
      <c r="I21" s="62">
        <f t="shared" si="0"/>
        <v>7.9299999999999995E-2</v>
      </c>
      <c r="J21" s="62">
        <f>G21/[3]Solids!$C$32</f>
        <v>5.9912469095940689E-2</v>
      </c>
      <c r="K21" s="62">
        <f>H21/[3]Solids!$C$32</f>
        <v>0.44651186246222729</v>
      </c>
      <c r="L21" s="62">
        <f>I21/[3]Solids!$C$32</f>
        <v>0.2239903257417423</v>
      </c>
      <c r="M21" s="37">
        <f>K21/J21</f>
        <v>7.452736787515911</v>
      </c>
      <c r="O21" s="75"/>
    </row>
    <row r="22" spans="1:15" x14ac:dyDescent="0.25">
      <c r="A22" s="36" t="s">
        <v>1</v>
      </c>
      <c r="B22" s="40"/>
      <c r="C22" s="65">
        <f t="shared" ref="C22:L22" si="9">AVERAGE(C20:C21)</f>
        <v>0.11119999999999999</v>
      </c>
      <c r="D22" s="65">
        <f t="shared" si="9"/>
        <v>2.3258999999999999</v>
      </c>
      <c r="E22" s="65">
        <f t="shared" si="9"/>
        <v>16.933</v>
      </c>
      <c r="F22" s="75">
        <f t="shared" si="9"/>
        <v>6.74</v>
      </c>
      <c r="G22" s="65">
        <f t="shared" si="9"/>
        <v>2.3259000000000002E-2</v>
      </c>
      <c r="H22" s="65">
        <f t="shared" si="9"/>
        <v>0.16932999999999998</v>
      </c>
      <c r="I22" s="65">
        <f t="shared" si="9"/>
        <v>6.7400000000000002E-2</v>
      </c>
      <c r="J22" s="65">
        <f t="shared" si="9"/>
        <v>6.5697238164277236E-2</v>
      </c>
      <c r="K22" s="65">
        <f t="shared" si="9"/>
        <v>0.47828854801827525</v>
      </c>
      <c r="L22" s="65">
        <f t="shared" si="9"/>
        <v>0.1903776539091227</v>
      </c>
      <c r="M22" s="66">
        <f>K22/J22</f>
        <v>7.280192613611935</v>
      </c>
      <c r="O22" s="75"/>
    </row>
    <row r="23" spans="1:15" x14ac:dyDescent="0.25">
      <c r="A23" s="36" t="s">
        <v>31</v>
      </c>
      <c r="B23" s="40"/>
      <c r="C23" s="65">
        <f t="shared" ref="C23:I23" si="10">STDEV(C20:C21)</f>
        <v>3.2526911934581235E-3</v>
      </c>
      <c r="D23" s="65">
        <f t="shared" si="10"/>
        <v>0.28963093757400965</v>
      </c>
      <c r="E23" s="65">
        <f t="shared" si="10"/>
        <v>1.5909902576697319</v>
      </c>
      <c r="F23" s="75">
        <f t="shared" si="10"/>
        <v>1.682914139223979</v>
      </c>
      <c r="G23" s="65">
        <f t="shared" si="10"/>
        <v>2.8963093757400976E-3</v>
      </c>
      <c r="H23" s="65">
        <f t="shared" si="10"/>
        <v>1.5909902576697315E-2</v>
      </c>
      <c r="I23" s="65">
        <f t="shared" si="10"/>
        <v>1.6829141392239799E-2</v>
      </c>
      <c r="J23" s="65">
        <f>STDEV(J21:J22)</f>
        <v>4.0904494358189585E-3</v>
      </c>
      <c r="K23" s="65">
        <f>STDEV(K20:K21)</f>
        <v>4.4939019680628252E-2</v>
      </c>
      <c r="L23" s="65">
        <f>STDEV(L20:L21)</f>
        <v>4.7535496373286877E-2</v>
      </c>
      <c r="M23" s="66">
        <f>STDEV(M20:M21)</f>
        <v>0.2242671535902368</v>
      </c>
    </row>
    <row r="24" spans="1:15" x14ac:dyDescent="0.25">
      <c r="A24" s="172">
        <v>5</v>
      </c>
      <c r="B24" s="40" t="s">
        <v>56</v>
      </c>
      <c r="C24" s="62">
        <v>0.1085</v>
      </c>
      <c r="D24" s="62">
        <v>2.4342000000000001</v>
      </c>
      <c r="E24" s="62">
        <v>18.050999999999998</v>
      </c>
      <c r="F24">
        <v>8.91</v>
      </c>
      <c r="G24" s="62">
        <f>D24/100</f>
        <v>2.4342000000000003E-2</v>
      </c>
      <c r="H24" s="62">
        <f>E24/100</f>
        <v>0.18050999999999998</v>
      </c>
      <c r="I24" s="62">
        <f t="shared" si="0"/>
        <v>8.9099999999999999E-2</v>
      </c>
      <c r="J24" s="62">
        <f>G24/[3]Solids!$C$38</f>
        <v>6.3561169596424549E-2</v>
      </c>
      <c r="K24" s="62">
        <f>H24/[3]Solids!$C$38</f>
        <v>0.47134281175953469</v>
      </c>
      <c r="L24" s="62">
        <f>I24/[3]Solids!$C$38</f>
        <v>0.23265550123413961</v>
      </c>
      <c r="M24" s="37">
        <f>K24/J24</f>
        <v>7.4155780133103262</v>
      </c>
    </row>
    <row r="25" spans="1:15" x14ac:dyDescent="0.25">
      <c r="A25" s="172"/>
      <c r="B25" s="40" t="s">
        <v>57</v>
      </c>
      <c r="C25" s="62">
        <v>0.1036</v>
      </c>
      <c r="D25" s="62">
        <v>2.2742</v>
      </c>
      <c r="E25" s="62">
        <v>19.3</v>
      </c>
      <c r="F25">
        <v>0.13200000000000001</v>
      </c>
      <c r="G25" s="62">
        <f>D25/100</f>
        <v>2.2741999999999998E-2</v>
      </c>
      <c r="H25" s="62">
        <f>E25/100</f>
        <v>0.193</v>
      </c>
      <c r="I25" s="62">
        <f t="shared" si="0"/>
        <v>1.32E-3</v>
      </c>
      <c r="J25" s="62">
        <f>G25/[3]Solids!$C$38</f>
        <v>5.9383293031052782E-2</v>
      </c>
      <c r="K25" s="62">
        <f>H25/[3]Solids!$C$38</f>
        <v>0.50395636069796801</v>
      </c>
      <c r="L25" s="62">
        <f>I25/[3]Solids!$C$38</f>
        <v>3.4467481664316982E-3</v>
      </c>
      <c r="M25" s="37">
        <f>K25/J25</f>
        <v>8.4865007475156116</v>
      </c>
      <c r="O25" s="75"/>
    </row>
    <row r="26" spans="1:15" x14ac:dyDescent="0.25">
      <c r="A26" s="36" t="s">
        <v>1</v>
      </c>
      <c r="B26" s="40"/>
      <c r="C26" s="65">
        <f t="shared" ref="C26:L26" si="11">AVERAGE(C24:C25)</f>
        <v>0.10605000000000001</v>
      </c>
      <c r="D26" s="65">
        <f t="shared" si="11"/>
        <v>2.3542000000000001</v>
      </c>
      <c r="E26" s="65">
        <f t="shared" si="11"/>
        <v>18.6755</v>
      </c>
      <c r="F26" s="75">
        <f t="shared" si="11"/>
        <v>4.5209999999999999</v>
      </c>
      <c r="G26" s="65">
        <f t="shared" si="11"/>
        <v>2.3542E-2</v>
      </c>
      <c r="H26" s="65">
        <f t="shared" si="11"/>
        <v>0.186755</v>
      </c>
      <c r="I26" s="65">
        <f t="shared" si="11"/>
        <v>4.521E-2</v>
      </c>
      <c r="J26" s="65">
        <f t="shared" si="11"/>
        <v>6.1472231313738662E-2</v>
      </c>
      <c r="K26" s="65">
        <f t="shared" si="11"/>
        <v>0.48764958622875132</v>
      </c>
      <c r="L26" s="65">
        <f t="shared" si="11"/>
        <v>0.11805112470028566</v>
      </c>
      <c r="M26" s="66">
        <f>K26/J26</f>
        <v>7.9328434287656098</v>
      </c>
      <c r="O26" s="75"/>
    </row>
    <row r="27" spans="1:15" x14ac:dyDescent="0.25">
      <c r="A27" s="36" t="s">
        <v>31</v>
      </c>
      <c r="B27" s="40"/>
      <c r="C27" s="65">
        <f t="shared" ref="C27:M27" si="12">STDEV(C24:C25)</f>
        <v>3.4648232278140841E-3</v>
      </c>
      <c r="D27" s="65">
        <f t="shared" si="12"/>
        <v>0.1131370849898477</v>
      </c>
      <c r="E27" s="65">
        <f t="shared" si="12"/>
        <v>0.88317636970199953</v>
      </c>
      <c r="F27" s="75">
        <f t="shared" si="12"/>
        <v>6.2069833252555151</v>
      </c>
      <c r="G27" s="65">
        <f t="shared" si="12"/>
        <v>1.1313708498984791E-3</v>
      </c>
      <c r="H27" s="65">
        <f t="shared" si="12"/>
        <v>8.8317636970200002E-3</v>
      </c>
      <c r="I27" s="65">
        <f t="shared" si="12"/>
        <v>6.2069833252555134E-2</v>
      </c>
      <c r="J27" s="65">
        <f t="shared" si="12"/>
        <v>2.954204850334739E-3</v>
      </c>
      <c r="K27" s="65">
        <f t="shared" si="12"/>
        <v>2.3061261612925533E-2</v>
      </c>
      <c r="L27" s="65">
        <f t="shared" si="12"/>
        <v>0.16207506360148913</v>
      </c>
      <c r="M27" s="66">
        <f t="shared" si="12"/>
        <v>0.75725672748339601</v>
      </c>
    </row>
    <row r="28" spans="1:15" x14ac:dyDescent="0.25">
      <c r="A28" s="172">
        <v>6</v>
      </c>
      <c r="B28" s="40" t="s">
        <v>58</v>
      </c>
      <c r="C28" s="62">
        <v>0.1137</v>
      </c>
      <c r="D28" s="62">
        <v>2.8292999999999999</v>
      </c>
      <c r="E28" s="62">
        <v>19.105</v>
      </c>
      <c r="F28">
        <v>1.52</v>
      </c>
      <c r="G28" s="62">
        <f>D28/100</f>
        <v>2.8292999999999999E-2</v>
      </c>
      <c r="H28" s="62">
        <f>E28/100</f>
        <v>0.19105</v>
      </c>
      <c r="I28" s="62">
        <f t="shared" si="0"/>
        <v>1.52E-2</v>
      </c>
      <c r="J28" s="62">
        <f>G28/[3]Solids!$C$44</f>
        <v>7.4212441015832367E-2</v>
      </c>
      <c r="K28" s="62">
        <f>H28/[3]Solids!$C$44</f>
        <v>0.50112348835665266</v>
      </c>
      <c r="L28" s="62">
        <f>I28/[3]Solids!$C$44</f>
        <v>3.9869547359440566E-2</v>
      </c>
      <c r="M28" s="37">
        <f>K28/J28</f>
        <v>6.7525536351747784</v>
      </c>
    </row>
    <row r="29" spans="1:15" x14ac:dyDescent="0.25">
      <c r="A29" s="172"/>
      <c r="B29" s="40" t="s">
        <v>59</v>
      </c>
      <c r="C29" s="62">
        <v>0.1085</v>
      </c>
      <c r="D29" s="62">
        <v>2.5804999999999998</v>
      </c>
      <c r="E29" s="62">
        <v>20.007999999999999</v>
      </c>
      <c r="F29">
        <v>6.5600000000000006E-2</v>
      </c>
      <c r="G29" s="62">
        <f>D29/100</f>
        <v>2.5804999999999998E-2</v>
      </c>
      <c r="H29" s="62">
        <f>E29/100</f>
        <v>0.20007999999999998</v>
      </c>
      <c r="I29" s="62">
        <f t="shared" si="0"/>
        <v>6.5600000000000001E-4</v>
      </c>
      <c r="J29" s="62">
        <f>G29/[3]Solids!$C$44</f>
        <v>6.768642563226078E-2</v>
      </c>
      <c r="K29" s="62">
        <f>H29/[3]Solids!$C$44</f>
        <v>0.5248091470840045</v>
      </c>
      <c r="L29" s="62">
        <f>I29/[3]Solids!$C$44</f>
        <v>1.7206857281442771E-3</v>
      </c>
      <c r="M29" s="37">
        <f>K29/J29</f>
        <v>7.7535361364076723</v>
      </c>
      <c r="O29" s="75"/>
    </row>
    <row r="30" spans="1:15" x14ac:dyDescent="0.25">
      <c r="A30" s="36" t="s">
        <v>1</v>
      </c>
      <c r="B30" s="47"/>
      <c r="C30" s="65">
        <f t="shared" ref="C30:L30" si="13">AVERAGE(C28:C29)</f>
        <v>0.1111</v>
      </c>
      <c r="D30" s="65">
        <f t="shared" si="13"/>
        <v>2.7048999999999999</v>
      </c>
      <c r="E30" s="65">
        <f t="shared" si="13"/>
        <v>19.5565</v>
      </c>
      <c r="F30" s="75">
        <f t="shared" si="13"/>
        <v>0.79280000000000006</v>
      </c>
      <c r="G30" s="65">
        <f t="shared" si="13"/>
        <v>2.7048999999999997E-2</v>
      </c>
      <c r="H30" s="65">
        <f t="shared" si="13"/>
        <v>0.19556499999999999</v>
      </c>
      <c r="I30" s="65">
        <f t="shared" si="13"/>
        <v>7.9279999999999993E-3</v>
      </c>
      <c r="J30" s="65">
        <f t="shared" si="13"/>
        <v>7.0949433324046574E-2</v>
      </c>
      <c r="K30" s="65">
        <f t="shared" si="13"/>
        <v>0.51296631772032852</v>
      </c>
      <c r="L30" s="65">
        <f t="shared" si="13"/>
        <v>2.0795116543792423E-2</v>
      </c>
      <c r="M30" s="66">
        <f>K30/J30</f>
        <v>7.2300269880587074</v>
      </c>
      <c r="O30" s="75"/>
    </row>
    <row r="31" spans="1:15" x14ac:dyDescent="0.25">
      <c r="A31" s="36" t="s">
        <v>31</v>
      </c>
      <c r="B31" s="47"/>
      <c r="C31" s="65">
        <f t="shared" ref="C31:M31" si="14">STDEV(C28:C29)</f>
        <v>3.6769552621700443E-3</v>
      </c>
      <c r="D31" s="65">
        <f t="shared" si="14"/>
        <v>0.17592816715921311</v>
      </c>
      <c r="E31" s="65">
        <f t="shared" si="14"/>
        <v>0.63851742341145146</v>
      </c>
      <c r="F31" s="75">
        <f t="shared" si="14"/>
        <v>1.0284161025577148</v>
      </c>
      <c r="G31" s="65">
        <f t="shared" si="14"/>
        <v>1.7592816715921308E-3</v>
      </c>
      <c r="H31" s="65">
        <f t="shared" si="14"/>
        <v>6.3851742341145112E-3</v>
      </c>
      <c r="I31" s="65">
        <f t="shared" si="14"/>
        <v>1.028416102557715E-2</v>
      </c>
      <c r="J31" s="65">
        <f t="shared" si="14"/>
        <v>4.6145897318511974E-3</v>
      </c>
      <c r="K31" s="65">
        <f t="shared" si="14"/>
        <v>1.6748289902980822E-2</v>
      </c>
      <c r="L31" s="65">
        <f t="shared" si="14"/>
        <v>2.6975318754036897E-2</v>
      </c>
      <c r="M31" s="66">
        <f t="shared" si="14"/>
        <v>0.70780151447085093</v>
      </c>
    </row>
    <row r="32" spans="1:15" x14ac:dyDescent="0.25">
      <c r="A32" s="172">
        <v>7</v>
      </c>
      <c r="B32" s="40" t="s">
        <v>60</v>
      </c>
      <c r="C32" s="98">
        <v>0.20799999999999999</v>
      </c>
      <c r="D32" s="99">
        <v>2.7507000000000001</v>
      </c>
      <c r="E32" s="99">
        <v>22.491</v>
      </c>
      <c r="F32" s="99">
        <v>6.2399999999999997E-2</v>
      </c>
      <c r="G32" s="99">
        <f t="shared" ref="G32:I33" si="15">D32/100</f>
        <v>2.7507E-2</v>
      </c>
      <c r="H32" s="99">
        <f t="shared" si="15"/>
        <v>0.22491</v>
      </c>
      <c r="I32" s="99">
        <f t="shared" si="15"/>
        <v>6.2399999999999999E-4</v>
      </c>
      <c r="J32" s="99">
        <f>G32/[3]Solids!$C$50</f>
        <v>5.7394713285961838E-2</v>
      </c>
      <c r="K32" s="99">
        <f>H32/[3]Solids!$C$50</f>
        <v>0.46928581688827126</v>
      </c>
      <c r="L32" s="99">
        <f>I32/[3]Solids!$C$50</f>
        <v>1.3020068015574286E-3</v>
      </c>
      <c r="M32" s="37">
        <f>K32/J32</f>
        <v>8.1764641727560257</v>
      </c>
    </row>
    <row r="33" spans="1:13" x14ac:dyDescent="0.25">
      <c r="A33" s="172"/>
      <c r="B33" s="40" t="s">
        <v>61</v>
      </c>
      <c r="C33" s="101">
        <v>0.23680000000000001</v>
      </c>
      <c r="D33" s="99">
        <v>2.8071999999999999</v>
      </c>
      <c r="E33" s="99">
        <v>23.169</v>
      </c>
      <c r="F33" s="99">
        <v>8.5800000000000001E-2</v>
      </c>
      <c r="G33" s="99">
        <f t="shared" si="15"/>
        <v>2.8072E-2</v>
      </c>
      <c r="H33" s="99">
        <f t="shared" si="15"/>
        <v>0.23169000000000001</v>
      </c>
      <c r="I33" s="99">
        <f t="shared" si="15"/>
        <v>8.5800000000000004E-4</v>
      </c>
      <c r="J33" s="99">
        <f>G33/[3]Solids!$C$50</f>
        <v>5.8573613675192523E-2</v>
      </c>
      <c r="K33" s="99">
        <f>H33/[3]Solids!$C$50</f>
        <v>0.48343262155903949</v>
      </c>
      <c r="L33" s="99">
        <f>I33/[3]Solids!$C$50</f>
        <v>1.7902593521414644E-3</v>
      </c>
      <c r="M33" s="37">
        <f>K33/J33</f>
        <v>8.2534197777144485</v>
      </c>
    </row>
    <row r="34" spans="1:13" x14ac:dyDescent="0.25">
      <c r="A34" s="36" t="s">
        <v>1</v>
      </c>
      <c r="B34" s="40"/>
      <c r="C34" s="107">
        <f t="shared" ref="C34:L34" si="16">AVERAGE(C32:C33)</f>
        <v>0.22239999999999999</v>
      </c>
      <c r="D34" s="108">
        <f t="shared" si="16"/>
        <v>2.77895</v>
      </c>
      <c r="E34" s="108">
        <f t="shared" si="16"/>
        <v>22.83</v>
      </c>
      <c r="F34" s="108">
        <f t="shared" si="16"/>
        <v>7.4099999999999999E-2</v>
      </c>
      <c r="G34" s="108">
        <f t="shared" si="16"/>
        <v>2.7789500000000002E-2</v>
      </c>
      <c r="H34" s="108">
        <f t="shared" si="16"/>
        <v>0.2283</v>
      </c>
      <c r="I34" s="108">
        <f t="shared" si="16"/>
        <v>7.4100000000000001E-4</v>
      </c>
      <c r="J34" s="108">
        <f t="shared" si="16"/>
        <v>5.7984163480577181E-2</v>
      </c>
      <c r="K34" s="108">
        <f t="shared" si="16"/>
        <v>0.47635921922365537</v>
      </c>
      <c r="L34" s="108">
        <f t="shared" si="16"/>
        <v>1.5461330768494464E-3</v>
      </c>
      <c r="M34" s="109">
        <f>K34/J34</f>
        <v>8.2153331294193848</v>
      </c>
    </row>
    <row r="35" spans="1:13" x14ac:dyDescent="0.25">
      <c r="A35" s="36" t="s">
        <v>31</v>
      </c>
      <c r="B35" s="40"/>
      <c r="C35" s="108">
        <f t="shared" ref="C35:M35" si="17">STDEV(C32:C33)</f>
        <v>2.0364675298172583E-2</v>
      </c>
      <c r="D35" s="108">
        <f t="shared" si="17"/>
        <v>3.9951533137039773E-2</v>
      </c>
      <c r="E35" s="108">
        <f t="shared" si="17"/>
        <v>0.4794183976444798</v>
      </c>
      <c r="F35" s="108">
        <f t="shared" si="17"/>
        <v>1.6546298679765196E-2</v>
      </c>
      <c r="G35" s="108">
        <f t="shared" si="17"/>
        <v>3.9951533137039903E-4</v>
      </c>
      <c r="H35" s="108">
        <f t="shared" si="17"/>
        <v>4.7941839764447979E-3</v>
      </c>
      <c r="I35" s="108">
        <f t="shared" si="17"/>
        <v>1.6546298679765215E-4</v>
      </c>
      <c r="J35" s="108">
        <f t="shared" si="17"/>
        <v>8.3360845956847844E-4</v>
      </c>
      <c r="K35" s="108">
        <f t="shared" si="17"/>
        <v>1.000330151482174E-2</v>
      </c>
      <c r="L35" s="108">
        <f t="shared" si="17"/>
        <v>3.4524668944959952E-4</v>
      </c>
      <c r="M35" s="109">
        <f t="shared" si="17"/>
        <v>5.4415830116413863E-2</v>
      </c>
    </row>
    <row r="36" spans="1:13" x14ac:dyDescent="0.25">
      <c r="A36" s="172">
        <v>8</v>
      </c>
      <c r="B36" s="40" t="s">
        <v>62</v>
      </c>
      <c r="C36" s="99">
        <v>0.21679999999999999</v>
      </c>
      <c r="D36" s="99">
        <v>2.3321000000000001</v>
      </c>
      <c r="E36" s="99">
        <v>17.317</v>
      </c>
      <c r="F36" s="99">
        <v>6.9199999999999998E-2</v>
      </c>
      <c r="G36" s="99">
        <f t="shared" ref="G36:I37" si="18">D36/100</f>
        <v>2.3321000000000001E-2</v>
      </c>
      <c r="H36" s="99">
        <f t="shared" si="18"/>
        <v>0.17316999999999999</v>
      </c>
      <c r="I36" s="99">
        <f t="shared" si="18"/>
        <v>6.9200000000000002E-4</v>
      </c>
      <c r="J36" s="99">
        <f>G36/[3]Solids!$C$56</f>
        <v>5.3410757545643339E-2</v>
      </c>
      <c r="K36" s="99">
        <f>H36/[3]Solids!$C$56</f>
        <v>0.39660138433939612</v>
      </c>
      <c r="L36" s="99">
        <f>I36/[3]Solids!$C$56</f>
        <v>1.5848481721017619E-3</v>
      </c>
      <c r="M36" s="37">
        <f>K36/J36</f>
        <v>7.425496333776425</v>
      </c>
    </row>
    <row r="37" spans="1:13" x14ac:dyDescent="0.25">
      <c r="A37" s="172"/>
      <c r="B37" s="40" t="s">
        <v>63</v>
      </c>
      <c r="C37" s="99">
        <v>0.2233</v>
      </c>
      <c r="D37" s="99">
        <v>2.2669999999999999</v>
      </c>
      <c r="E37" s="99">
        <v>17.728000000000002</v>
      </c>
      <c r="F37" s="99">
        <v>5.8000000000000003E-2</v>
      </c>
      <c r="G37" s="99">
        <f t="shared" si="18"/>
        <v>2.2669999999999999E-2</v>
      </c>
      <c r="H37" s="99">
        <f t="shared" si="18"/>
        <v>0.17728000000000002</v>
      </c>
      <c r="I37" s="99">
        <f t="shared" si="18"/>
        <v>5.8E-4</v>
      </c>
      <c r="J37" s="99">
        <f>G37/[3]Solids!$C$56</f>
        <v>5.1919809337495584E-2</v>
      </c>
      <c r="K37" s="99">
        <f>H37/[3]Solids!$C$56</f>
        <v>0.40601428316502947</v>
      </c>
      <c r="L37" s="99">
        <f>I37/[3]Solids!$C$56</f>
        <v>1.3283409534956964E-3</v>
      </c>
      <c r="M37" s="37">
        <f>K37/J37</f>
        <v>7.820026466696075</v>
      </c>
    </row>
    <row r="38" spans="1:13" x14ac:dyDescent="0.25">
      <c r="A38" s="36" t="s">
        <v>1</v>
      </c>
      <c r="B38" s="40"/>
      <c r="C38" s="108">
        <f t="shared" ref="C38:L38" si="19">AVERAGE(C36:C37)</f>
        <v>0.22005</v>
      </c>
      <c r="D38" s="108">
        <f t="shared" si="19"/>
        <v>2.29955</v>
      </c>
      <c r="E38" s="108">
        <f t="shared" si="19"/>
        <v>17.522500000000001</v>
      </c>
      <c r="F38" s="108">
        <f t="shared" si="19"/>
        <v>6.3600000000000004E-2</v>
      </c>
      <c r="G38" s="108">
        <f t="shared" si="19"/>
        <v>2.2995500000000002E-2</v>
      </c>
      <c r="H38" s="108">
        <f t="shared" si="19"/>
        <v>0.17522500000000002</v>
      </c>
      <c r="I38" s="108">
        <f t="shared" si="19"/>
        <v>6.3600000000000006E-4</v>
      </c>
      <c r="J38" s="108">
        <f t="shared" si="19"/>
        <v>5.2665283441569462E-2</v>
      </c>
      <c r="K38" s="108">
        <f t="shared" si="19"/>
        <v>0.40130783375221279</v>
      </c>
      <c r="L38" s="108">
        <f t="shared" si="19"/>
        <v>1.4565945627987291E-3</v>
      </c>
      <c r="M38" s="109">
        <f>K38/J38</f>
        <v>7.6199691243939034</v>
      </c>
    </row>
    <row r="39" spans="1:13" x14ac:dyDescent="0.25">
      <c r="A39" s="36" t="s">
        <v>31</v>
      </c>
      <c r="B39" s="40"/>
      <c r="C39" s="108">
        <f t="shared" ref="C39:J39" si="20">STDEV(C36:C37)</f>
        <v>4.5961940777125634E-3</v>
      </c>
      <c r="D39" s="108">
        <f t="shared" si="20"/>
        <v>4.6032651455244357E-2</v>
      </c>
      <c r="E39" s="108">
        <f t="shared" si="20"/>
        <v>0.29062088706767197</v>
      </c>
      <c r="F39" s="108">
        <f t="shared" si="20"/>
        <v>7.9195959492893292E-3</v>
      </c>
      <c r="G39" s="108">
        <f t="shared" si="20"/>
        <v>4.6032651455244405E-4</v>
      </c>
      <c r="H39" s="108">
        <f t="shared" si="20"/>
        <v>2.9062088706767321E-3</v>
      </c>
      <c r="I39" s="108">
        <f t="shared" si="20"/>
        <v>7.919595949289333E-5</v>
      </c>
      <c r="J39" s="108">
        <f t="shared" si="20"/>
        <v>1.0542595883792096E-3</v>
      </c>
      <c r="K39" s="108">
        <f>STDEV(K37:K38)</f>
        <v>3.3279622951141131E-3</v>
      </c>
      <c r="L39" s="108">
        <f>STDEV(L37:L38)</f>
        <v>9.0688996849824552E-5</v>
      </c>
      <c r="M39" s="109">
        <f>STDEV(M36:M37)</f>
        <v>0.2789749323699145</v>
      </c>
    </row>
    <row r="40" spans="1:13" x14ac:dyDescent="0.25">
      <c r="A40" s="172">
        <v>12</v>
      </c>
      <c r="B40" s="40" t="s">
        <v>64</v>
      </c>
      <c r="C40" s="99">
        <v>0.22570000000000001</v>
      </c>
      <c r="D40" s="99">
        <v>3.7772999999999999</v>
      </c>
      <c r="E40" s="99">
        <v>29.959</v>
      </c>
      <c r="F40" s="99">
        <v>7.9100000000000004E-2</v>
      </c>
      <c r="G40" s="99">
        <f t="shared" ref="G40:I41" si="21">D40/100</f>
        <v>3.7773000000000001E-2</v>
      </c>
      <c r="H40" s="99">
        <f t="shared" si="21"/>
        <v>0.29959000000000002</v>
      </c>
      <c r="I40" s="99">
        <f t="shared" si="21"/>
        <v>7.9100000000000004E-4</v>
      </c>
      <c r="J40" s="99">
        <f>G40/[3]Solids!$C$62</f>
        <v>6.3783948677366656E-2</v>
      </c>
      <c r="K40" s="99">
        <f>H40/[3]Solids!$C$62</f>
        <v>0.50589132936892156</v>
      </c>
      <c r="L40" s="99">
        <f>I40/[3]Solids!$C$62</f>
        <v>1.335692251179335E-3</v>
      </c>
      <c r="M40" s="37">
        <f>K40/J40</f>
        <v>7.9313266089534844</v>
      </c>
    </row>
    <row r="41" spans="1:13" x14ac:dyDescent="0.25">
      <c r="A41" s="172"/>
      <c r="B41" s="40" t="s">
        <v>65</v>
      </c>
      <c r="C41" s="99">
        <v>0.20330000000000001</v>
      </c>
      <c r="D41" s="99">
        <v>5.3175999999999997</v>
      </c>
      <c r="E41" s="99">
        <v>32.905000000000001</v>
      </c>
      <c r="F41" s="99">
        <v>0.88500000000000001</v>
      </c>
      <c r="G41" s="99">
        <f t="shared" si="21"/>
        <v>5.3175999999999994E-2</v>
      </c>
      <c r="H41" s="99">
        <f t="shared" si="21"/>
        <v>0.32905000000000001</v>
      </c>
      <c r="I41" s="99">
        <f t="shared" si="21"/>
        <v>8.8500000000000002E-3</v>
      </c>
      <c r="J41" s="99">
        <f>G41/[3]Solids!$C$62</f>
        <v>8.9793642413037056E-2</v>
      </c>
      <c r="K41" s="99">
        <f>H41/[3]Solids!$C$62</f>
        <v>0.55563784481739598</v>
      </c>
      <c r="L41" s="99">
        <f>I41/[3]Solids!$C$62</f>
        <v>1.4944217980957162E-2</v>
      </c>
      <c r="M41" s="37">
        <f>K41/J41</f>
        <v>6.1879419286896358</v>
      </c>
    </row>
    <row r="42" spans="1:13" x14ac:dyDescent="0.25">
      <c r="A42" s="36" t="s">
        <v>1</v>
      </c>
      <c r="B42" s="40"/>
      <c r="C42" s="108">
        <f t="shared" ref="C42:L42" si="22">AVERAGE(C40:C41)</f>
        <v>0.21450000000000002</v>
      </c>
      <c r="D42" s="108">
        <f t="shared" si="22"/>
        <v>4.5474499999999995</v>
      </c>
      <c r="E42" s="108">
        <f t="shared" si="22"/>
        <v>31.432000000000002</v>
      </c>
      <c r="F42" s="108">
        <f t="shared" si="22"/>
        <v>0.48204999999999998</v>
      </c>
      <c r="G42" s="108">
        <f t="shared" si="22"/>
        <v>4.5474500000000001E-2</v>
      </c>
      <c r="H42" s="108">
        <f t="shared" si="22"/>
        <v>0.31432000000000004</v>
      </c>
      <c r="I42" s="108">
        <f t="shared" si="22"/>
        <v>4.8205000000000001E-3</v>
      </c>
      <c r="J42" s="108">
        <f t="shared" si="22"/>
        <v>7.6788795545201849E-2</v>
      </c>
      <c r="K42" s="108">
        <f t="shared" si="22"/>
        <v>0.53076458709315877</v>
      </c>
      <c r="L42" s="108">
        <f t="shared" si="22"/>
        <v>8.1399551160682478E-3</v>
      </c>
      <c r="M42" s="102">
        <f>K42/J42</f>
        <v>6.9120056295286378</v>
      </c>
    </row>
    <row r="43" spans="1:13" x14ac:dyDescent="0.25">
      <c r="A43" s="36" t="s">
        <v>31</v>
      </c>
      <c r="B43" s="40"/>
      <c r="C43" s="108">
        <f t="shared" ref="C43:J43" si="23">STDEV(C40:C41)</f>
        <v>1.5839191898578669E-2</v>
      </c>
      <c r="D43" s="108">
        <f t="shared" si="23"/>
        <v>1.0891565750616421</v>
      </c>
      <c r="E43" s="108">
        <f t="shared" si="23"/>
        <v>2.0831365773755701</v>
      </c>
      <c r="F43" s="108">
        <f t="shared" si="23"/>
        <v>0.56985735495823875</v>
      </c>
      <c r="G43" s="108">
        <f t="shared" si="23"/>
        <v>1.089156575061637E-2</v>
      </c>
      <c r="H43" s="108">
        <f t="shared" si="23"/>
        <v>2.0831365773755682E-2</v>
      </c>
      <c r="I43" s="108">
        <f t="shared" si="23"/>
        <v>5.6985735495823876E-3</v>
      </c>
      <c r="J43" s="108">
        <f t="shared" si="23"/>
        <v>1.8391630817077835E-2</v>
      </c>
      <c r="K43" s="108">
        <f>STDEV(K41:K42)</f>
        <v>1.7588049207008804E-2</v>
      </c>
      <c r="L43" s="108">
        <f>STDEV(L41:L42)</f>
        <v>4.8113404127387632E-3</v>
      </c>
      <c r="M43" s="102">
        <f>STDEV(M40:M41)</f>
        <v>1.2327591296313143</v>
      </c>
    </row>
    <row r="44" spans="1:13" x14ac:dyDescent="0.25">
      <c r="A44" s="172">
        <v>16</v>
      </c>
      <c r="B44" s="40" t="s">
        <v>66</v>
      </c>
      <c r="C44" s="99">
        <v>0.22500000000000001</v>
      </c>
      <c r="D44" s="99">
        <v>6.3962000000000003</v>
      </c>
      <c r="E44" s="99">
        <v>37.334000000000003</v>
      </c>
      <c r="F44" s="99">
        <v>1.02</v>
      </c>
      <c r="G44" s="99">
        <f t="shared" ref="G44:I45" si="24">D44/100</f>
        <v>6.3962000000000005E-2</v>
      </c>
      <c r="H44" s="99">
        <f t="shared" si="24"/>
        <v>0.37334000000000001</v>
      </c>
      <c r="I44" s="99">
        <f t="shared" si="24"/>
        <v>1.0200000000000001E-2</v>
      </c>
      <c r="J44" s="99">
        <f>G44/[3]Solids!$C$68</f>
        <v>8.6292385580253386E-2</v>
      </c>
      <c r="K44" s="99">
        <f>H44/[3]Solids!$C$68</f>
        <v>0.50368029818535687</v>
      </c>
      <c r="L44" s="99">
        <f>I44/[3]Solids!$C$68</f>
        <v>1.376101955721498E-2</v>
      </c>
      <c r="M44" s="37">
        <f>K44/J44</f>
        <v>5.8369031612519926</v>
      </c>
    </row>
    <row r="45" spans="1:13" x14ac:dyDescent="0.25">
      <c r="A45" s="172"/>
      <c r="B45" s="40" t="s">
        <v>67</v>
      </c>
      <c r="C45" s="99">
        <v>0.21160000000000001</v>
      </c>
      <c r="D45" s="99">
        <v>4.5256999999999996</v>
      </c>
      <c r="E45" s="99">
        <v>35.200000000000003</v>
      </c>
      <c r="F45" s="99">
        <v>0.09</v>
      </c>
      <c r="G45" s="99">
        <f t="shared" si="24"/>
        <v>4.5256999999999999E-2</v>
      </c>
      <c r="H45" s="99">
        <f t="shared" si="24"/>
        <v>0.35200000000000004</v>
      </c>
      <c r="I45" s="99">
        <f t="shared" si="24"/>
        <v>8.9999999999999998E-4</v>
      </c>
      <c r="J45" s="99">
        <f>G45/[3]Solids!$C$68</f>
        <v>6.1057104127537086E-2</v>
      </c>
      <c r="K45" s="99">
        <f>H45/[3]Solids!$C$68</f>
        <v>0.47489008668036009</v>
      </c>
      <c r="L45" s="99">
        <f>I45/[3]Solids!$C$68</f>
        <v>1.2142076079895568E-3</v>
      </c>
      <c r="M45" s="37">
        <f>K45/J45</f>
        <v>7.7778023289214939</v>
      </c>
    </row>
    <row r="46" spans="1:13" x14ac:dyDescent="0.25">
      <c r="A46" s="36" t="s">
        <v>1</v>
      </c>
      <c r="B46" s="40"/>
      <c r="C46" s="108">
        <f t="shared" ref="C46:L46" si="25">AVERAGE(C44:C45)</f>
        <v>0.21829999999999999</v>
      </c>
      <c r="D46" s="108">
        <f t="shared" si="25"/>
        <v>5.4609500000000004</v>
      </c>
      <c r="E46" s="108">
        <f t="shared" si="25"/>
        <v>36.267000000000003</v>
      </c>
      <c r="F46" s="108">
        <f t="shared" si="25"/>
        <v>0.55500000000000005</v>
      </c>
      <c r="G46" s="108">
        <f t="shared" si="25"/>
        <v>5.4609500000000005E-2</v>
      </c>
      <c r="H46" s="108">
        <f t="shared" si="25"/>
        <v>0.36267000000000005</v>
      </c>
      <c r="I46" s="108">
        <f t="shared" si="25"/>
        <v>5.5500000000000002E-3</v>
      </c>
      <c r="J46" s="108">
        <f t="shared" si="25"/>
        <v>7.3674744853895233E-2</v>
      </c>
      <c r="K46" s="108">
        <f t="shared" si="25"/>
        <v>0.48928519243285851</v>
      </c>
      <c r="L46" s="108">
        <f t="shared" si="25"/>
        <v>7.4876135826022682E-3</v>
      </c>
      <c r="M46" s="102">
        <f>K46/J46</f>
        <v>6.6411521804814191</v>
      </c>
    </row>
    <row r="47" spans="1:13" x14ac:dyDescent="0.25">
      <c r="A47" s="36" t="s">
        <v>31</v>
      </c>
      <c r="B47" s="40"/>
      <c r="C47" s="108">
        <f t="shared" ref="C47:M47" si="26">STDEV(C44:C45)</f>
        <v>9.4752308678997341E-3</v>
      </c>
      <c r="D47" s="108">
        <f t="shared" si="26"/>
        <v>1.3226432342094303</v>
      </c>
      <c r="E47" s="108">
        <f t="shared" si="26"/>
        <v>1.5089658710520926</v>
      </c>
      <c r="F47" s="108">
        <f t="shared" si="26"/>
        <v>0.65760930650348914</v>
      </c>
      <c r="G47" s="108">
        <f t="shared" si="26"/>
        <v>1.3226432342094347E-2</v>
      </c>
      <c r="H47" s="108">
        <f t="shared" si="26"/>
        <v>1.5089658710520903E-2</v>
      </c>
      <c r="I47" s="108">
        <f t="shared" si="26"/>
        <v>6.5760930650348931E-3</v>
      </c>
      <c r="J47" s="108">
        <f t="shared" si="26"/>
        <v>1.7844038640366822E-2</v>
      </c>
      <c r="K47" s="108">
        <f t="shared" si="26"/>
        <v>2.035775378697818E-2</v>
      </c>
      <c r="L47" s="108">
        <f t="shared" si="26"/>
        <v>8.8719358115697013E-3</v>
      </c>
      <c r="M47" s="102">
        <f t="shared" si="26"/>
        <v>1.3724229630584339</v>
      </c>
    </row>
    <row r="48" spans="1:13" s="100" customFormat="1" x14ac:dyDescent="0.25">
      <c r="A48" s="113"/>
      <c r="B48" s="53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5"/>
    </row>
    <row r="49" spans="1:31" x14ac:dyDescent="0.25">
      <c r="A49" s="160" t="s">
        <v>76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31" x14ac:dyDescent="0.25">
      <c r="G50" s="176" t="s">
        <v>35</v>
      </c>
      <c r="H50" s="176"/>
      <c r="I50" s="176"/>
      <c r="J50" s="177" t="s">
        <v>36</v>
      </c>
      <c r="K50" s="177"/>
      <c r="L50" s="177"/>
      <c r="O50" s="162" t="s">
        <v>86</v>
      </c>
      <c r="P50" s="162"/>
      <c r="Q50" s="162"/>
      <c r="R50" s="162"/>
      <c r="S50" s="162"/>
      <c r="T50" s="162"/>
      <c r="U50" s="162"/>
      <c r="V50" s="162"/>
      <c r="W50" s="100"/>
      <c r="X50" s="162" t="s">
        <v>85</v>
      </c>
      <c r="Y50" s="162"/>
      <c r="Z50" s="162"/>
      <c r="AA50" s="162"/>
      <c r="AB50" s="162"/>
      <c r="AC50" s="162"/>
      <c r="AD50" s="162"/>
      <c r="AE50" s="162"/>
    </row>
    <row r="51" spans="1:31" ht="45" x14ac:dyDescent="0.25">
      <c r="A51" s="116" t="s">
        <v>87</v>
      </c>
      <c r="B51" s="36" t="s">
        <v>38</v>
      </c>
      <c r="C51" s="36" t="s">
        <v>39</v>
      </c>
      <c r="D51" s="36" t="s">
        <v>40</v>
      </c>
      <c r="E51" s="36" t="s">
        <v>41</v>
      </c>
      <c r="F51" s="36" t="s">
        <v>68</v>
      </c>
      <c r="G51" s="36" t="s">
        <v>42</v>
      </c>
      <c r="H51" s="36" t="s">
        <v>43</v>
      </c>
      <c r="I51" s="36" t="s">
        <v>69</v>
      </c>
      <c r="J51" s="36" t="s">
        <v>44</v>
      </c>
      <c r="K51" s="36" t="s">
        <v>43</v>
      </c>
      <c r="L51" s="36" t="s">
        <v>69</v>
      </c>
      <c r="M51" s="36" t="s">
        <v>45</v>
      </c>
      <c r="O51" s="68" t="s">
        <v>88</v>
      </c>
      <c r="P51" s="69" t="s">
        <v>0</v>
      </c>
      <c r="Q51" s="168" t="s">
        <v>42</v>
      </c>
      <c r="R51" s="169"/>
      <c r="S51" s="168" t="s">
        <v>43</v>
      </c>
      <c r="T51" s="169"/>
      <c r="U51" s="170" t="s">
        <v>69</v>
      </c>
      <c r="V51" s="169"/>
      <c r="W51" s="100"/>
      <c r="X51" s="68" t="s">
        <v>88</v>
      </c>
      <c r="Y51" s="69" t="s">
        <v>0</v>
      </c>
      <c r="Z51" s="168" t="s">
        <v>42</v>
      </c>
      <c r="AA51" s="169"/>
      <c r="AB51" s="168" t="s">
        <v>43</v>
      </c>
      <c r="AC51" s="169"/>
      <c r="AD51" s="170" t="s">
        <v>69</v>
      </c>
      <c r="AE51" s="169"/>
    </row>
    <row r="52" spans="1:31" ht="15.75" thickBot="1" x14ac:dyDescent="0.3">
      <c r="A52" s="173">
        <v>0</v>
      </c>
      <c r="B52" s="47" t="s">
        <v>46</v>
      </c>
      <c r="C52" s="47">
        <v>0.22989999999999999</v>
      </c>
      <c r="D52" s="47">
        <v>2.2988</v>
      </c>
      <c r="E52" s="47">
        <v>9.4034999999999993</v>
      </c>
      <c r="F52" s="47">
        <v>0.82599999999999996</v>
      </c>
      <c r="G52" s="47">
        <f t="shared" ref="G52:I53" si="27">D52/100</f>
        <v>2.2987999999999998E-2</v>
      </c>
      <c r="H52" s="47">
        <f t="shared" si="27"/>
        <v>9.4034999999999994E-2</v>
      </c>
      <c r="I52" s="47">
        <f t="shared" si="27"/>
        <v>8.26E-3</v>
      </c>
      <c r="J52" s="47">
        <f>G52/[4]Solids!$C$8</f>
        <v>0.10546016683402305</v>
      </c>
      <c r="K52" s="47">
        <f>H52/[4]Solids!$C$8</f>
        <v>0.43139667601519738</v>
      </c>
      <c r="L52" s="47">
        <f>I52/[4]Solids!$C$8</f>
        <v>3.7893726207109381E-2</v>
      </c>
      <c r="M52" s="47">
        <f>K52/J52</f>
        <v>4.0906124934748567</v>
      </c>
      <c r="O52" s="70"/>
      <c r="P52" s="71"/>
      <c r="Q52" s="72" t="s">
        <v>1</v>
      </c>
      <c r="R52" s="73" t="s">
        <v>31</v>
      </c>
      <c r="S52" s="72" t="s">
        <v>1</v>
      </c>
      <c r="T52" s="73" t="s">
        <v>31</v>
      </c>
      <c r="U52" s="74" t="s">
        <v>1</v>
      </c>
      <c r="V52" s="73" t="s">
        <v>31</v>
      </c>
      <c r="W52" s="100"/>
      <c r="X52" s="70"/>
      <c r="Y52" s="71"/>
      <c r="Z52" s="72" t="s">
        <v>1</v>
      </c>
      <c r="AA52" s="73" t="s">
        <v>31</v>
      </c>
      <c r="AB52" s="72" t="s">
        <v>1</v>
      </c>
      <c r="AC52" s="73" t="s">
        <v>31</v>
      </c>
      <c r="AD52" s="74" t="s">
        <v>1</v>
      </c>
      <c r="AE52" s="73" t="s">
        <v>31</v>
      </c>
    </row>
    <row r="53" spans="1:31" ht="15.75" thickTop="1" x14ac:dyDescent="0.25">
      <c r="A53" s="174"/>
      <c r="B53" s="47" t="s">
        <v>47</v>
      </c>
      <c r="C53" s="47">
        <v>0.2271</v>
      </c>
      <c r="D53" s="47">
        <v>1.2302999999999999</v>
      </c>
      <c r="E53" s="47">
        <v>9.4369999999999994</v>
      </c>
      <c r="F53" s="47">
        <v>7.3300000000000004E-2</v>
      </c>
      <c r="G53" s="47">
        <f t="shared" si="27"/>
        <v>1.2303E-2</v>
      </c>
      <c r="H53" s="47">
        <f t="shared" si="27"/>
        <v>9.4369999999999996E-2</v>
      </c>
      <c r="I53" s="47">
        <f t="shared" si="27"/>
        <v>7.3300000000000004E-4</v>
      </c>
      <c r="J53" s="47">
        <f>G53/[4]Solids!$C$8</f>
        <v>5.6441466528579502E-2</v>
      </c>
      <c r="K53" s="47">
        <f>H53/[4]Solids!$C$8</f>
        <v>0.4329335281071322</v>
      </c>
      <c r="L53" s="47">
        <f>I53/[4]Solids!$C$8</f>
        <v>3.3627241295170916E-3</v>
      </c>
      <c r="M53" s="47">
        <f>K53/J53</f>
        <v>7.6704868731203772</v>
      </c>
      <c r="O53" s="76">
        <v>0</v>
      </c>
      <c r="P53" s="103">
        <v>78.2</v>
      </c>
      <c r="Q53" s="105">
        <f>G54</f>
        <v>1.7645499999999998E-2</v>
      </c>
      <c r="R53" s="8">
        <f>G55</f>
        <v>7.5554359569782632E-3</v>
      </c>
      <c r="S53" s="105">
        <f>H54</f>
        <v>9.4202499999999995E-2</v>
      </c>
      <c r="T53" s="8">
        <f>H55</f>
        <v>2.368807716974948E-4</v>
      </c>
      <c r="U53" s="7">
        <f>I54</f>
        <v>4.4964999999999996E-3</v>
      </c>
      <c r="V53" s="8">
        <f>I55</f>
        <v>5.3223927419911426E-3</v>
      </c>
      <c r="W53" s="100"/>
      <c r="X53" s="76">
        <v>0</v>
      </c>
      <c r="Y53" s="103">
        <v>78.2</v>
      </c>
      <c r="Z53" s="105">
        <f>J54</f>
        <v>8.0950816681301274E-2</v>
      </c>
      <c r="AA53" s="8">
        <f>J55</f>
        <v>3.4661455390930219E-2</v>
      </c>
      <c r="AB53" s="105">
        <f>K54</f>
        <v>0.43216510206116476</v>
      </c>
      <c r="AC53" s="8">
        <f>K55</f>
        <v>1.0867185358878469E-3</v>
      </c>
      <c r="AD53" s="7">
        <f>L54</f>
        <v>2.0628225168313235E-2</v>
      </c>
      <c r="AE53" s="8">
        <f>L55</f>
        <v>2.4417105730232275E-2</v>
      </c>
    </row>
    <row r="54" spans="1:31" x14ac:dyDescent="0.25">
      <c r="A54" s="36" t="s">
        <v>1</v>
      </c>
      <c r="B54" s="47"/>
      <c r="C54" s="36">
        <f t="shared" ref="C54:L54" si="28">AVERAGE(C52:C53)</f>
        <v>0.22849999999999998</v>
      </c>
      <c r="D54" s="36">
        <f t="shared" si="28"/>
        <v>1.7645499999999998</v>
      </c>
      <c r="E54" s="36">
        <f t="shared" si="28"/>
        <v>9.4202499999999993</v>
      </c>
      <c r="F54" s="36">
        <f t="shared" si="28"/>
        <v>0.44964999999999999</v>
      </c>
      <c r="G54" s="36">
        <f t="shared" si="28"/>
        <v>1.7645499999999998E-2</v>
      </c>
      <c r="H54" s="36">
        <f t="shared" si="28"/>
        <v>9.4202499999999995E-2</v>
      </c>
      <c r="I54" s="36">
        <f t="shared" si="28"/>
        <v>4.4964999999999996E-3</v>
      </c>
      <c r="J54" s="36">
        <f t="shared" si="28"/>
        <v>8.0950816681301274E-2</v>
      </c>
      <c r="K54" s="36">
        <f t="shared" si="28"/>
        <v>0.43216510206116476</v>
      </c>
      <c r="L54" s="36">
        <f t="shared" si="28"/>
        <v>2.0628225168313235E-2</v>
      </c>
      <c r="M54" s="36">
        <f>K54/J54</f>
        <v>5.3386132441699017</v>
      </c>
      <c r="O54" s="76">
        <v>3</v>
      </c>
      <c r="P54" s="103">
        <v>77.430000000000007</v>
      </c>
      <c r="Q54" s="105">
        <f>G58</f>
        <v>1.3114000000000001E-2</v>
      </c>
      <c r="R54" s="8">
        <f>G59</f>
        <v>4.9073210614346535E-4</v>
      </c>
      <c r="S54" s="105">
        <f>H58</f>
        <v>0.10677500000000001</v>
      </c>
      <c r="T54" s="8">
        <f>H59</f>
        <v>7.6296821690028539E-3</v>
      </c>
      <c r="U54" s="7">
        <f>I58</f>
        <v>4.7699999999999999E-4</v>
      </c>
      <c r="V54" s="8">
        <f>I59</f>
        <v>1.1879393923933996E-4</v>
      </c>
      <c r="W54" s="100"/>
      <c r="X54" s="76">
        <v>3</v>
      </c>
      <c r="Y54" s="103">
        <v>77.430000000000007</v>
      </c>
      <c r="Z54" s="105">
        <f>J58</f>
        <v>5.8111717097353847E-2</v>
      </c>
      <c r="AA54" s="8">
        <f>J59</f>
        <v>2.1745680435258244E-3</v>
      </c>
      <c r="AB54" s="105">
        <f>K58</f>
        <v>0.47314919880051526</v>
      </c>
      <c r="AC54" s="8">
        <f>K59</f>
        <v>1.690460316256746E-2</v>
      </c>
      <c r="AD54" s="7">
        <f>L58</f>
        <v>2.1137173292235614E-3</v>
      </c>
      <c r="AE54" s="8">
        <f>L59</f>
        <v>2.6320420123367264E-4</v>
      </c>
    </row>
    <row r="55" spans="1:31" x14ac:dyDescent="0.25">
      <c r="A55" s="36" t="s">
        <v>31</v>
      </c>
      <c r="B55" s="47"/>
      <c r="C55" s="36">
        <f t="shared" ref="C55:M55" si="29">STDEV(C52:C53)</f>
        <v>1.979898987322331E-3</v>
      </c>
      <c r="D55" s="36">
        <f t="shared" si="29"/>
        <v>0.75554359569782614</v>
      </c>
      <c r="E55" s="36">
        <f t="shared" si="29"/>
        <v>2.36880771697494E-2</v>
      </c>
      <c r="F55" s="36">
        <f t="shared" si="29"/>
        <v>0.53223927419911421</v>
      </c>
      <c r="G55" s="36">
        <f t="shared" si="29"/>
        <v>7.5554359569782632E-3</v>
      </c>
      <c r="H55" s="36">
        <f t="shared" si="29"/>
        <v>2.368807716974948E-4</v>
      </c>
      <c r="I55" s="36">
        <f t="shared" si="29"/>
        <v>5.3223927419911426E-3</v>
      </c>
      <c r="J55" s="36">
        <f t="shared" si="29"/>
        <v>3.4661455390930219E-2</v>
      </c>
      <c r="K55" s="36">
        <f t="shared" si="29"/>
        <v>1.0867185358878469E-3</v>
      </c>
      <c r="L55" s="36">
        <f t="shared" si="29"/>
        <v>2.4417105730232275E-2</v>
      </c>
      <c r="M55" s="36">
        <f t="shared" si="29"/>
        <v>2.531353449643333</v>
      </c>
      <c r="O55" s="76">
        <v>5</v>
      </c>
      <c r="P55" s="103">
        <v>75.7</v>
      </c>
      <c r="Q55" s="105">
        <f>G62</f>
        <v>1.3971000000000001E-2</v>
      </c>
      <c r="R55" s="8">
        <f>G63</f>
        <v>7.7640324574282924E-4</v>
      </c>
      <c r="S55" s="105">
        <f>H62</f>
        <v>0.11665500000000001</v>
      </c>
      <c r="T55" s="8">
        <f>H63</f>
        <v>1.3427957774732551E-2</v>
      </c>
      <c r="U55" s="7">
        <f>I62</f>
        <v>6.5499999999999998E-4</v>
      </c>
      <c r="V55" s="8">
        <f>I63</f>
        <v>2.771858582251266E-4</v>
      </c>
      <c r="W55" s="100"/>
      <c r="X55" s="76">
        <v>5</v>
      </c>
      <c r="Y55" s="103">
        <v>75.7</v>
      </c>
      <c r="Z55" s="105">
        <f>J62</f>
        <v>5.7471223842603933E-2</v>
      </c>
      <c r="AA55" s="8">
        <f>J63</f>
        <v>3.193818962723523E-3</v>
      </c>
      <c r="AB55" s="105">
        <f>K62</f>
        <v>0.47987299530162209</v>
      </c>
      <c r="AC55" s="8">
        <f>K63</f>
        <v>2.7618680374371495E-2</v>
      </c>
      <c r="AD55" s="7">
        <f>L62</f>
        <v>2.6944135435477473E-3</v>
      </c>
      <c r="AE55" s="8">
        <f>L63</f>
        <v>5.701170461692264E-4</v>
      </c>
    </row>
    <row r="56" spans="1:31" x14ac:dyDescent="0.25">
      <c r="A56" s="178">
        <v>3</v>
      </c>
      <c r="B56" s="47" t="s">
        <v>52</v>
      </c>
      <c r="C56" s="47">
        <v>0.21540000000000001</v>
      </c>
      <c r="D56" s="47">
        <v>1.2766999999999999</v>
      </c>
      <c r="E56" s="47">
        <v>10.138</v>
      </c>
      <c r="F56" s="47">
        <v>3.9300000000000002E-2</v>
      </c>
      <c r="G56" s="47">
        <f t="shared" ref="G56:I57" si="30">D56/100</f>
        <v>1.2766999999999999E-2</v>
      </c>
      <c r="H56" s="47">
        <f t="shared" si="30"/>
        <v>0.10138</v>
      </c>
      <c r="I56" s="47">
        <f t="shared" si="30"/>
        <v>3.9300000000000001E-4</v>
      </c>
      <c r="J56" s="47">
        <f>G56/[4]Solids!$C$14</f>
        <v>5.6574065287625173E-2</v>
      </c>
      <c r="K56" s="47">
        <f>H56/[4]Solids!$C$14</f>
        <v>0.44924247974147724</v>
      </c>
      <c r="L56" s="47">
        <f>I56/[4]Solids!$C$14</f>
        <v>1.7414903781653242E-3</v>
      </c>
      <c r="M56" s="47">
        <f>K56/J56</f>
        <v>7.9407848359050677</v>
      </c>
      <c r="O56" s="117">
        <v>7</v>
      </c>
      <c r="P56" s="104">
        <v>75.819999999999993</v>
      </c>
      <c r="Q56" s="106">
        <f>G66</f>
        <v>1.42635E-2</v>
      </c>
      <c r="R56" s="10">
        <f>G67</f>
        <v>4.3628488399209946E-4</v>
      </c>
      <c r="S56" s="106">
        <f>H66</f>
        <v>0.11352000000000001</v>
      </c>
      <c r="T56" s="10">
        <f>H67</f>
        <v>5.0346002820482192E-3</v>
      </c>
      <c r="U56" s="9">
        <f>I66</f>
        <v>5.3850000000000002E-4</v>
      </c>
      <c r="V56" s="10">
        <f>I67</f>
        <v>1.0535891039679565E-4</v>
      </c>
      <c r="W56" s="100"/>
      <c r="X56" s="117">
        <v>7</v>
      </c>
      <c r="Y56" s="104">
        <v>75.819999999999993</v>
      </c>
      <c r="Z56" s="106">
        <f>J66</f>
        <v>5.898854874064844E-2</v>
      </c>
      <c r="AA56" s="10">
        <f>J67</f>
        <v>1.8043125561170914E-3</v>
      </c>
      <c r="AB56" s="106">
        <f>K66</f>
        <v>0.46947663988771415</v>
      </c>
      <c r="AC56" s="10">
        <f>K67</f>
        <v>2.0821240517915209E-2</v>
      </c>
      <c r="AD56" s="9">
        <f>L66</f>
        <v>2.227036386359532E-3</v>
      </c>
      <c r="AE56" s="10">
        <f>L67</f>
        <v>4.3572539847884408E-4</v>
      </c>
    </row>
    <row r="57" spans="1:31" x14ac:dyDescent="0.25">
      <c r="A57" s="179"/>
      <c r="B57" s="47" t="s">
        <v>53</v>
      </c>
      <c r="C57" s="47">
        <v>0.24199999999999999</v>
      </c>
      <c r="D57" s="47">
        <v>1.3461000000000001</v>
      </c>
      <c r="E57" s="47">
        <v>11.217000000000001</v>
      </c>
      <c r="F57" s="47">
        <v>5.6099999999999997E-2</v>
      </c>
      <c r="G57" s="47">
        <f t="shared" si="30"/>
        <v>1.3461000000000001E-2</v>
      </c>
      <c r="H57" s="47">
        <f t="shared" si="30"/>
        <v>0.11217000000000001</v>
      </c>
      <c r="I57" s="47">
        <f t="shared" si="30"/>
        <v>5.6099999999999998E-4</v>
      </c>
      <c r="J57" s="47">
        <f>G57/[4]Solids!$C$14</f>
        <v>5.9649368907082521E-2</v>
      </c>
      <c r="K57" s="47">
        <f>H57/[4]Solids!$C$14</f>
        <v>0.49705591785955328</v>
      </c>
      <c r="L57" s="47">
        <f>I57/[4]Solids!$C$14</f>
        <v>2.4859442802817986E-3</v>
      </c>
      <c r="M57" s="47">
        <f>K57/J57</f>
        <v>8.3329618899041673</v>
      </c>
    </row>
    <row r="58" spans="1:31" x14ac:dyDescent="0.25">
      <c r="A58" s="36" t="s">
        <v>1</v>
      </c>
      <c r="B58" s="36"/>
      <c r="C58" s="36">
        <f t="shared" ref="C58:L58" si="31">AVERAGE(C56:C57)</f>
        <v>0.22870000000000001</v>
      </c>
      <c r="D58" s="36">
        <f t="shared" si="31"/>
        <v>1.3113999999999999</v>
      </c>
      <c r="E58" s="36">
        <f t="shared" si="31"/>
        <v>10.6775</v>
      </c>
      <c r="F58" s="36">
        <f t="shared" si="31"/>
        <v>4.7699999999999999E-2</v>
      </c>
      <c r="G58" s="36">
        <f t="shared" si="31"/>
        <v>1.3114000000000001E-2</v>
      </c>
      <c r="H58" s="36">
        <f t="shared" si="31"/>
        <v>0.10677500000000001</v>
      </c>
      <c r="I58" s="36">
        <f t="shared" si="31"/>
        <v>4.7699999999999999E-4</v>
      </c>
      <c r="J58" s="36">
        <f t="shared" si="31"/>
        <v>5.8111717097353847E-2</v>
      </c>
      <c r="K58" s="36">
        <f t="shared" si="31"/>
        <v>0.47314919880051526</v>
      </c>
      <c r="L58" s="36">
        <f t="shared" si="31"/>
        <v>2.1137173292235614E-3</v>
      </c>
      <c r="M58" s="36">
        <f>K58/J58</f>
        <v>8.1420619185603176</v>
      </c>
    </row>
    <row r="59" spans="1:31" x14ac:dyDescent="0.25">
      <c r="A59" s="36" t="s">
        <v>31</v>
      </c>
      <c r="B59" s="36"/>
      <c r="C59" s="36">
        <f t="shared" ref="C59:J59" si="32">STDEV(C56:C57)</f>
        <v>1.8809040379562155E-2</v>
      </c>
      <c r="D59" s="36">
        <f t="shared" si="32"/>
        <v>4.9073210614346489E-2</v>
      </c>
      <c r="E59" s="36">
        <f t="shared" si="32"/>
        <v>0.76296821690028527</v>
      </c>
      <c r="F59" s="36">
        <f t="shared" si="32"/>
        <v>1.187939392393399E-2</v>
      </c>
      <c r="G59" s="36">
        <f t="shared" si="32"/>
        <v>4.9073210614346535E-4</v>
      </c>
      <c r="H59" s="36">
        <f t="shared" si="32"/>
        <v>7.6296821690028539E-3</v>
      </c>
      <c r="I59" s="36">
        <f t="shared" si="32"/>
        <v>1.1879393923933996E-4</v>
      </c>
      <c r="J59" s="36">
        <f t="shared" si="32"/>
        <v>2.1745680435258244E-3</v>
      </c>
      <c r="K59" s="36">
        <f>STDEV(K57:K58)</f>
        <v>1.690460316256746E-2</v>
      </c>
      <c r="L59" s="36">
        <f>STDEV(L57:L58)</f>
        <v>2.6320420123367264E-4</v>
      </c>
      <c r="M59" s="36">
        <f>STDEV(M56:M57)</f>
        <v>0.27731105430852621</v>
      </c>
    </row>
    <row r="60" spans="1:31" x14ac:dyDescent="0.25">
      <c r="A60" s="173">
        <v>5</v>
      </c>
      <c r="B60" s="47" t="s">
        <v>56</v>
      </c>
      <c r="C60" s="47">
        <v>0.22090000000000001</v>
      </c>
      <c r="D60" s="47">
        <v>1.3422000000000001</v>
      </c>
      <c r="E60" s="47">
        <v>10.715999999999999</v>
      </c>
      <c r="F60" s="47">
        <v>4.5900000000000003E-2</v>
      </c>
      <c r="G60" s="47">
        <f t="shared" ref="G60:I61" si="33">D60/100</f>
        <v>1.3422E-2</v>
      </c>
      <c r="H60" s="47">
        <f t="shared" si="33"/>
        <v>0.10715999999999999</v>
      </c>
      <c r="I60" s="47">
        <f t="shared" si="33"/>
        <v>4.5900000000000004E-4</v>
      </c>
      <c r="J60" s="47">
        <f>G60/[4]Solids!$C$20</f>
        <v>5.5212852796179941E-2</v>
      </c>
      <c r="K60" s="47">
        <f>H60/[4]Solids!$C$20</f>
        <v>0.44081428294133823</v>
      </c>
      <c r="L60" s="47">
        <f>I60/[4]Solids!$C$20</f>
        <v>1.8881462847151389E-3</v>
      </c>
      <c r="M60" s="47">
        <f>K60/J60</f>
        <v>7.9839070183281171</v>
      </c>
    </row>
    <row r="61" spans="1:31" x14ac:dyDescent="0.25">
      <c r="A61" s="174"/>
      <c r="B61" s="47" t="s">
        <v>57</v>
      </c>
      <c r="C61" s="47">
        <v>0.2298</v>
      </c>
      <c r="D61" s="47">
        <v>1.452</v>
      </c>
      <c r="E61" s="47">
        <v>12.615</v>
      </c>
      <c r="F61" s="47">
        <v>8.5099999999999995E-2</v>
      </c>
      <c r="G61" s="47">
        <f t="shared" si="33"/>
        <v>1.452E-2</v>
      </c>
      <c r="H61" s="47">
        <f t="shared" si="33"/>
        <v>0.12615000000000001</v>
      </c>
      <c r="I61" s="47">
        <f t="shared" si="33"/>
        <v>8.5099999999999998E-4</v>
      </c>
      <c r="J61" s="47">
        <f>G61/[4]Solids!$C$20</f>
        <v>5.9729594889027918E-2</v>
      </c>
      <c r="K61" s="47">
        <f>H61/[4]Solids!$C$20</f>
        <v>0.51893170766190588</v>
      </c>
      <c r="L61" s="47">
        <f>I61/[4]Solids!$C$20</f>
        <v>3.5006808023803552E-3</v>
      </c>
      <c r="M61" s="47">
        <f>K61/J61</f>
        <v>8.6880165289256208</v>
      </c>
    </row>
    <row r="62" spans="1:31" x14ac:dyDescent="0.25">
      <c r="A62" s="36" t="s">
        <v>1</v>
      </c>
      <c r="B62" s="36"/>
      <c r="C62" s="36">
        <f t="shared" ref="C62:L62" si="34">AVERAGE(C60:C61)</f>
        <v>0.22534999999999999</v>
      </c>
      <c r="D62" s="36">
        <f t="shared" si="34"/>
        <v>1.3971</v>
      </c>
      <c r="E62" s="36">
        <f t="shared" si="34"/>
        <v>11.6655</v>
      </c>
      <c r="F62" s="36">
        <f t="shared" si="34"/>
        <v>6.5500000000000003E-2</v>
      </c>
      <c r="G62" s="36">
        <f t="shared" si="34"/>
        <v>1.3971000000000001E-2</v>
      </c>
      <c r="H62" s="36">
        <f t="shared" si="34"/>
        <v>0.11665500000000001</v>
      </c>
      <c r="I62" s="36">
        <f t="shared" si="34"/>
        <v>6.5499999999999998E-4</v>
      </c>
      <c r="J62" s="36">
        <f t="shared" si="34"/>
        <v>5.7471223842603933E-2</v>
      </c>
      <c r="K62" s="36">
        <f t="shared" si="34"/>
        <v>0.47987299530162209</v>
      </c>
      <c r="L62" s="36">
        <f t="shared" si="34"/>
        <v>2.6944135435477473E-3</v>
      </c>
      <c r="M62" s="36">
        <f>K62/J62</f>
        <v>8.3497960060124541</v>
      </c>
    </row>
    <row r="63" spans="1:31" x14ac:dyDescent="0.25">
      <c r="A63" s="36" t="s">
        <v>31</v>
      </c>
      <c r="B63" s="36"/>
      <c r="C63" s="36">
        <f t="shared" ref="C63:J63" si="35">STDEV(C60:C61)</f>
        <v>6.2932503525602659E-3</v>
      </c>
      <c r="D63" s="36">
        <f t="shared" si="35"/>
        <v>7.7640324574282854E-2</v>
      </c>
      <c r="E63" s="36">
        <f t="shared" si="35"/>
        <v>1.3427957774732544</v>
      </c>
      <c r="F63" s="36">
        <f t="shared" si="35"/>
        <v>2.7718585822512621E-2</v>
      </c>
      <c r="G63" s="36">
        <f t="shared" si="35"/>
        <v>7.7640324574282924E-4</v>
      </c>
      <c r="H63" s="36">
        <f t="shared" si="35"/>
        <v>1.3427957774732551E-2</v>
      </c>
      <c r="I63" s="36">
        <f t="shared" si="35"/>
        <v>2.771858582251266E-4</v>
      </c>
      <c r="J63" s="36">
        <f t="shared" si="35"/>
        <v>3.193818962723523E-3</v>
      </c>
      <c r="K63" s="36">
        <f>STDEV(K61:K62)</f>
        <v>2.7618680374371495E-2</v>
      </c>
      <c r="L63" s="36">
        <f>STDEV(L61:L62)</f>
        <v>5.701170461692264E-4</v>
      </c>
      <c r="M63" s="36">
        <f>STDEV(M60:M61)</f>
        <v>0.49788060964143616</v>
      </c>
    </row>
    <row r="64" spans="1:31" x14ac:dyDescent="0.25">
      <c r="A64" s="173">
        <v>7</v>
      </c>
      <c r="B64" s="47" t="s">
        <v>60</v>
      </c>
      <c r="C64" s="47">
        <v>0.2235</v>
      </c>
      <c r="D64" s="47">
        <v>1.3955</v>
      </c>
      <c r="E64" s="47">
        <v>10.996</v>
      </c>
      <c r="F64" s="47">
        <v>4.6399999999999997E-2</v>
      </c>
      <c r="G64" s="47">
        <f t="shared" ref="G64:I65" si="36">D64/100</f>
        <v>1.3955E-2</v>
      </c>
      <c r="H64" s="47">
        <f t="shared" si="36"/>
        <v>0.10996</v>
      </c>
      <c r="I64" s="47">
        <f t="shared" si="36"/>
        <v>4.6399999999999995E-4</v>
      </c>
      <c r="J64" s="47">
        <f>G64/[4]Solids!$C$26</f>
        <v>5.7712707096838012E-2</v>
      </c>
      <c r="K64" s="47">
        <f>H64/[4]Solids!$C$26</f>
        <v>0.45475379952478023</v>
      </c>
      <c r="L64" s="47">
        <f>I64/[4]Solids!$C$26</f>
        <v>1.9189320023599308E-3</v>
      </c>
      <c r="M64" s="47">
        <f>K64/J64</f>
        <v>7.8796130419204591</v>
      </c>
    </row>
    <row r="65" spans="1:13" x14ac:dyDescent="0.25">
      <c r="A65" s="174"/>
      <c r="B65" s="47" t="s">
        <v>61</v>
      </c>
      <c r="C65" s="47">
        <v>0.20300000000000001</v>
      </c>
      <c r="D65" s="47">
        <v>1.4572000000000001</v>
      </c>
      <c r="E65" s="47">
        <v>11.708</v>
      </c>
      <c r="F65" s="47">
        <v>6.13E-2</v>
      </c>
      <c r="G65" s="47">
        <f t="shared" si="36"/>
        <v>1.4572E-2</v>
      </c>
      <c r="H65" s="47">
        <f t="shared" si="36"/>
        <v>0.11708</v>
      </c>
      <c r="I65" s="47">
        <f t="shared" si="36"/>
        <v>6.1300000000000005E-4</v>
      </c>
      <c r="J65" s="47">
        <f>G65/[4]Solids!$C$26</f>
        <v>6.0264390384458869E-2</v>
      </c>
      <c r="K65" s="47">
        <f>H65/[4]Solids!$C$26</f>
        <v>0.48419948025064813</v>
      </c>
      <c r="L65" s="47">
        <f>I65/[4]Solids!$C$26</f>
        <v>2.5351407703591332E-3</v>
      </c>
      <c r="M65" s="47">
        <f>K65/J65</f>
        <v>8.0345868789459232</v>
      </c>
    </row>
    <row r="66" spans="1:13" x14ac:dyDescent="0.25">
      <c r="A66" s="36" t="s">
        <v>1</v>
      </c>
      <c r="B66" s="36"/>
      <c r="C66" s="36">
        <f t="shared" ref="C66:L66" si="37">AVERAGE(C64:C65)</f>
        <v>0.21325</v>
      </c>
      <c r="D66" s="36">
        <f t="shared" si="37"/>
        <v>1.42635</v>
      </c>
      <c r="E66" s="36">
        <f t="shared" si="37"/>
        <v>11.352</v>
      </c>
      <c r="F66" s="36">
        <f t="shared" si="37"/>
        <v>5.3849999999999995E-2</v>
      </c>
      <c r="G66" s="36">
        <f t="shared" si="37"/>
        <v>1.42635E-2</v>
      </c>
      <c r="H66" s="36">
        <f t="shared" si="37"/>
        <v>0.11352000000000001</v>
      </c>
      <c r="I66" s="36">
        <f t="shared" si="37"/>
        <v>5.3850000000000002E-4</v>
      </c>
      <c r="J66" s="36">
        <f t="shared" si="37"/>
        <v>5.898854874064844E-2</v>
      </c>
      <c r="K66" s="36">
        <f t="shared" si="37"/>
        <v>0.46947663988771415</v>
      </c>
      <c r="L66" s="36">
        <f t="shared" si="37"/>
        <v>2.227036386359532E-3</v>
      </c>
      <c r="M66" s="36">
        <f>K66/J66</f>
        <v>7.9587758965190867</v>
      </c>
    </row>
    <row r="67" spans="1:13" x14ac:dyDescent="0.25">
      <c r="A67" s="36" t="s">
        <v>31</v>
      </c>
      <c r="B67" s="36"/>
      <c r="C67" s="36">
        <f t="shared" ref="C67:M67" si="38">STDEV(C64:C65)</f>
        <v>1.4495689014324218E-2</v>
      </c>
      <c r="D67" s="36">
        <f t="shared" si="38"/>
        <v>4.362848839921004E-2</v>
      </c>
      <c r="E67" s="36">
        <f t="shared" si="38"/>
        <v>0.50346002820482161</v>
      </c>
      <c r="F67" s="36">
        <f t="shared" si="38"/>
        <v>1.0535891039679597E-2</v>
      </c>
      <c r="G67" s="36">
        <f t="shared" si="38"/>
        <v>4.3628488399209946E-4</v>
      </c>
      <c r="H67" s="36">
        <f t="shared" si="38"/>
        <v>5.0346002820482192E-3</v>
      </c>
      <c r="I67" s="36">
        <f t="shared" si="38"/>
        <v>1.0535891039679565E-4</v>
      </c>
      <c r="J67" s="36">
        <f t="shared" si="38"/>
        <v>1.8043125561170914E-3</v>
      </c>
      <c r="K67" s="36">
        <f t="shared" si="38"/>
        <v>2.0821240517915209E-2</v>
      </c>
      <c r="L67" s="36">
        <f t="shared" si="38"/>
        <v>4.3572539847884408E-4</v>
      </c>
      <c r="M67" s="36">
        <f t="shared" si="38"/>
        <v>0.10958305106720451</v>
      </c>
    </row>
  </sheetData>
  <mergeCells count="37">
    <mergeCell ref="J50:L50"/>
    <mergeCell ref="A52:A53"/>
    <mergeCell ref="A56:A57"/>
    <mergeCell ref="O50:V50"/>
    <mergeCell ref="X50:AE50"/>
    <mergeCell ref="Q51:R51"/>
    <mergeCell ref="S51:T51"/>
    <mergeCell ref="U51:V51"/>
    <mergeCell ref="Z51:AA51"/>
    <mergeCell ref="AB51:AC51"/>
    <mergeCell ref="AD51:AE51"/>
    <mergeCell ref="A4:A5"/>
    <mergeCell ref="A60:A61"/>
    <mergeCell ref="A64:A65"/>
    <mergeCell ref="A24:A25"/>
    <mergeCell ref="G2:I2"/>
    <mergeCell ref="A8:A9"/>
    <mergeCell ref="A12:A13"/>
    <mergeCell ref="A16:A17"/>
    <mergeCell ref="A20:A21"/>
    <mergeCell ref="A28:A29"/>
    <mergeCell ref="A32:A33"/>
    <mergeCell ref="A36:A37"/>
    <mergeCell ref="A40:A41"/>
    <mergeCell ref="A44:A45"/>
    <mergeCell ref="A49:M49"/>
    <mergeCell ref="G50:I50"/>
    <mergeCell ref="A1:X1"/>
    <mergeCell ref="Z2:AG2"/>
    <mergeCell ref="AB3:AC3"/>
    <mergeCell ref="AD3:AE3"/>
    <mergeCell ref="AF3:AG3"/>
    <mergeCell ref="Q2:X2"/>
    <mergeCell ref="S3:T3"/>
    <mergeCell ref="U3:V3"/>
    <mergeCell ref="W3:X3"/>
    <mergeCell ref="J2:L2"/>
  </mergeCells>
  <pageMargins left="0.7" right="0.7" top="0.75" bottom="0.75" header="0.3" footer="0.3"/>
  <pageSetup paperSize="9" orientation="portrait" horizontalDpi="300" verticalDpi="300" r:id="rId1"/>
  <ignoredErrors>
    <ignoredError sqref="T12:T15 R53:R56 S53:S5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Volatile solids </vt:lpstr>
      <vt:lpstr>Calorific value</vt:lpstr>
      <vt:lpstr>Thermal Properties</vt:lpstr>
      <vt:lpstr>Viscosity</vt:lpstr>
      <vt:lpstr>Viscosity at fixed shear rate</vt:lpstr>
      <vt:lpstr>Shear stress</vt:lpstr>
      <vt:lpstr>Water activity</vt:lpstr>
      <vt:lpstr>NH4+ &amp; NO3-</vt:lpstr>
      <vt:lpstr>CNS </vt:lpstr>
      <vt:lpstr>Moisture content vs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Tanaka Chatema</cp:lastModifiedBy>
  <dcterms:created xsi:type="dcterms:W3CDTF">2020-09-30T18:32:34Z</dcterms:created>
  <dcterms:modified xsi:type="dcterms:W3CDTF">2022-11-19T18:39:53Z</dcterms:modified>
</cp:coreProperties>
</file>