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Addendum Excel files\Simon\"/>
    </mc:Choice>
  </mc:AlternateContent>
  <bookViews>
    <workbookView xWindow="0" yWindow="0" windowWidth="20490" windowHeight="7650"/>
  </bookViews>
  <sheets>
    <sheet name="Effect MIR" sheetId="1" r:id="rId1"/>
    <sheet name="Effect of pellet size" sheetId="4" r:id="rId2"/>
    <sheet name="Effect of feedstock" sheetId="9" r:id="rId3"/>
    <sheet name="Effect of flowrate" sheetId="10" r:id="rId4"/>
    <sheet name="Effect of emitter height" sheetId="11" r:id="rId5"/>
    <sheet name="_xltb_storage_" sheetId="3" state="veryHidden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0" i="4" l="1"/>
  <c r="V50" i="4"/>
  <c r="T50" i="4"/>
  <c r="U50" i="4" s="1"/>
  <c r="F50" i="4"/>
  <c r="D50" i="4"/>
  <c r="B50" i="4"/>
  <c r="C50" i="4" s="1"/>
  <c r="X49" i="4"/>
  <c r="V49" i="4"/>
  <c r="T49" i="4"/>
  <c r="U49" i="4" s="1"/>
  <c r="F49" i="4"/>
  <c r="D49" i="4"/>
  <c r="B49" i="4"/>
  <c r="C49" i="4" s="1"/>
  <c r="X48" i="4"/>
  <c r="V48" i="4"/>
  <c r="T48" i="4"/>
  <c r="U48" i="4" s="1"/>
  <c r="R48" i="4"/>
  <c r="P48" i="4"/>
  <c r="N48" i="4"/>
  <c r="O48" i="4" s="1"/>
  <c r="L48" i="4"/>
  <c r="J48" i="4"/>
  <c r="H48" i="4"/>
  <c r="I48" i="4" s="1"/>
  <c r="F48" i="4"/>
  <c r="D48" i="4"/>
  <c r="B48" i="4"/>
  <c r="C48" i="4" s="1"/>
  <c r="X47" i="4"/>
  <c r="V47" i="4"/>
  <c r="T47" i="4"/>
  <c r="U47" i="4" s="1"/>
  <c r="R47" i="4"/>
  <c r="P47" i="4"/>
  <c r="N47" i="4"/>
  <c r="O47" i="4" s="1"/>
  <c r="L47" i="4"/>
  <c r="J47" i="4"/>
  <c r="H47" i="4"/>
  <c r="I47" i="4" s="1"/>
  <c r="F47" i="4"/>
  <c r="D47" i="4"/>
  <c r="B47" i="4"/>
  <c r="C47" i="4" s="1"/>
  <c r="X46" i="4"/>
  <c r="V46" i="4"/>
  <c r="T46" i="4"/>
  <c r="U46" i="4" s="1"/>
  <c r="R46" i="4"/>
  <c r="P46" i="4"/>
  <c r="N46" i="4"/>
  <c r="O46" i="4" s="1"/>
  <c r="L46" i="4"/>
  <c r="J46" i="4"/>
  <c r="H46" i="4"/>
  <c r="I46" i="4" s="1"/>
  <c r="F46" i="4"/>
  <c r="D46" i="4"/>
  <c r="B46" i="4"/>
  <c r="C46" i="4" s="1"/>
  <c r="X45" i="4"/>
  <c r="V45" i="4"/>
  <c r="T45" i="4"/>
  <c r="U45" i="4" s="1"/>
  <c r="R45" i="4"/>
  <c r="P45" i="4"/>
  <c r="N45" i="4"/>
  <c r="O45" i="4" s="1"/>
  <c r="L45" i="4"/>
  <c r="J45" i="4"/>
  <c r="H45" i="4"/>
  <c r="I45" i="4" s="1"/>
  <c r="F45" i="4"/>
  <c r="D45" i="4"/>
  <c r="B45" i="4"/>
  <c r="C45" i="4" s="1"/>
  <c r="X44" i="4"/>
  <c r="V44" i="4"/>
  <c r="T44" i="4"/>
  <c r="U44" i="4" s="1"/>
  <c r="R44" i="4"/>
  <c r="P44" i="4"/>
  <c r="N44" i="4"/>
  <c r="O44" i="4" s="1"/>
  <c r="L44" i="4"/>
  <c r="J44" i="4"/>
  <c r="H44" i="4"/>
  <c r="I44" i="4" s="1"/>
  <c r="F44" i="4"/>
  <c r="D44" i="4"/>
  <c r="B44" i="4"/>
  <c r="C44" i="4" s="1"/>
  <c r="F53" i="1"/>
  <c r="D53" i="1"/>
  <c r="C53" i="1"/>
  <c r="L52" i="1"/>
  <c r="J52" i="1"/>
  <c r="I52" i="1"/>
  <c r="F52" i="1"/>
  <c r="D52" i="1"/>
  <c r="C52" i="1"/>
  <c r="L51" i="1"/>
  <c r="J51" i="1"/>
  <c r="I51" i="1"/>
  <c r="F51" i="1"/>
  <c r="D51" i="1"/>
  <c r="C51" i="1"/>
  <c r="L50" i="1"/>
  <c r="J50" i="1"/>
  <c r="I50" i="1"/>
  <c r="F50" i="1"/>
  <c r="D50" i="1"/>
  <c r="C50" i="1"/>
  <c r="L49" i="1"/>
  <c r="J49" i="1"/>
  <c r="I49" i="1"/>
  <c r="F49" i="1"/>
  <c r="D49" i="1"/>
  <c r="C49" i="1"/>
  <c r="R48" i="1"/>
  <c r="P48" i="1"/>
  <c r="O48" i="1"/>
  <c r="L48" i="1"/>
  <c r="J48" i="1"/>
  <c r="I48" i="1"/>
  <c r="F48" i="1"/>
  <c r="D48" i="1"/>
  <c r="C48" i="1"/>
  <c r="R47" i="1"/>
  <c r="P47" i="1"/>
  <c r="O47" i="1"/>
  <c r="L47" i="1"/>
  <c r="J47" i="1"/>
  <c r="I47" i="1"/>
  <c r="F47" i="1"/>
  <c r="D47" i="1"/>
  <c r="C47" i="1"/>
  <c r="R46" i="1"/>
  <c r="P46" i="1"/>
  <c r="O46" i="1"/>
  <c r="L46" i="1"/>
  <c r="J46" i="1"/>
  <c r="I46" i="1"/>
  <c r="F46" i="1"/>
  <c r="D46" i="1"/>
  <c r="C46" i="1"/>
  <c r="K34" i="10" l="1"/>
  <c r="AD86" i="4" l="1"/>
  <c r="AD85" i="4"/>
  <c r="AD84" i="4"/>
  <c r="AF84" i="4" s="1"/>
  <c r="AD83" i="4"/>
  <c r="AF83" i="4" s="1"/>
  <c r="AD82" i="4"/>
  <c r="AD81" i="4"/>
  <c r="AD80" i="4"/>
  <c r="AF80" i="4" s="1"/>
  <c r="AF82" i="4"/>
  <c r="AF81" i="4"/>
  <c r="V84" i="4"/>
  <c r="V83" i="4"/>
  <c r="V82" i="4"/>
  <c r="V81" i="4"/>
  <c r="X81" i="4" s="1"/>
  <c r="V80" i="4"/>
  <c r="N84" i="4"/>
  <c r="N83" i="4"/>
  <c r="N82" i="4"/>
  <c r="N81" i="4"/>
  <c r="N80" i="4"/>
  <c r="P80" i="4" s="1"/>
  <c r="F86" i="4"/>
  <c r="F85" i="4"/>
  <c r="H85" i="4" s="1"/>
  <c r="F84" i="4"/>
  <c r="F83" i="4"/>
  <c r="F82" i="4"/>
  <c r="H82" i="4" s="1"/>
  <c r="F81" i="4"/>
  <c r="H81" i="4" s="1"/>
  <c r="F80" i="4"/>
  <c r="H83" i="4"/>
  <c r="H80" i="4"/>
  <c r="X83" i="4"/>
  <c r="X80" i="4"/>
  <c r="X82" i="4"/>
  <c r="X84" i="4"/>
  <c r="AF86" i="4"/>
  <c r="H86" i="4"/>
  <c r="AF85" i="4"/>
  <c r="P84" i="4"/>
  <c r="H84" i="4"/>
  <c r="P83" i="4"/>
  <c r="P82" i="4"/>
  <c r="P81" i="4"/>
  <c r="N85" i="1" l="1"/>
  <c r="N86" i="1"/>
  <c r="N87" i="1"/>
  <c r="P87" i="1" s="1"/>
  <c r="N88" i="1"/>
  <c r="P88" i="1" s="1"/>
  <c r="N89" i="1"/>
  <c r="N90" i="1"/>
  <c r="N91" i="1"/>
  <c r="V85" i="1"/>
  <c r="X85" i="1" s="1"/>
  <c r="V87" i="1"/>
  <c r="X87" i="1" s="1"/>
  <c r="V86" i="1"/>
  <c r="X86" i="1" s="1"/>
  <c r="P91" i="1"/>
  <c r="P90" i="1"/>
  <c r="P89" i="1"/>
  <c r="P86" i="1"/>
  <c r="P85" i="1"/>
  <c r="F92" i="1"/>
  <c r="H92" i="1" s="1"/>
  <c r="F87" i="1"/>
  <c r="H87" i="1" s="1"/>
  <c r="F88" i="1"/>
  <c r="H88" i="1" s="1"/>
  <c r="F89" i="1"/>
  <c r="H89" i="1" s="1"/>
  <c r="F90" i="1"/>
  <c r="H90" i="1" s="1"/>
  <c r="F91" i="1"/>
  <c r="H91" i="1" s="1"/>
  <c r="F86" i="1"/>
  <c r="H86" i="1" s="1"/>
  <c r="F85" i="1"/>
  <c r="H85" i="1" s="1"/>
  <c r="X10" i="11"/>
  <c r="V10" i="11"/>
  <c r="V11" i="11"/>
  <c r="X11" i="11" s="1"/>
  <c r="N10" i="11"/>
  <c r="P10" i="11" s="1"/>
  <c r="F12" i="11"/>
  <c r="H12" i="11" s="1"/>
  <c r="F11" i="11"/>
  <c r="H11" i="11" s="1"/>
  <c r="F10" i="11"/>
  <c r="H10" i="11" s="1"/>
  <c r="V9" i="11"/>
  <c r="X9" i="11" s="1"/>
  <c r="N9" i="11"/>
  <c r="P9" i="11" s="1"/>
  <c r="F9" i="11"/>
  <c r="H9" i="11" s="1"/>
  <c r="V8" i="11"/>
  <c r="X8" i="11" s="1"/>
  <c r="N8" i="11"/>
  <c r="P8" i="11" s="1"/>
  <c r="F8" i="11"/>
  <c r="H8" i="11" s="1"/>
  <c r="V7" i="11"/>
  <c r="X7" i="11" s="1"/>
  <c r="N7" i="11"/>
  <c r="P7" i="11" s="1"/>
  <c r="F7" i="11"/>
  <c r="H7" i="11" s="1"/>
  <c r="V6" i="11"/>
  <c r="X6" i="11" s="1"/>
  <c r="N6" i="11"/>
  <c r="P6" i="11" s="1"/>
  <c r="F6" i="11"/>
  <c r="H6" i="11" s="1"/>
  <c r="N11" i="10"/>
  <c r="P11" i="10" s="1"/>
  <c r="N10" i="10"/>
  <c r="P10" i="10" s="1"/>
  <c r="F12" i="10"/>
  <c r="H12" i="10" s="1"/>
  <c r="V10" i="10"/>
  <c r="X10" i="10" s="1"/>
  <c r="F11" i="10"/>
  <c r="H11" i="10" s="1"/>
  <c r="N12" i="10"/>
  <c r="P12" i="10" s="1"/>
  <c r="F10" i="10"/>
  <c r="H10" i="10" s="1"/>
  <c r="V9" i="10"/>
  <c r="X9" i="10" s="1"/>
  <c r="N9" i="10"/>
  <c r="P9" i="10" s="1"/>
  <c r="F9" i="10"/>
  <c r="H9" i="10" s="1"/>
  <c r="V8" i="10"/>
  <c r="X8" i="10" s="1"/>
  <c r="N8" i="10"/>
  <c r="P8" i="10" s="1"/>
  <c r="F8" i="10"/>
  <c r="H8" i="10" s="1"/>
  <c r="V7" i="10"/>
  <c r="X7" i="10" s="1"/>
  <c r="N7" i="10"/>
  <c r="P7" i="10" s="1"/>
  <c r="F7" i="10"/>
  <c r="H7" i="10" s="1"/>
  <c r="V6" i="10"/>
  <c r="N6" i="10"/>
  <c r="F6" i="10"/>
  <c r="P6" i="10" l="1"/>
  <c r="H6" i="10"/>
  <c r="X6" i="10"/>
  <c r="F11" i="9"/>
  <c r="H11" i="9" s="1"/>
  <c r="V11" i="9" l="1"/>
  <c r="X11" i="9" s="1"/>
  <c r="F12" i="9"/>
  <c r="H12" i="9" s="1"/>
  <c r="V10" i="9"/>
  <c r="X10" i="9" s="1"/>
  <c r="N10" i="9"/>
  <c r="P10" i="9" s="1"/>
  <c r="F10" i="9"/>
  <c r="H10" i="9" s="1"/>
  <c r="V9" i="9"/>
  <c r="X9" i="9" s="1"/>
  <c r="N9" i="9"/>
  <c r="P9" i="9" s="1"/>
  <c r="F9" i="9"/>
  <c r="H9" i="9" s="1"/>
  <c r="V8" i="9"/>
  <c r="X8" i="9" s="1"/>
  <c r="N8" i="9"/>
  <c r="P8" i="9" s="1"/>
  <c r="F8" i="9"/>
  <c r="H8" i="9" s="1"/>
  <c r="V7" i="9"/>
  <c r="X7" i="9" s="1"/>
  <c r="N7" i="9"/>
  <c r="P7" i="9" s="1"/>
  <c r="F7" i="9"/>
  <c r="H7" i="9" s="1"/>
  <c r="V6" i="9"/>
  <c r="X6" i="9" s="1"/>
  <c r="N6" i="9"/>
  <c r="P6" i="9" s="1"/>
  <c r="F6" i="9"/>
  <c r="H6" i="9" s="1"/>
  <c r="H9" i="4" l="1"/>
  <c r="N9" i="4" l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P9" i="4" l="1"/>
  <c r="H12" i="4"/>
  <c r="AD15" i="4"/>
  <c r="AF15" i="4" s="1"/>
  <c r="AD14" i="4"/>
  <c r="AF14" i="4" s="1"/>
  <c r="AD13" i="4"/>
  <c r="AF13" i="4" s="1"/>
  <c r="AD12" i="4"/>
  <c r="AF12" i="4" s="1"/>
  <c r="AD11" i="4"/>
  <c r="AF11" i="4" s="1"/>
  <c r="AD10" i="4"/>
  <c r="AF10" i="4" s="1"/>
  <c r="AD9" i="4"/>
  <c r="AF9" i="4" s="1"/>
  <c r="V13" i="4"/>
  <c r="X13" i="4" s="1"/>
  <c r="V12" i="4"/>
  <c r="V11" i="4"/>
  <c r="X11" i="4" s="1"/>
  <c r="V10" i="4"/>
  <c r="X10" i="4" s="1"/>
  <c r="V9" i="4"/>
  <c r="X9" i="4" s="1"/>
  <c r="N13" i="4"/>
  <c r="P13" i="4" s="1"/>
  <c r="N12" i="4"/>
  <c r="N11" i="4"/>
  <c r="P11" i="4" s="1"/>
  <c r="N10" i="4"/>
  <c r="P10" i="4" s="1"/>
  <c r="P12" i="4" l="1"/>
  <c r="X12" i="4"/>
  <c r="V11" i="1" l="1"/>
  <c r="X11" i="1" s="1"/>
  <c r="V10" i="1"/>
  <c r="X10" i="1" s="1"/>
  <c r="V9" i="1"/>
  <c r="N15" i="1"/>
  <c r="P15" i="1" s="1"/>
  <c r="N14" i="1"/>
  <c r="N13" i="1"/>
  <c r="P13" i="1" s="1"/>
  <c r="N12" i="1"/>
  <c r="P12" i="1" s="1"/>
  <c r="N11" i="1"/>
  <c r="P11" i="1" s="1"/>
  <c r="N10" i="1"/>
  <c r="P10" i="1" s="1"/>
  <c r="N9" i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9" i="1"/>
  <c r="X9" i="1" l="1"/>
  <c r="P9" i="1"/>
  <c r="H9" i="1"/>
  <c r="P14" i="1"/>
</calcChain>
</file>

<file path=xl/sharedStrings.xml><?xml version="1.0" encoding="utf-8"?>
<sst xmlns="http://schemas.openxmlformats.org/spreadsheetml/2006/main" count="456" uniqueCount="39">
  <si>
    <t>±</t>
  </si>
  <si>
    <t>Moisture content %</t>
  </si>
  <si>
    <t>Residence time (min)</t>
  </si>
  <si>
    <t>MIR80%</t>
  </si>
  <si>
    <t>MIR 50%</t>
  </si>
  <si>
    <t>MIR 30%</t>
  </si>
  <si>
    <t>MOISTURE CONTENT</t>
  </si>
  <si>
    <t>Wet basis %</t>
  </si>
  <si>
    <t>Dry basis %</t>
  </si>
  <si>
    <t>Power (kW)</t>
  </si>
  <si>
    <t>Energy  (kW.h)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</si>
  <si>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</si>
  <si>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</si>
  <si>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300 dpi, RGB, Transparent canvas&lt;/Name&gt;_x000D_
  &lt;Dpi&gt;300&lt;/Dpi&gt;_x000D_
  &lt;FileType&gt;Tiff&lt;/FileType&gt;_x000D_
  &lt;ColorSpace&gt;Rgb&lt;/ColorSpace&gt;_x000D_
  &lt;Transparency&gt;TransparentCanvas&lt;/Transparency&gt;_x000D_
  &lt;UseColorProfile&gt;false&lt;/UseColorProfile&gt;_x000D_
  &lt;ColorProfile&gt;CNBC7DB0&lt;/ColorProfile&gt;_x000D_
&lt;/Preset&gt;</t>
  </si>
  <si>
    <t>export_path</t>
  </si>
  <si>
    <t>C:\Users\septiens\Desktop\Fig 6.tif</t>
  </si>
  <si>
    <t>8 mm</t>
  </si>
  <si>
    <t>10 mm</t>
  </si>
  <si>
    <t>12 mm</t>
  </si>
  <si>
    <t>14 mm</t>
  </si>
  <si>
    <t>ENERGY CONSUMPTION</t>
  </si>
  <si>
    <t>Pre-dried faecal sludge</t>
  </si>
  <si>
    <t>Faecal sludge with sawdust</t>
  </si>
  <si>
    <t>Faecal sludge without sawdust</t>
  </si>
  <si>
    <t>Fully-open, 50% MIR</t>
  </si>
  <si>
    <t>Half-open, 50% MIR</t>
  </si>
  <si>
    <t>Half-open, 35% MIR</t>
  </si>
  <si>
    <t>11.5 cm, 50% MIR</t>
  </si>
  <si>
    <t>8 cm, 35% MIR</t>
  </si>
  <si>
    <t>5 cm, 32.5% MIR</t>
  </si>
  <si>
    <t>Volatile solids / ash content</t>
  </si>
  <si>
    <t>Volatile solids %</t>
  </si>
  <si>
    <t>Ash %</t>
  </si>
  <si>
    <t>MC (%wb)</t>
  </si>
  <si>
    <t>°</t>
  </si>
  <si>
    <t>MIR 30% (~214°C)</t>
  </si>
  <si>
    <t>MIR 50% (~136°C)</t>
  </si>
  <si>
    <t>MIR 80% (~87°C)</t>
  </si>
  <si>
    <t>Moisture removal (g/g 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</si>
</sst>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0" xfId="0" applyFont="1" applyFill="1"/>
    <xf numFmtId="0" fontId="4" fillId="2" borderId="0" xfId="0" applyFont="1" applyFill="1"/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5" fillId="0" borderId="0" xfId="0" applyFont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853705040823"/>
          <c:y val="5.5555555555555552E-2"/>
          <c:w val="0.64576724292203569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3 kW (~85°C)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MIR'!$E$9:$E$16</c:f>
                <c:numCache>
                  <c:formatCode>General</c:formatCode>
                  <c:ptCount val="8"/>
                  <c:pt idx="0">
                    <c:v>0.30733912494444043</c:v>
                  </c:pt>
                  <c:pt idx="1">
                    <c:v>1.2242592763168263</c:v>
                  </c:pt>
                  <c:pt idx="2">
                    <c:v>0.62517006009921561</c:v>
                  </c:pt>
                  <c:pt idx="3">
                    <c:v>0.60017193450234196</c:v>
                  </c:pt>
                  <c:pt idx="4">
                    <c:v>2.5745451907159635</c:v>
                  </c:pt>
                  <c:pt idx="5">
                    <c:v>1.210432234416124</c:v>
                  </c:pt>
                  <c:pt idx="6">
                    <c:v>0.9822689657703515</c:v>
                  </c:pt>
                  <c:pt idx="7">
                    <c:v>4.3627930501839902</c:v>
                  </c:pt>
                </c:numCache>
              </c:numRef>
            </c:plus>
            <c:minus>
              <c:numRef>
                <c:f>'Effect MIR'!$E$9:$E$16</c:f>
                <c:numCache>
                  <c:formatCode>General</c:formatCode>
                  <c:ptCount val="8"/>
                  <c:pt idx="0">
                    <c:v>0.30733912494444043</c:v>
                  </c:pt>
                  <c:pt idx="1">
                    <c:v>1.2242592763168263</c:v>
                  </c:pt>
                  <c:pt idx="2">
                    <c:v>0.62517006009921561</c:v>
                  </c:pt>
                  <c:pt idx="3">
                    <c:v>0.60017193450234196</c:v>
                  </c:pt>
                  <c:pt idx="4">
                    <c:v>2.5745451907159635</c:v>
                  </c:pt>
                  <c:pt idx="5">
                    <c:v>1.210432234416124</c:v>
                  </c:pt>
                  <c:pt idx="6">
                    <c:v>0.9822689657703515</c:v>
                  </c:pt>
                  <c:pt idx="7">
                    <c:v>4.3627930501839902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MIR'!$B$9:$B$16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4</c:v>
                </c:pt>
                <c:pt idx="2" formatCode="General">
                  <c:v>8.5</c:v>
                </c:pt>
                <c:pt idx="3" formatCode="General">
                  <c:v>12.7</c:v>
                </c:pt>
                <c:pt idx="4" formatCode="General">
                  <c:v>17.399999999999999</c:v>
                </c:pt>
                <c:pt idx="5" formatCode="General">
                  <c:v>19.3</c:v>
                </c:pt>
                <c:pt idx="6" formatCode="General">
                  <c:v>25.3</c:v>
                </c:pt>
                <c:pt idx="7" formatCode="General">
                  <c:v>39.700000000000003</c:v>
                </c:pt>
              </c:numCache>
            </c:numRef>
          </c:xVal>
          <c:yVal>
            <c:numRef>
              <c:f>'Effect MIR'!$C$9:$C$16</c:f>
              <c:numCache>
                <c:formatCode>0.0</c:formatCode>
                <c:ptCount val="8"/>
                <c:pt idx="0">
                  <c:v>77.148105241984481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61.398055944732306</c:v>
                </c:pt>
                <c:pt idx="5">
                  <c:v>55.921355682294276</c:v>
                </c:pt>
                <c:pt idx="6">
                  <c:v>47.241005573313856</c:v>
                </c:pt>
                <c:pt idx="7">
                  <c:v>21.280269108244752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9-4EDE-B80B-DDC6F43C7809}"/>
            </c:ext>
          </c:extLst>
        </c:ser>
        <c:ser>
          <c:idx val="1"/>
          <c:order val="1"/>
          <c:tx>
            <c:v>5 kW (~135°C)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MIR'!$M$9:$M$15</c:f>
                <c:numCache>
                  <c:formatCode>General</c:formatCode>
                  <c:ptCount val="7"/>
                  <c:pt idx="0">
                    <c:v>0.30733912494444043</c:v>
                  </c:pt>
                  <c:pt idx="1">
                    <c:v>0.58322594084601687</c:v>
                  </c:pt>
                  <c:pt idx="2">
                    <c:v>1.298862295676396</c:v>
                  </c:pt>
                  <c:pt idx="3">
                    <c:v>3.8187735487236139</c:v>
                  </c:pt>
                  <c:pt idx="4">
                    <c:v>4.214605682829502</c:v>
                  </c:pt>
                  <c:pt idx="5">
                    <c:v>2.4250578581889894</c:v>
                  </c:pt>
                  <c:pt idx="6">
                    <c:v>3.3481386140884037</c:v>
                  </c:pt>
                </c:numCache>
              </c:numRef>
            </c:plus>
            <c:minus>
              <c:numRef>
                <c:f>'Effect MIR'!$M$9:$M$15</c:f>
                <c:numCache>
                  <c:formatCode>General</c:formatCode>
                  <c:ptCount val="7"/>
                  <c:pt idx="0">
                    <c:v>0.30733912494444043</c:v>
                  </c:pt>
                  <c:pt idx="1">
                    <c:v>0.58322594084601687</c:v>
                  </c:pt>
                  <c:pt idx="2">
                    <c:v>1.298862295676396</c:v>
                  </c:pt>
                  <c:pt idx="3">
                    <c:v>3.8187735487236139</c:v>
                  </c:pt>
                  <c:pt idx="4">
                    <c:v>4.214605682829502</c:v>
                  </c:pt>
                  <c:pt idx="5">
                    <c:v>2.4250578581889894</c:v>
                  </c:pt>
                  <c:pt idx="6">
                    <c:v>3.3481386140884037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MIR'!$J$9:$J$15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4</c:v>
                </c:pt>
                <c:pt idx="2">
                  <c:v>8.6</c:v>
                </c:pt>
                <c:pt idx="3">
                  <c:v>12.4</c:v>
                </c:pt>
                <c:pt idx="4">
                  <c:v>17.5</c:v>
                </c:pt>
                <c:pt idx="5">
                  <c:v>23</c:v>
                </c:pt>
                <c:pt idx="6">
                  <c:v>25.7</c:v>
                </c:pt>
              </c:numCache>
            </c:numRef>
          </c:xVal>
          <c:yVal>
            <c:numRef>
              <c:f>'Effect MIR'!$K$9:$K$15</c:f>
              <c:numCache>
                <c:formatCode>0.0</c:formatCode>
                <c:ptCount val="7"/>
                <c:pt idx="0">
                  <c:v>77.148105241984481</c:v>
                </c:pt>
                <c:pt idx="1">
                  <c:v>70.405612333919819</c:v>
                </c:pt>
                <c:pt idx="2">
                  <c:v>61.269428919790869</c:v>
                </c:pt>
                <c:pt idx="3">
                  <c:v>49.241564096883266</c:v>
                </c:pt>
                <c:pt idx="4">
                  <c:v>33.261444688290581</c:v>
                </c:pt>
                <c:pt idx="5">
                  <c:v>22.448192964143047</c:v>
                </c:pt>
                <c:pt idx="6">
                  <c:v>11.872729305518599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B9-4EDE-B80B-DDC6F43C7809}"/>
            </c:ext>
          </c:extLst>
        </c:ser>
        <c:ser>
          <c:idx val="2"/>
          <c:order val="2"/>
          <c:tx>
            <c:v>6.5 kW (~215°C)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MIR'!$U$9:$U$11</c:f>
                <c:numCache>
                  <c:formatCode>General</c:formatCode>
                  <c:ptCount val="3"/>
                  <c:pt idx="0">
                    <c:v>0.30733912494444043</c:v>
                  </c:pt>
                  <c:pt idx="1">
                    <c:v>0.85875931224523361</c:v>
                  </c:pt>
                  <c:pt idx="2">
                    <c:v>2.7559947084902916</c:v>
                  </c:pt>
                </c:numCache>
              </c:numRef>
            </c:plus>
            <c:minus>
              <c:numRef>
                <c:f>'Effect MIR'!$U$9:$U$11</c:f>
                <c:numCache>
                  <c:formatCode>General</c:formatCode>
                  <c:ptCount val="3"/>
                  <c:pt idx="0">
                    <c:v>0.30733912494444043</c:v>
                  </c:pt>
                  <c:pt idx="1">
                    <c:v>0.85875931224523361</c:v>
                  </c:pt>
                  <c:pt idx="2">
                    <c:v>2.7559947084902916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MIR'!$R$9:$R$11</c:f>
              <c:numCache>
                <c:formatCode>General</c:formatCode>
                <c:ptCount val="3"/>
                <c:pt idx="0">
                  <c:v>0</c:v>
                </c:pt>
                <c:pt idx="1">
                  <c:v>4.2</c:v>
                </c:pt>
                <c:pt idx="2">
                  <c:v>8.4</c:v>
                </c:pt>
              </c:numCache>
            </c:numRef>
          </c:xVal>
          <c:yVal>
            <c:numRef>
              <c:f>'Effect MIR'!$S$9:$S$11</c:f>
              <c:numCache>
                <c:formatCode>0.0</c:formatCode>
                <c:ptCount val="3"/>
                <c:pt idx="0">
                  <c:v>77.148105241984481</c:v>
                </c:pt>
                <c:pt idx="1">
                  <c:v>60.961108076437874</c:v>
                </c:pt>
                <c:pt idx="2">
                  <c:v>35.691172672050989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B9-4EDE-B80B-DDC6F43C7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Residence time (min)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0.4080636846930864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</c:valAx>
      <c:valAx>
        <c:axId val="-333114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</a:t>
                </a:r>
                <a:r>
                  <a:rPr lang="en-ZA" sz="1200" baseline="0"/>
                  <a:t> content (%wt) 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2.1763341784731223E-2"/>
              <c:y val="0.15693543472759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53656413378103"/>
          <c:y val="0.21316665893263179"/>
          <c:w val="0.19165114538954525"/>
          <c:h val="0.55913216989651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8128574945769"/>
          <c:y val="5.5555555555555552E-2"/>
          <c:w val="0.72354478023008839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of pellet size'!$E$80:$E$86</c:f>
                <c:numCache>
                  <c:formatCode>General</c:formatCode>
                  <c:ptCount val="7"/>
                  <c:pt idx="0">
                    <c:v>0.29314529421207514</c:v>
                  </c:pt>
                  <c:pt idx="1">
                    <c:v>0.2859599756851024</c:v>
                  </c:pt>
                  <c:pt idx="2">
                    <c:v>0.36761664036284064</c:v>
                  </c:pt>
                  <c:pt idx="3">
                    <c:v>0.32384149219527086</c:v>
                  </c:pt>
                  <c:pt idx="4">
                    <c:v>0.40215328577911907</c:v>
                  </c:pt>
                  <c:pt idx="5">
                    <c:v>0.91017358723169861</c:v>
                  </c:pt>
                  <c:pt idx="6">
                    <c:v>0.66042542318235042</c:v>
                  </c:pt>
                </c:numCache>
              </c:numRef>
            </c:plus>
            <c:minus>
              <c:numRef>
                <c:f>'Effect of pellet size'!$E$80:$E$86</c:f>
                <c:numCache>
                  <c:formatCode>General</c:formatCode>
                  <c:ptCount val="7"/>
                  <c:pt idx="0">
                    <c:v>0.29314529421207514</c:v>
                  </c:pt>
                  <c:pt idx="1">
                    <c:v>0.2859599756851024</c:v>
                  </c:pt>
                  <c:pt idx="2">
                    <c:v>0.36761664036284064</c:v>
                  </c:pt>
                  <c:pt idx="3">
                    <c:v>0.32384149219527086</c:v>
                  </c:pt>
                  <c:pt idx="4">
                    <c:v>0.40215328577911907</c:v>
                  </c:pt>
                  <c:pt idx="5">
                    <c:v>0.91017358723169861</c:v>
                  </c:pt>
                  <c:pt idx="6">
                    <c:v>0.66042542318235042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size'!$B$80:$B$86</c:f>
              <c:numCache>
                <c:formatCode>0.0</c:formatCode>
                <c:ptCount val="7"/>
                <c:pt idx="0">
                  <c:v>77.148105241984481</c:v>
                </c:pt>
                <c:pt idx="1">
                  <c:v>70.405612333919819</c:v>
                </c:pt>
                <c:pt idx="2">
                  <c:v>61.269428919790869</c:v>
                </c:pt>
                <c:pt idx="3">
                  <c:v>49.241564096883266</c:v>
                </c:pt>
                <c:pt idx="4">
                  <c:v>33.261444688290581</c:v>
                </c:pt>
                <c:pt idx="5">
                  <c:v>22.448192964143047</c:v>
                </c:pt>
                <c:pt idx="6">
                  <c:v>11.872729305518599</c:v>
                </c:pt>
              </c:numCache>
            </c:numRef>
          </c:xVal>
          <c:yVal>
            <c:numRef>
              <c:f>'Effect of pellet size'!$C$80:$C$86</c:f>
              <c:numCache>
                <c:formatCode>0.0</c:formatCode>
                <c:ptCount val="7"/>
                <c:pt idx="0">
                  <c:v>70.599972773227307</c:v>
                </c:pt>
                <c:pt idx="1">
                  <c:v>69.969969913827171</c:v>
                </c:pt>
                <c:pt idx="2">
                  <c:v>69.877240414999264</c:v>
                </c:pt>
                <c:pt idx="3">
                  <c:v>70.048503659664689</c:v>
                </c:pt>
                <c:pt idx="4">
                  <c:v>70.557409446732422</c:v>
                </c:pt>
                <c:pt idx="5">
                  <c:v>71.829077396965388</c:v>
                </c:pt>
                <c:pt idx="6">
                  <c:v>71.697271466493248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9-45F7-9895-033AB68E188E}"/>
            </c:ext>
          </c:extLst>
        </c:ser>
        <c:ser>
          <c:idx val="1"/>
          <c:order val="1"/>
          <c:tx>
            <c:v>10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of pellet size'!$M$80:$M$84</c:f>
                <c:numCache>
                  <c:formatCode>General</c:formatCode>
                  <c:ptCount val="5"/>
                  <c:pt idx="0">
                    <c:v>0.29314529421207514</c:v>
                  </c:pt>
                  <c:pt idx="1">
                    <c:v>0.25755506031051256</c:v>
                  </c:pt>
                  <c:pt idx="2">
                    <c:v>0.29809565550607797</c:v>
                  </c:pt>
                  <c:pt idx="3">
                    <c:v>0.20606517410894373</c:v>
                  </c:pt>
                  <c:pt idx="4">
                    <c:v>0.31973639995904363</c:v>
                  </c:pt>
                </c:numCache>
              </c:numRef>
            </c:plus>
            <c:minus>
              <c:numRef>
                <c:f>'Effect of pellet size'!$M$80:$M$84</c:f>
                <c:numCache>
                  <c:formatCode>General</c:formatCode>
                  <c:ptCount val="5"/>
                  <c:pt idx="0">
                    <c:v>0.29314529421207514</c:v>
                  </c:pt>
                  <c:pt idx="1">
                    <c:v>0.25755506031051256</c:v>
                  </c:pt>
                  <c:pt idx="2">
                    <c:v>0.29809565550607797</c:v>
                  </c:pt>
                  <c:pt idx="3">
                    <c:v>0.20606517410894373</c:v>
                  </c:pt>
                  <c:pt idx="4">
                    <c:v>0.31973639995904363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size'!$J$80:$J$84</c:f>
              <c:numCache>
                <c:formatCode>0.0</c:formatCode>
                <c:ptCount val="5"/>
                <c:pt idx="0">
                  <c:v>77.148105241984481</c:v>
                </c:pt>
                <c:pt idx="1">
                  <c:v>71.379704998398466</c:v>
                </c:pt>
                <c:pt idx="2">
                  <c:v>63.40354448396311</c:v>
                </c:pt>
                <c:pt idx="3">
                  <c:v>55.270197209738008</c:v>
                </c:pt>
                <c:pt idx="4">
                  <c:v>47.017991317413248</c:v>
                </c:pt>
              </c:numCache>
            </c:numRef>
          </c:xVal>
          <c:yVal>
            <c:numRef>
              <c:f>'Effect of pellet size'!$K$80:$K$84</c:f>
              <c:numCache>
                <c:formatCode>0.0</c:formatCode>
                <c:ptCount val="5"/>
                <c:pt idx="0">
                  <c:v>70.599972773227307</c:v>
                </c:pt>
                <c:pt idx="1">
                  <c:v>70.269836244428248</c:v>
                </c:pt>
                <c:pt idx="2">
                  <c:v>71.056484143838858</c:v>
                </c:pt>
                <c:pt idx="3">
                  <c:v>70.549332196905283</c:v>
                </c:pt>
                <c:pt idx="4">
                  <c:v>70.561977938147095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9-45F7-9895-033AB68E188E}"/>
            </c:ext>
          </c:extLst>
        </c:ser>
        <c:ser>
          <c:idx val="2"/>
          <c:order val="2"/>
          <c:tx>
            <c:v>12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of pellet size'!$U$80:$U$84</c:f>
                <c:numCache>
                  <c:formatCode>General</c:formatCode>
                  <c:ptCount val="5"/>
                  <c:pt idx="0">
                    <c:v>0.29314529421207514</c:v>
                  </c:pt>
                  <c:pt idx="1">
                    <c:v>0.31554284970609209</c:v>
                  </c:pt>
                  <c:pt idx="2">
                    <c:v>0.27241408121475152</c:v>
                  </c:pt>
                  <c:pt idx="3">
                    <c:v>0.2266625324273159</c:v>
                  </c:pt>
                  <c:pt idx="4">
                    <c:v>0.28374988118620659</c:v>
                  </c:pt>
                </c:numCache>
              </c:numRef>
            </c:plus>
            <c:minus>
              <c:numRef>
                <c:f>'Effect of pellet size'!$U$80:$U$84</c:f>
                <c:numCache>
                  <c:formatCode>General</c:formatCode>
                  <c:ptCount val="5"/>
                  <c:pt idx="0">
                    <c:v>0.29314529421207514</c:v>
                  </c:pt>
                  <c:pt idx="1">
                    <c:v>0.31554284970609209</c:v>
                  </c:pt>
                  <c:pt idx="2">
                    <c:v>0.27241408121475152</c:v>
                  </c:pt>
                  <c:pt idx="3">
                    <c:v>0.2266625324273159</c:v>
                  </c:pt>
                  <c:pt idx="4">
                    <c:v>0.28374988118620659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size'!$R$80:$R$84</c:f>
              <c:numCache>
                <c:formatCode>0.0</c:formatCode>
                <c:ptCount val="5"/>
                <c:pt idx="0">
                  <c:v>77.148105241984481</c:v>
                </c:pt>
                <c:pt idx="1">
                  <c:v>73.222958206453526</c:v>
                </c:pt>
                <c:pt idx="2">
                  <c:v>67.042254068309049</c:v>
                </c:pt>
                <c:pt idx="3">
                  <c:v>60.383080161901361</c:v>
                </c:pt>
                <c:pt idx="4">
                  <c:v>55.39914993333759</c:v>
                </c:pt>
              </c:numCache>
            </c:numRef>
          </c:xVal>
          <c:yVal>
            <c:numRef>
              <c:f>'Effect of pellet size'!$S$80:$S$84</c:f>
              <c:numCache>
                <c:formatCode>0.0</c:formatCode>
                <c:ptCount val="5"/>
                <c:pt idx="0">
                  <c:v>70.599972773227307</c:v>
                </c:pt>
                <c:pt idx="1">
                  <c:v>70.277658318932481</c:v>
                </c:pt>
                <c:pt idx="2">
                  <c:v>70.986988778439795</c:v>
                </c:pt>
                <c:pt idx="3">
                  <c:v>70.380564082230038</c:v>
                </c:pt>
                <c:pt idx="4">
                  <c:v>70.669358800118289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9-45F7-9895-033AB68E188E}"/>
            </c:ext>
          </c:extLst>
        </c:ser>
        <c:ser>
          <c:idx val="3"/>
          <c:order val="3"/>
          <c:tx>
            <c:v>14 mm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of pellet size'!$AC$80:$AC$86</c:f>
                <c:numCache>
                  <c:formatCode>General</c:formatCode>
                  <c:ptCount val="7"/>
                  <c:pt idx="0">
                    <c:v>0.29314529421207514</c:v>
                  </c:pt>
                  <c:pt idx="1">
                    <c:v>0.28843555601613147</c:v>
                  </c:pt>
                  <c:pt idx="2">
                    <c:v>0.39974998214733515</c:v>
                  </c:pt>
                  <c:pt idx="3">
                    <c:v>0.27609637596188547</c:v>
                  </c:pt>
                  <c:pt idx="4">
                    <c:v>0.21754489340967298</c:v>
                  </c:pt>
                  <c:pt idx="5">
                    <c:v>0.37385536120051538</c:v>
                  </c:pt>
                  <c:pt idx="6">
                    <c:v>0.28370774253121589</c:v>
                  </c:pt>
                </c:numCache>
              </c:numRef>
            </c:plus>
            <c:minus>
              <c:numRef>
                <c:f>'Effect of pellet size'!$AC$80:$AC$86</c:f>
                <c:numCache>
                  <c:formatCode>General</c:formatCode>
                  <c:ptCount val="7"/>
                  <c:pt idx="0">
                    <c:v>0.29314529421207514</c:v>
                  </c:pt>
                  <c:pt idx="1">
                    <c:v>0.28843555601613147</c:v>
                  </c:pt>
                  <c:pt idx="2">
                    <c:v>0.39974998214733515</c:v>
                  </c:pt>
                  <c:pt idx="3">
                    <c:v>0.27609637596188547</c:v>
                  </c:pt>
                  <c:pt idx="4">
                    <c:v>0.21754489340967298</c:v>
                  </c:pt>
                  <c:pt idx="5">
                    <c:v>0.37385536120051538</c:v>
                  </c:pt>
                  <c:pt idx="6">
                    <c:v>0.28370774253121589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size'!$Z$80:$Z$86</c:f>
              <c:numCache>
                <c:formatCode>0.0</c:formatCode>
                <c:ptCount val="7"/>
                <c:pt idx="0">
                  <c:v>77.148105241984481</c:v>
                </c:pt>
                <c:pt idx="1">
                  <c:v>74.193998257851504</c:v>
                </c:pt>
                <c:pt idx="2">
                  <c:v>70.581045848354634</c:v>
                </c:pt>
                <c:pt idx="3">
                  <c:v>66.916735446622781</c:v>
                </c:pt>
                <c:pt idx="4">
                  <c:v>65.062104849299288</c:v>
                </c:pt>
                <c:pt idx="5">
                  <c:v>54.089858705272356</c:v>
                </c:pt>
                <c:pt idx="6">
                  <c:v>50.013799010055514</c:v>
                </c:pt>
              </c:numCache>
            </c:numRef>
          </c:xVal>
          <c:yVal>
            <c:numRef>
              <c:f>'Effect of pellet size'!$AA$80:$AA$86</c:f>
              <c:numCache>
                <c:formatCode>0.0</c:formatCode>
                <c:ptCount val="7"/>
                <c:pt idx="0">
                  <c:v>70.599972773227307</c:v>
                </c:pt>
                <c:pt idx="1">
                  <c:v>70.173046516161378</c:v>
                </c:pt>
                <c:pt idx="2">
                  <c:v>70.091217290934352</c:v>
                </c:pt>
                <c:pt idx="3">
                  <c:v>70.213675035073791</c:v>
                </c:pt>
                <c:pt idx="4">
                  <c:v>70.423984332772164</c:v>
                </c:pt>
                <c:pt idx="5">
                  <c:v>71.769972645787718</c:v>
                </c:pt>
                <c:pt idx="6">
                  <c:v>71.737648653600331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C9-45F7-9895-033AB68E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(%wb)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0.38630462422902817"/>
              <c:y val="0.89714389209439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</c:valAx>
      <c:valAx>
        <c:axId val="-333114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Volatile solids content </a:t>
                </a:r>
                <a:r>
                  <a:rPr lang="en-ZA" sz="1200" baseline="0"/>
                  <a:t>(%db) 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1.7411597486013751E-2"/>
              <c:y val="0.124142647517744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6039775179902"/>
          <c:y val="0.25880259479845164"/>
          <c:w val="0.16090254318538738"/>
          <c:h val="0.43184670238830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0171438058319"/>
          <c:y val="5.087087166843357E-2"/>
          <c:w val="0.73660026587273775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of pellet size'!$H$80:$H$86</c:f>
                <c:numCache>
                  <c:formatCode>General</c:formatCode>
                  <c:ptCount val="7"/>
                  <c:pt idx="0">
                    <c:v>0.12207482939006986</c:v>
                  </c:pt>
                  <c:pt idx="1">
                    <c:v>0.12272960362625328</c:v>
                  </c:pt>
                  <c:pt idx="2">
                    <c:v>0.15847259581702877</c:v>
                  </c:pt>
                  <c:pt idx="3">
                    <c:v>0.13846887173295278</c:v>
                  </c:pt>
                  <c:pt idx="4">
                    <c:v>0.16781277297014127</c:v>
                  </c:pt>
                  <c:pt idx="5">
                    <c:v>0.35696448583806817</c:v>
                  </c:pt>
                  <c:pt idx="6">
                    <c:v>0.26070506013177586</c:v>
                  </c:pt>
                </c:numCache>
              </c:numRef>
            </c:plus>
            <c:minus>
              <c:numRef>
                <c:f>'Effect of pellet size'!$H$80:$H$86</c:f>
                <c:numCache>
                  <c:formatCode>General</c:formatCode>
                  <c:ptCount val="7"/>
                  <c:pt idx="0">
                    <c:v>0.12207482939006986</c:v>
                  </c:pt>
                  <c:pt idx="1">
                    <c:v>0.12272960362625328</c:v>
                  </c:pt>
                  <c:pt idx="2">
                    <c:v>0.15847259581702877</c:v>
                  </c:pt>
                  <c:pt idx="3">
                    <c:v>0.13846887173295278</c:v>
                  </c:pt>
                  <c:pt idx="4">
                    <c:v>0.16781277297014127</c:v>
                  </c:pt>
                  <c:pt idx="5">
                    <c:v>0.35696448583806817</c:v>
                  </c:pt>
                  <c:pt idx="6">
                    <c:v>0.26070506013177586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size'!$B$80:$B$86</c:f>
              <c:numCache>
                <c:formatCode>0.0</c:formatCode>
                <c:ptCount val="7"/>
                <c:pt idx="0">
                  <c:v>77.148105241984481</c:v>
                </c:pt>
                <c:pt idx="1">
                  <c:v>70.405612333919819</c:v>
                </c:pt>
                <c:pt idx="2">
                  <c:v>61.269428919790869</c:v>
                </c:pt>
                <c:pt idx="3">
                  <c:v>49.241564096883266</c:v>
                </c:pt>
                <c:pt idx="4">
                  <c:v>33.261444688290581</c:v>
                </c:pt>
                <c:pt idx="5">
                  <c:v>22.448192964143047</c:v>
                </c:pt>
                <c:pt idx="6">
                  <c:v>11.872729305518599</c:v>
                </c:pt>
              </c:numCache>
            </c:numRef>
          </c:xVal>
          <c:yVal>
            <c:numRef>
              <c:f>'Effect of pellet size'!$F$80:$F$86</c:f>
              <c:numCache>
                <c:formatCode>0.0</c:formatCode>
                <c:ptCount val="7"/>
                <c:pt idx="0">
                  <c:v>29.400027226772693</c:v>
                </c:pt>
                <c:pt idx="1">
                  <c:v>30.030030086172829</c:v>
                </c:pt>
                <c:pt idx="2">
                  <c:v>30.122759585000736</c:v>
                </c:pt>
                <c:pt idx="3">
                  <c:v>29.951496340335311</c:v>
                </c:pt>
                <c:pt idx="4">
                  <c:v>29.442590553267578</c:v>
                </c:pt>
                <c:pt idx="5">
                  <c:v>28.170922603034612</c:v>
                </c:pt>
                <c:pt idx="6">
                  <c:v>28.302728533506752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1-4C14-ABC6-A30DCCE14AED}"/>
            </c:ext>
          </c:extLst>
        </c:ser>
        <c:ser>
          <c:idx val="1"/>
          <c:order val="1"/>
          <c:tx>
            <c:v>10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of pellet size'!$P$80:$P$84</c:f>
                <c:numCache>
                  <c:formatCode>General</c:formatCode>
                  <c:ptCount val="5"/>
                  <c:pt idx="0">
                    <c:v>0.12207482939006986</c:v>
                  </c:pt>
                  <c:pt idx="1">
                    <c:v>0.10896786627583523</c:v>
                  </c:pt>
                  <c:pt idx="2">
                    <c:v>0.12142363129489324</c:v>
                  </c:pt>
                  <c:pt idx="3">
                    <c:v>8.6021466107309069E-2</c:v>
                  </c:pt>
                  <c:pt idx="4">
                    <c:v>0.13339205434720719</c:v>
                  </c:pt>
                </c:numCache>
              </c:numRef>
            </c:plus>
            <c:minus>
              <c:numRef>
                <c:f>'Effect of pellet size'!$P$80:$P$84</c:f>
                <c:numCache>
                  <c:formatCode>General</c:formatCode>
                  <c:ptCount val="5"/>
                  <c:pt idx="0">
                    <c:v>0.12207482939006986</c:v>
                  </c:pt>
                  <c:pt idx="1">
                    <c:v>0.10896786627583523</c:v>
                  </c:pt>
                  <c:pt idx="2">
                    <c:v>0.12142363129489324</c:v>
                  </c:pt>
                  <c:pt idx="3">
                    <c:v>8.6021466107309069E-2</c:v>
                  </c:pt>
                  <c:pt idx="4">
                    <c:v>0.13339205434720719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size'!$J$80:$J$84</c:f>
              <c:numCache>
                <c:formatCode>0.0</c:formatCode>
                <c:ptCount val="5"/>
                <c:pt idx="0">
                  <c:v>77.148105241984481</c:v>
                </c:pt>
                <c:pt idx="1">
                  <c:v>71.379704998398466</c:v>
                </c:pt>
                <c:pt idx="2">
                  <c:v>63.40354448396311</c:v>
                </c:pt>
                <c:pt idx="3">
                  <c:v>55.270197209738008</c:v>
                </c:pt>
                <c:pt idx="4">
                  <c:v>47.017991317413248</c:v>
                </c:pt>
              </c:numCache>
            </c:numRef>
          </c:xVal>
          <c:yVal>
            <c:numRef>
              <c:f>'Effect of pellet size'!$N$80:$N$84</c:f>
              <c:numCache>
                <c:formatCode>0.0</c:formatCode>
                <c:ptCount val="5"/>
                <c:pt idx="0">
                  <c:v>29.400027226772693</c:v>
                </c:pt>
                <c:pt idx="1">
                  <c:v>29.730163755571752</c:v>
                </c:pt>
                <c:pt idx="2">
                  <c:v>28.943515856161142</c:v>
                </c:pt>
                <c:pt idx="3">
                  <c:v>29.450667803094717</c:v>
                </c:pt>
                <c:pt idx="4">
                  <c:v>29.438022061852905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1-4C14-ABC6-A30DCCE14AED}"/>
            </c:ext>
          </c:extLst>
        </c:ser>
        <c:ser>
          <c:idx val="2"/>
          <c:order val="2"/>
          <c:tx>
            <c:v>12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of pellet size'!$X$80:$X$84</c:f>
                <c:numCache>
                  <c:formatCode>General</c:formatCode>
                  <c:ptCount val="5"/>
                  <c:pt idx="0">
                    <c:v>0.12207482939006986</c:v>
                  </c:pt>
                  <c:pt idx="1">
                    <c:v>0.13345169173708271</c:v>
                  </c:pt>
                  <c:pt idx="2">
                    <c:v>0.11133804843959053</c:v>
                  </c:pt>
                  <c:pt idx="3">
                    <c:v>9.5390203840173826E-2</c:v>
                  </c:pt>
                  <c:pt idx="4">
                    <c:v>0.11776767324465609</c:v>
                  </c:pt>
                </c:numCache>
              </c:numRef>
            </c:plus>
            <c:minus>
              <c:numRef>
                <c:f>'Effect of pellet size'!$X$80:$X$84</c:f>
                <c:numCache>
                  <c:formatCode>General</c:formatCode>
                  <c:ptCount val="5"/>
                  <c:pt idx="0">
                    <c:v>0.12207482939006986</c:v>
                  </c:pt>
                  <c:pt idx="1">
                    <c:v>0.13345169173708271</c:v>
                  </c:pt>
                  <c:pt idx="2">
                    <c:v>0.11133804843959053</c:v>
                  </c:pt>
                  <c:pt idx="3">
                    <c:v>9.5390203840173826E-2</c:v>
                  </c:pt>
                  <c:pt idx="4">
                    <c:v>0.11776767324465609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size'!$R$80:$R$84</c:f>
              <c:numCache>
                <c:formatCode>0.0</c:formatCode>
                <c:ptCount val="5"/>
                <c:pt idx="0">
                  <c:v>77.148105241984481</c:v>
                </c:pt>
                <c:pt idx="1">
                  <c:v>73.222958206453526</c:v>
                </c:pt>
                <c:pt idx="2">
                  <c:v>67.042254068309049</c:v>
                </c:pt>
                <c:pt idx="3">
                  <c:v>60.383080161901361</c:v>
                </c:pt>
                <c:pt idx="4">
                  <c:v>55.39914993333759</c:v>
                </c:pt>
              </c:numCache>
            </c:numRef>
          </c:xVal>
          <c:yVal>
            <c:numRef>
              <c:f>'Effect of pellet size'!$V$80:$V$84</c:f>
              <c:numCache>
                <c:formatCode>0.0</c:formatCode>
                <c:ptCount val="5"/>
                <c:pt idx="0">
                  <c:v>29.400027226772693</c:v>
                </c:pt>
                <c:pt idx="1">
                  <c:v>29.722341681067519</c:v>
                </c:pt>
                <c:pt idx="2">
                  <c:v>29.013011221560205</c:v>
                </c:pt>
                <c:pt idx="3">
                  <c:v>29.619435917769962</c:v>
                </c:pt>
                <c:pt idx="4">
                  <c:v>29.330641199881711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91-4C14-ABC6-A30DCCE14AED}"/>
            </c:ext>
          </c:extLst>
        </c:ser>
        <c:ser>
          <c:idx val="3"/>
          <c:order val="3"/>
          <c:tx>
            <c:v>14 mm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of pellet size'!$AF$80:$AF$86</c:f>
                <c:numCache>
                  <c:formatCode>General</c:formatCode>
                  <c:ptCount val="7"/>
                  <c:pt idx="0">
                    <c:v>0.12207482939006986</c:v>
                  </c:pt>
                  <c:pt idx="1">
                    <c:v>0.12259912230541267</c:v>
                  </c:pt>
                  <c:pt idx="2">
                    <c:v>0.17057822386463134</c:v>
                  </c:pt>
                  <c:pt idx="3">
                    <c:v>0.11712670461888064</c:v>
                  </c:pt>
                  <c:pt idx="4">
                    <c:v>9.1362498682366525E-2</c:v>
                  </c:pt>
                  <c:pt idx="5">
                    <c:v>0.14705240484481205</c:v>
                  </c:pt>
                  <c:pt idx="6">
                    <c:v>0.11177182483118235</c:v>
                  </c:pt>
                </c:numCache>
              </c:numRef>
            </c:plus>
            <c:minus>
              <c:numRef>
                <c:f>'Effect of pellet size'!$AF$80:$AF$86</c:f>
                <c:numCache>
                  <c:formatCode>General</c:formatCode>
                  <c:ptCount val="7"/>
                  <c:pt idx="0">
                    <c:v>0.12207482939006986</c:v>
                  </c:pt>
                  <c:pt idx="1">
                    <c:v>0.12259912230541267</c:v>
                  </c:pt>
                  <c:pt idx="2">
                    <c:v>0.17057822386463134</c:v>
                  </c:pt>
                  <c:pt idx="3">
                    <c:v>0.11712670461888064</c:v>
                  </c:pt>
                  <c:pt idx="4">
                    <c:v>9.1362498682366525E-2</c:v>
                  </c:pt>
                  <c:pt idx="5">
                    <c:v>0.14705240484481205</c:v>
                  </c:pt>
                  <c:pt idx="6">
                    <c:v>0.11177182483118235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size'!$Z$80:$Z$86</c:f>
              <c:numCache>
                <c:formatCode>0.0</c:formatCode>
                <c:ptCount val="7"/>
                <c:pt idx="0">
                  <c:v>77.148105241984481</c:v>
                </c:pt>
                <c:pt idx="1">
                  <c:v>74.193998257851504</c:v>
                </c:pt>
                <c:pt idx="2">
                  <c:v>70.581045848354634</c:v>
                </c:pt>
                <c:pt idx="3">
                  <c:v>66.916735446622781</c:v>
                </c:pt>
                <c:pt idx="4">
                  <c:v>65.062104849299288</c:v>
                </c:pt>
                <c:pt idx="5">
                  <c:v>54.089858705272356</c:v>
                </c:pt>
                <c:pt idx="6">
                  <c:v>50.013799010055514</c:v>
                </c:pt>
              </c:numCache>
            </c:numRef>
          </c:xVal>
          <c:yVal>
            <c:numRef>
              <c:f>'Effect of pellet size'!$AD$80:$AD$86</c:f>
              <c:numCache>
                <c:formatCode>0.0</c:formatCode>
                <c:ptCount val="7"/>
                <c:pt idx="0">
                  <c:v>29.400027226772693</c:v>
                </c:pt>
                <c:pt idx="1">
                  <c:v>29.826953483838622</c:v>
                </c:pt>
                <c:pt idx="2">
                  <c:v>29.908782709065648</c:v>
                </c:pt>
                <c:pt idx="3">
                  <c:v>29.786324964926209</c:v>
                </c:pt>
                <c:pt idx="4">
                  <c:v>29.576015667227836</c:v>
                </c:pt>
                <c:pt idx="5">
                  <c:v>28.230027354212282</c:v>
                </c:pt>
                <c:pt idx="6">
                  <c:v>28.262351346399669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1-4C14-ABC6-A30DCCE1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(%wb)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0.38630462422902817"/>
              <c:y val="0.89714389209439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</c:valAx>
      <c:valAx>
        <c:axId val="-333114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Ash content </a:t>
                </a:r>
                <a:r>
                  <a:rPr lang="en-ZA" sz="1200" baseline="0"/>
                  <a:t>(%db) 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1.0883854664689042E-2"/>
              <c:y val="0.2225210091473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6039775179902"/>
          <c:y val="0.25880259479845164"/>
          <c:w val="0.16090254318538738"/>
          <c:h val="0.43184670238830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7181232910176"/>
          <c:y val="5.5555555555555546E-2"/>
          <c:w val="0.71292294114402321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'[1]Effect of pellet size'!$F$25:$F$31</c:f>
                <c:numCache>
                  <c:formatCode>General</c:formatCode>
                  <c:ptCount val="7"/>
                  <c:pt idx="0">
                    <c:v>2.6898349410316474E-2</c:v>
                  </c:pt>
                  <c:pt idx="1">
                    <c:v>3.3741920294067689E-2</c:v>
                  </c:pt>
                  <c:pt idx="2">
                    <c:v>5.1098590393156146E-2</c:v>
                  </c:pt>
                  <c:pt idx="3">
                    <c:v>0.10808399257804209</c:v>
                  </c:pt>
                  <c:pt idx="4">
                    <c:v>9.1311856212452663E-2</c:v>
                  </c:pt>
                  <c:pt idx="5">
                    <c:v>4.8139455016479697E-2</c:v>
                  </c:pt>
                  <c:pt idx="6">
                    <c:v>5.6996117375064853E-2</c:v>
                  </c:pt>
                </c:numCache>
              </c:numRef>
            </c:plus>
            <c:minus>
              <c:numRef>
                <c:f>'[1]Effect of pellet size'!$F$25:$F$31</c:f>
                <c:numCache>
                  <c:formatCode>General</c:formatCode>
                  <c:ptCount val="7"/>
                  <c:pt idx="0">
                    <c:v>2.6898349410316474E-2</c:v>
                  </c:pt>
                  <c:pt idx="1">
                    <c:v>3.3741920294067689E-2</c:v>
                  </c:pt>
                  <c:pt idx="2">
                    <c:v>5.1098590393156146E-2</c:v>
                  </c:pt>
                  <c:pt idx="3">
                    <c:v>0.10808399257804209</c:v>
                  </c:pt>
                  <c:pt idx="4">
                    <c:v>9.1311856212452663E-2</c:v>
                  </c:pt>
                  <c:pt idx="5">
                    <c:v>4.8139455016479697E-2</c:v>
                  </c:pt>
                  <c:pt idx="6">
                    <c:v>5.6996117375064853E-2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'[1]Effect of pellet size'!$D$25:$D$31</c:f>
              <c:numCache>
                <c:formatCode>General</c:formatCode>
                <c:ptCount val="7"/>
                <c:pt idx="0">
                  <c:v>0</c:v>
                </c:pt>
                <c:pt idx="1">
                  <c:v>0.99698568942227306</c:v>
                </c:pt>
                <c:pt idx="2">
                  <c:v>1.7940650258026711</c:v>
                </c:pt>
                <c:pt idx="3">
                  <c:v>2.4058888818180288</c:v>
                </c:pt>
                <c:pt idx="4">
                  <c:v>2.8776205018683898</c:v>
                </c:pt>
                <c:pt idx="5">
                  <c:v>3.0865441449173314</c:v>
                </c:pt>
                <c:pt idx="6">
                  <c:v>3.2412822147260396</c:v>
                </c:pt>
              </c:numCache>
            </c:numRef>
          </c:xVal>
          <c:yVal>
            <c:numRef>
              <c:f>'[1]Effect of pellet size'!$C$25:$C$31</c:f>
              <c:numCache>
                <c:formatCode>General</c:formatCode>
                <c:ptCount val="7"/>
                <c:pt idx="0">
                  <c:v>0</c:v>
                </c:pt>
                <c:pt idx="1">
                  <c:v>0.31333333333333335</c:v>
                </c:pt>
                <c:pt idx="2">
                  <c:v>0.67366666666666675</c:v>
                </c:pt>
                <c:pt idx="3">
                  <c:v>0.97133333333333338</c:v>
                </c:pt>
                <c:pt idx="4">
                  <c:v>1.3708333333333336</c:v>
                </c:pt>
                <c:pt idx="5">
                  <c:v>1.8016666666666667</c:v>
                </c:pt>
                <c:pt idx="6">
                  <c:v>2.0131666666666668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F-4069-85F2-AD277658F2E4}"/>
            </c:ext>
          </c:extLst>
        </c:ser>
        <c:ser>
          <c:idx val="1"/>
          <c:order val="1"/>
          <c:tx>
            <c:v>10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'[1]Effect of pellet size'!$L$25:$L$29</c:f>
                <c:numCache>
                  <c:formatCode>General</c:formatCode>
                  <c:ptCount val="5"/>
                  <c:pt idx="0">
                    <c:v>2.6898349410316474E-2</c:v>
                  </c:pt>
                  <c:pt idx="1">
                    <c:v>2.1517630856846399E-2</c:v>
                  </c:pt>
                  <c:pt idx="2">
                    <c:v>2.0428572831505756E-2</c:v>
                  </c:pt>
                  <c:pt idx="3">
                    <c:v>2.7158369344409614E-2</c:v>
                  </c:pt>
                  <c:pt idx="4">
                    <c:v>3.0132237160075143E-2</c:v>
                  </c:pt>
                </c:numCache>
              </c:numRef>
            </c:plus>
            <c:minus>
              <c:numRef>
                <c:f>'[1]Effect of pellet size'!$L$25:$L$29</c:f>
                <c:numCache>
                  <c:formatCode>General</c:formatCode>
                  <c:ptCount val="5"/>
                  <c:pt idx="0">
                    <c:v>2.6898349410316474E-2</c:v>
                  </c:pt>
                  <c:pt idx="1">
                    <c:v>2.1517630856846399E-2</c:v>
                  </c:pt>
                  <c:pt idx="2">
                    <c:v>2.0428572831505756E-2</c:v>
                  </c:pt>
                  <c:pt idx="3">
                    <c:v>2.7158369344409614E-2</c:v>
                  </c:pt>
                  <c:pt idx="4">
                    <c:v>3.0132237160075143E-2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'[1]Effect of pellet size'!$J$25:$J$29</c:f>
              <c:numCache>
                <c:formatCode>General</c:formatCode>
                <c:ptCount val="5"/>
                <c:pt idx="0">
                  <c:v>0</c:v>
                </c:pt>
                <c:pt idx="1">
                  <c:v>0.88198066660419316</c:v>
                </c:pt>
                <c:pt idx="2">
                  <c:v>1.6434996862702131</c:v>
                </c:pt>
                <c:pt idx="3">
                  <c:v>2.1403588544942891</c:v>
                </c:pt>
                <c:pt idx="4">
                  <c:v>2.4885715910070818</c:v>
                </c:pt>
              </c:numCache>
            </c:numRef>
          </c:xVal>
          <c:yVal>
            <c:numRef>
              <c:f>'[1]Effect of pellet size'!$I$25:$I$29</c:f>
              <c:numCache>
                <c:formatCode>General</c:formatCode>
                <c:ptCount val="5"/>
                <c:pt idx="0">
                  <c:v>0</c:v>
                </c:pt>
                <c:pt idx="1">
                  <c:v>0.31724999999999998</c:v>
                </c:pt>
                <c:pt idx="2">
                  <c:v>0.65800000000000014</c:v>
                </c:pt>
                <c:pt idx="3">
                  <c:v>0.99248333333333338</c:v>
                </c:pt>
                <c:pt idx="4">
                  <c:v>1.3340166666666666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F-4069-85F2-AD277658F2E4}"/>
            </c:ext>
          </c:extLst>
        </c:ser>
        <c:ser>
          <c:idx val="2"/>
          <c:order val="2"/>
          <c:tx>
            <c:v>12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'[1]Effect of pellet size'!$R$25:$R$29</c:f>
                <c:numCache>
                  <c:formatCode>General</c:formatCode>
                  <c:ptCount val="5"/>
                  <c:pt idx="0">
                    <c:v>2.6898349410316474E-2</c:v>
                  </c:pt>
                  <c:pt idx="1">
                    <c:v>2.285741022302739E-2</c:v>
                  </c:pt>
                  <c:pt idx="2">
                    <c:v>4.27899519034972E-2</c:v>
                  </c:pt>
                  <c:pt idx="3">
                    <c:v>2.8893443481598977E-2</c:v>
                  </c:pt>
                  <c:pt idx="4">
                    <c:v>2.184574234579606E-2</c:v>
                  </c:pt>
                </c:numCache>
              </c:numRef>
            </c:plus>
            <c:minus>
              <c:numRef>
                <c:f>'[1]Effect of pellet size'!$R$25:$R$29</c:f>
                <c:numCache>
                  <c:formatCode>General</c:formatCode>
                  <c:ptCount val="5"/>
                  <c:pt idx="0">
                    <c:v>2.6898349410316474E-2</c:v>
                  </c:pt>
                  <c:pt idx="1">
                    <c:v>2.285741022302739E-2</c:v>
                  </c:pt>
                  <c:pt idx="2">
                    <c:v>4.27899519034972E-2</c:v>
                  </c:pt>
                  <c:pt idx="3">
                    <c:v>2.8893443481598977E-2</c:v>
                  </c:pt>
                  <c:pt idx="4">
                    <c:v>2.184574234579606E-2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'[1]Effect of pellet size'!$P$25:$P$29</c:f>
              <c:numCache>
                <c:formatCode>General</c:formatCode>
                <c:ptCount val="5"/>
                <c:pt idx="0">
                  <c:v>0</c:v>
                </c:pt>
                <c:pt idx="1">
                  <c:v>0.64146227216070928</c:v>
                </c:pt>
                <c:pt idx="2">
                  <c:v>1.3418166651052119</c:v>
                </c:pt>
                <c:pt idx="3">
                  <c:v>1.851830724815779</c:v>
                </c:pt>
                <c:pt idx="4">
                  <c:v>2.1338950174428417</c:v>
                </c:pt>
              </c:numCache>
            </c:numRef>
          </c:xVal>
          <c:yVal>
            <c:numRef>
              <c:f>'[1]Effect of pellet size'!$O$25:$O$29</c:f>
              <c:numCache>
                <c:formatCode>General</c:formatCode>
                <c:ptCount val="5"/>
                <c:pt idx="0">
                  <c:v>0</c:v>
                </c:pt>
                <c:pt idx="1">
                  <c:v>0.30001666666666671</c:v>
                </c:pt>
                <c:pt idx="2">
                  <c:v>0.67523333333333335</c:v>
                </c:pt>
                <c:pt idx="3">
                  <c:v>0.96898333333333331</c:v>
                </c:pt>
                <c:pt idx="4">
                  <c:v>1.3316666666666668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F-4069-85F2-AD277658F2E4}"/>
            </c:ext>
          </c:extLst>
        </c:ser>
        <c:ser>
          <c:idx val="3"/>
          <c:order val="3"/>
          <c:tx>
            <c:v>14 mm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'[1]Effect of pellet size'!$X$25:$X$31</c:f>
                <c:numCache>
                  <c:formatCode>General</c:formatCode>
                  <c:ptCount val="7"/>
                  <c:pt idx="0">
                    <c:v>2.6898349410316474E-2</c:v>
                  </c:pt>
                  <c:pt idx="1">
                    <c:v>2.3459434652303497E-2</c:v>
                  </c:pt>
                  <c:pt idx="2">
                    <c:v>4.6499205545457729E-2</c:v>
                  </c:pt>
                  <c:pt idx="3">
                    <c:v>5.8653240262687104E-2</c:v>
                  </c:pt>
                  <c:pt idx="4">
                    <c:v>2.1909318638485917E-2</c:v>
                  </c:pt>
                  <c:pt idx="5">
                    <c:v>4.0292087184979848E-2</c:v>
                  </c:pt>
                  <c:pt idx="6">
                    <c:v>9.0009246461431533E-2</c:v>
                  </c:pt>
                </c:numCache>
              </c:numRef>
            </c:plus>
            <c:minus>
              <c:numRef>
                <c:f>'[1]Effect of pellet size'!$X$25:$X$31</c:f>
                <c:numCache>
                  <c:formatCode>General</c:formatCode>
                  <c:ptCount val="7"/>
                  <c:pt idx="0">
                    <c:v>2.6898349410316474E-2</c:v>
                  </c:pt>
                  <c:pt idx="1">
                    <c:v>2.3459434652303497E-2</c:v>
                  </c:pt>
                  <c:pt idx="2">
                    <c:v>4.6499205545457729E-2</c:v>
                  </c:pt>
                  <c:pt idx="3">
                    <c:v>5.8653240262687104E-2</c:v>
                  </c:pt>
                  <c:pt idx="4">
                    <c:v>2.1909318638485917E-2</c:v>
                  </c:pt>
                  <c:pt idx="5">
                    <c:v>4.0292087184979848E-2</c:v>
                  </c:pt>
                  <c:pt idx="6">
                    <c:v>9.0009246461431533E-2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'[1]Effect of pellet size'!$V$25:$V$31</c:f>
              <c:numCache>
                <c:formatCode>General</c:formatCode>
                <c:ptCount val="7"/>
                <c:pt idx="0">
                  <c:v>0</c:v>
                </c:pt>
                <c:pt idx="1">
                  <c:v>0.50093719758535737</c:v>
                </c:pt>
                <c:pt idx="2">
                  <c:v>0.97683564649329746</c:v>
                </c:pt>
                <c:pt idx="3">
                  <c:v>1.3533284403623607</c:v>
                </c:pt>
                <c:pt idx="4">
                  <c:v>1.5137830969712758</c:v>
                </c:pt>
                <c:pt idx="5">
                  <c:v>2.197836763688346</c:v>
                </c:pt>
                <c:pt idx="6">
                  <c:v>2.3754526368940585</c:v>
                </c:pt>
              </c:numCache>
            </c:numRef>
          </c:xVal>
          <c:yVal>
            <c:numRef>
              <c:f>'[1]Effect of pellet size'!$U$25:$U$31</c:f>
              <c:numCache>
                <c:formatCode>General</c:formatCode>
                <c:ptCount val="7"/>
                <c:pt idx="0">
                  <c:v>0</c:v>
                </c:pt>
                <c:pt idx="1">
                  <c:v>0.31960000000000005</c:v>
                </c:pt>
                <c:pt idx="2">
                  <c:v>0.69481666666666664</c:v>
                </c:pt>
                <c:pt idx="3">
                  <c:v>0.97916666666666674</c:v>
                </c:pt>
                <c:pt idx="4">
                  <c:v>1.3340166666666666</c:v>
                </c:pt>
                <c:pt idx="5">
                  <c:v>1.9975000000000001</c:v>
                </c:pt>
                <c:pt idx="6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F-4069-85F2-AD277658F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0" i="0" baseline="0">
                    <a:effectLst/>
                  </a:rPr>
                  <a:t>Moisture removal (g water / g dry solid)</a:t>
                </a:r>
                <a:endParaRPr lang="en-ZA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176071487671685"/>
              <c:y val="0.90182840867779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  <c:majorUnit val="1"/>
      </c:valAx>
      <c:valAx>
        <c:axId val="-333114080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0" i="0" baseline="0">
                    <a:effectLst/>
                  </a:rPr>
                  <a:t>Energy consumption (kW·h)</a:t>
                </a:r>
                <a:endParaRPr lang="en-ZA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1763394088398221E-2"/>
              <c:y val="0.12825844299244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366039775179902"/>
          <c:y val="0.25880259479845164"/>
          <c:w val="0.16090254318538738"/>
          <c:h val="0.43184670238830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853705040823"/>
          <c:y val="5.5555555555555552E-2"/>
          <c:w val="0.68629232554130604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FS with sawdust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feedstock'!$E$6:$E$12</c:f>
                <c:numCache>
                  <c:formatCode>General</c:formatCode>
                  <c:ptCount val="7"/>
                  <c:pt idx="0">
                    <c:v>0.30733912494444043</c:v>
                  </c:pt>
                  <c:pt idx="1">
                    <c:v>0.58322594084601687</c:v>
                  </c:pt>
                  <c:pt idx="2">
                    <c:v>1.298862295676396</c:v>
                  </c:pt>
                  <c:pt idx="3">
                    <c:v>3.8187735487236139</c:v>
                  </c:pt>
                  <c:pt idx="4">
                    <c:v>4.214605682829502</c:v>
                  </c:pt>
                  <c:pt idx="5">
                    <c:v>2.4250578581889894</c:v>
                  </c:pt>
                  <c:pt idx="6">
                    <c:v>3.3481386140884037</c:v>
                  </c:pt>
                </c:numCache>
              </c:numRef>
            </c:plus>
            <c:minus>
              <c:numRef>
                <c:f>'Effect of feedstock'!$E$6:$E$12</c:f>
                <c:numCache>
                  <c:formatCode>General</c:formatCode>
                  <c:ptCount val="7"/>
                  <c:pt idx="0">
                    <c:v>0.30733912494444043</c:v>
                  </c:pt>
                  <c:pt idx="1">
                    <c:v>0.58322594084601687</c:v>
                  </c:pt>
                  <c:pt idx="2">
                    <c:v>1.298862295676396</c:v>
                  </c:pt>
                  <c:pt idx="3">
                    <c:v>3.8187735487236139</c:v>
                  </c:pt>
                  <c:pt idx="4">
                    <c:v>4.214605682829502</c:v>
                  </c:pt>
                  <c:pt idx="5">
                    <c:v>2.4250578581889894</c:v>
                  </c:pt>
                  <c:pt idx="6">
                    <c:v>3.3481386140884037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feedstock'!$B$6:$B$12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4</c:v>
                </c:pt>
                <c:pt idx="2">
                  <c:v>8.6</c:v>
                </c:pt>
                <c:pt idx="3">
                  <c:v>12.4</c:v>
                </c:pt>
                <c:pt idx="4">
                  <c:v>17.5</c:v>
                </c:pt>
                <c:pt idx="5">
                  <c:v>23</c:v>
                </c:pt>
                <c:pt idx="6">
                  <c:v>25.7</c:v>
                </c:pt>
              </c:numCache>
            </c:numRef>
          </c:xVal>
          <c:yVal>
            <c:numRef>
              <c:f>'Effect of feedstock'!$C$6:$C$12</c:f>
              <c:numCache>
                <c:formatCode>0.0</c:formatCode>
                <c:ptCount val="7"/>
                <c:pt idx="0">
                  <c:v>77.148105241984481</c:v>
                </c:pt>
                <c:pt idx="1">
                  <c:v>70.405612333919819</c:v>
                </c:pt>
                <c:pt idx="2">
                  <c:v>61.269428919790869</c:v>
                </c:pt>
                <c:pt idx="3">
                  <c:v>49.241564096883266</c:v>
                </c:pt>
                <c:pt idx="4">
                  <c:v>33.261444688290581</c:v>
                </c:pt>
                <c:pt idx="5">
                  <c:v>22.448192964143047</c:v>
                </c:pt>
                <c:pt idx="6">
                  <c:v>11.872729305518599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8-4DEE-9FF1-879BC9A45895}"/>
            </c:ext>
          </c:extLst>
        </c:ser>
        <c:ser>
          <c:idx val="1"/>
          <c:order val="1"/>
          <c:tx>
            <c:v>Pre-dried FS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feedstock'!$M$6:$M$10</c:f>
                <c:numCache>
                  <c:formatCode>General</c:formatCode>
                  <c:ptCount val="5"/>
                  <c:pt idx="0">
                    <c:v>0.25961099999999998</c:v>
                  </c:pt>
                  <c:pt idx="1">
                    <c:v>0.44835656776900884</c:v>
                  </c:pt>
                  <c:pt idx="2">
                    <c:v>0.31002543756465206</c:v>
                  </c:pt>
                  <c:pt idx="3">
                    <c:v>0.89792781009506717</c:v>
                  </c:pt>
                  <c:pt idx="4">
                    <c:v>1.1442669560935101</c:v>
                  </c:pt>
                </c:numCache>
              </c:numRef>
            </c:plus>
            <c:minus>
              <c:numRef>
                <c:f>'Effect of feedstock'!$M$6:$M$10</c:f>
                <c:numCache>
                  <c:formatCode>General</c:formatCode>
                  <c:ptCount val="5"/>
                  <c:pt idx="0">
                    <c:v>0.25961099999999998</c:v>
                  </c:pt>
                  <c:pt idx="1">
                    <c:v>0.44835656776900884</c:v>
                  </c:pt>
                  <c:pt idx="2">
                    <c:v>0.31002543756465206</c:v>
                  </c:pt>
                  <c:pt idx="3">
                    <c:v>0.89792781009506717</c:v>
                  </c:pt>
                  <c:pt idx="4">
                    <c:v>1.1442669560935101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feedstock'!$J$6:$J$10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4</c:v>
                </c:pt>
                <c:pt idx="2" formatCode="General">
                  <c:v>8.33</c:v>
                </c:pt>
                <c:pt idx="3">
                  <c:v>12.67</c:v>
                </c:pt>
                <c:pt idx="4" formatCode="General">
                  <c:v>20.68</c:v>
                </c:pt>
              </c:numCache>
            </c:numRef>
          </c:xVal>
          <c:yVal>
            <c:numRef>
              <c:f>'Effect of feedstock'!$K$6:$K$10</c:f>
              <c:numCache>
                <c:formatCode>0.0</c:formatCode>
                <c:ptCount val="5"/>
                <c:pt idx="0">
                  <c:v>67.543300000000002</c:v>
                </c:pt>
                <c:pt idx="1">
                  <c:v>61.575787008618327</c:v>
                </c:pt>
                <c:pt idx="2">
                  <c:v>51.831663381357394</c:v>
                </c:pt>
                <c:pt idx="3">
                  <c:v>44.472625895438306</c:v>
                </c:pt>
                <c:pt idx="4">
                  <c:v>24.138586452439625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8-4DEE-9FF1-879BC9A45895}"/>
            </c:ext>
          </c:extLst>
        </c:ser>
        <c:ser>
          <c:idx val="3"/>
          <c:order val="2"/>
          <c:tx>
            <c:v>FS without sawdust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feedstock'!$U$6:$U$11</c:f>
                <c:numCache>
                  <c:formatCode>General</c:formatCode>
                  <c:ptCount val="6"/>
                  <c:pt idx="0">
                    <c:v>0.26802100000000001</c:v>
                  </c:pt>
                  <c:pt idx="1">
                    <c:v>1.0214719999999999</c:v>
                  </c:pt>
                  <c:pt idx="2">
                    <c:v>2.9501230000000001</c:v>
                  </c:pt>
                  <c:pt idx="3">
                    <c:v>1.7933269999999999</c:v>
                  </c:pt>
                  <c:pt idx="4">
                    <c:v>1.832044</c:v>
                  </c:pt>
                  <c:pt idx="5">
                    <c:v>6.7584109999999997</c:v>
                  </c:pt>
                </c:numCache>
              </c:numRef>
            </c:plus>
            <c:minus>
              <c:numRef>
                <c:f>'Effect of feedstock'!$U$6:$U$11</c:f>
                <c:numCache>
                  <c:formatCode>General</c:formatCode>
                  <c:ptCount val="6"/>
                  <c:pt idx="0">
                    <c:v>0.26802100000000001</c:v>
                  </c:pt>
                  <c:pt idx="1">
                    <c:v>1.0214719999999999</c:v>
                  </c:pt>
                  <c:pt idx="2">
                    <c:v>2.9501230000000001</c:v>
                  </c:pt>
                  <c:pt idx="3">
                    <c:v>1.7933269999999999</c:v>
                  </c:pt>
                  <c:pt idx="4">
                    <c:v>1.832044</c:v>
                  </c:pt>
                  <c:pt idx="5">
                    <c:v>6.7584109999999997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feedstock'!$R$6:$R$11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4.5</c:v>
                </c:pt>
                <c:pt idx="2" formatCode="General">
                  <c:v>8.43</c:v>
                </c:pt>
                <c:pt idx="3" formatCode="General">
                  <c:v>12.73</c:v>
                </c:pt>
                <c:pt idx="4" formatCode="General">
                  <c:v>14.67</c:v>
                </c:pt>
                <c:pt idx="5" formatCode="General">
                  <c:v>24.33</c:v>
                </c:pt>
              </c:numCache>
            </c:numRef>
          </c:xVal>
          <c:yVal>
            <c:numRef>
              <c:f>'Effect of feedstock'!$S$6:$S$11</c:f>
              <c:numCache>
                <c:formatCode>0.0</c:formatCode>
                <c:ptCount val="6"/>
                <c:pt idx="0">
                  <c:v>77.575900000000004</c:v>
                </c:pt>
                <c:pt idx="1">
                  <c:v>66.056299999999993</c:v>
                </c:pt>
                <c:pt idx="2">
                  <c:v>58.588299999999997</c:v>
                </c:pt>
                <c:pt idx="3">
                  <c:v>44.885100000000001</c:v>
                </c:pt>
                <c:pt idx="4">
                  <c:v>41.290999999999997</c:v>
                </c:pt>
                <c:pt idx="5">
                  <c:v>18.733499999999999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8-4DEE-9FF1-879BC9A45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Residence time (min)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0.38038061403153445"/>
              <c:y val="0.89714389209439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</c:valAx>
      <c:valAx>
        <c:axId val="-333114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</a:t>
                </a:r>
                <a:r>
                  <a:rPr lang="en-ZA" sz="1200" baseline="0"/>
                  <a:t> content (%wt) 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2.1763341784731223E-2"/>
              <c:y val="0.15693543472759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3429700551682717"/>
          <c:y val="0.21195575592723173"/>
          <c:w val="0.1562887307301136"/>
          <c:h val="0.5068016445822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853705040826"/>
          <c:y val="5.5555555555555546E-2"/>
          <c:w val="0.67192532745274991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FS with sawdust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feedstock'!$H$6:$H$12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2.7870353148668214E-2</c:v>
                  </c:pt>
                  <c:pt idx="2">
                    <c:v>4.7426841974432719E-2</c:v>
                  </c:pt>
                  <c:pt idx="3">
                    <c:v>0.10639731599580189</c:v>
                  </c:pt>
                  <c:pt idx="4">
                    <c:v>8.9308983223771468E-2</c:v>
                  </c:pt>
                  <c:pt idx="5">
                    <c:v>4.4222692464208194E-2</c:v>
                  </c:pt>
                  <c:pt idx="6">
                    <c:v>5.372891954369112E-2</c:v>
                  </c:pt>
                </c:numCache>
              </c:numRef>
            </c:plus>
            <c:minus>
              <c:numRef>
                <c:f>'Effect of feedstock'!$H$6:$H$12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2.7870353148668214E-2</c:v>
                  </c:pt>
                  <c:pt idx="2">
                    <c:v>4.7426841974432719E-2</c:v>
                  </c:pt>
                  <c:pt idx="3">
                    <c:v>0.10639731599580189</c:v>
                  </c:pt>
                  <c:pt idx="4">
                    <c:v>8.9308983223771468E-2</c:v>
                  </c:pt>
                  <c:pt idx="5">
                    <c:v>4.4222692464208194E-2</c:v>
                  </c:pt>
                  <c:pt idx="6">
                    <c:v>5.372891954369112E-2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feedstock'!$B$6:$B$12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4</c:v>
                </c:pt>
                <c:pt idx="2">
                  <c:v>8.6</c:v>
                </c:pt>
                <c:pt idx="3">
                  <c:v>12.4</c:v>
                </c:pt>
                <c:pt idx="4">
                  <c:v>17.5</c:v>
                </c:pt>
                <c:pt idx="5">
                  <c:v>23</c:v>
                </c:pt>
                <c:pt idx="6">
                  <c:v>25.7</c:v>
                </c:pt>
              </c:numCache>
            </c:numRef>
          </c:xVal>
          <c:yVal>
            <c:numRef>
              <c:f>'Effect of feedstock'!$F$6:$F$12</c:f>
              <c:numCache>
                <c:formatCode>0.0</c:formatCode>
                <c:ptCount val="7"/>
                <c:pt idx="0">
                  <c:v>3.3760047496684735</c:v>
                </c:pt>
                <c:pt idx="1">
                  <c:v>2.3790190602462005</c:v>
                </c:pt>
                <c:pt idx="2">
                  <c:v>1.5819397238658024</c:v>
                </c:pt>
                <c:pt idx="3">
                  <c:v>0.97011586785044479</c:v>
                </c:pt>
                <c:pt idx="4">
                  <c:v>0.49838424780008372</c:v>
                </c:pt>
                <c:pt idx="5">
                  <c:v>0.28946060475114233</c:v>
                </c:pt>
                <c:pt idx="6">
                  <c:v>0.13472253494243389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0-4E72-AE00-201514103B82}"/>
            </c:ext>
          </c:extLst>
        </c:ser>
        <c:ser>
          <c:idx val="1"/>
          <c:order val="1"/>
          <c:tx>
            <c:v>Pre-dried FS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feedstock'!$P$6:$P$10</c:f>
                <c:numCache>
                  <c:formatCode>General</c:formatCode>
                  <c:ptCount val="5"/>
                  <c:pt idx="0">
                    <c:v>1.1311852318357738E-2</c:v>
                  </c:pt>
                  <c:pt idx="1">
                    <c:v>1.6501884867757804E-2</c:v>
                  </c:pt>
                  <c:pt idx="2">
                    <c:v>9.1022902027074297E-3</c:v>
                  </c:pt>
                  <c:pt idx="3">
                    <c:v>2.286911109243495E-2</c:v>
                  </c:pt>
                  <c:pt idx="4">
                    <c:v>2.1331501386647467E-2</c:v>
                  </c:pt>
                </c:numCache>
              </c:numRef>
            </c:plus>
            <c:minus>
              <c:numRef>
                <c:f>'Effect of feedstock'!$P$6:$P$10</c:f>
                <c:numCache>
                  <c:formatCode>General</c:formatCode>
                  <c:ptCount val="5"/>
                  <c:pt idx="0">
                    <c:v>1.1311852318357738E-2</c:v>
                  </c:pt>
                  <c:pt idx="1">
                    <c:v>1.6501884867757804E-2</c:v>
                  </c:pt>
                  <c:pt idx="2">
                    <c:v>9.1022902027074297E-3</c:v>
                  </c:pt>
                  <c:pt idx="3">
                    <c:v>2.286911109243495E-2</c:v>
                  </c:pt>
                  <c:pt idx="4">
                    <c:v>2.1331501386647467E-2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feedstock'!$J$6:$J$10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4</c:v>
                </c:pt>
                <c:pt idx="2" formatCode="General">
                  <c:v>8.33</c:v>
                </c:pt>
                <c:pt idx="3">
                  <c:v>12.67</c:v>
                </c:pt>
                <c:pt idx="4" formatCode="General">
                  <c:v>20.68</c:v>
                </c:pt>
              </c:numCache>
            </c:numRef>
          </c:xVal>
          <c:yVal>
            <c:numRef>
              <c:f>'Effect of feedstock'!$N$6:$N$10</c:f>
              <c:numCache>
                <c:formatCode>0.0</c:formatCode>
                <c:ptCount val="5"/>
                <c:pt idx="0">
                  <c:v>2.0810279541666286</c:v>
                </c:pt>
                <c:pt idx="1">
                  <c:v>1.6025256528332648</c:v>
                </c:pt>
                <c:pt idx="2">
                  <c:v>1.0760525901427322</c:v>
                </c:pt>
                <c:pt idx="3">
                  <c:v>0.80091354242131874</c:v>
                </c:pt>
                <c:pt idx="4">
                  <c:v>0.31819320684429692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0-4E72-AE00-201514103B82}"/>
            </c:ext>
          </c:extLst>
        </c:ser>
        <c:ser>
          <c:idx val="3"/>
          <c:order val="2"/>
          <c:tx>
            <c:v>FS without sawdust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feedstock'!$X$6:$X$11</c:f>
                <c:numCache>
                  <c:formatCode>General</c:formatCode>
                  <c:ptCount val="6"/>
                  <c:pt idx="0">
                    <c:v>1.6903194919787166E-2</c:v>
                  </c:pt>
                  <c:pt idx="1">
                    <c:v>4.2558105214940321E-2</c:v>
                  </c:pt>
                  <c:pt idx="2">
                    <c:v>0.10074698593075875</c:v>
                  </c:pt>
                  <c:pt idx="3">
                    <c:v>4.6015639421823414E-2</c:v>
                  </c:pt>
                  <c:pt idx="4">
                    <c:v>4.4131248559237161E-2</c:v>
                  </c:pt>
                  <c:pt idx="5">
                    <c:v>0.11761102663817821</c:v>
                  </c:pt>
                </c:numCache>
              </c:numRef>
            </c:plus>
            <c:minus>
              <c:numRef>
                <c:f>'Effect of feedstock'!$X$6:$X$11</c:f>
                <c:numCache>
                  <c:formatCode>General</c:formatCode>
                  <c:ptCount val="6"/>
                  <c:pt idx="0">
                    <c:v>1.6903194919787166E-2</c:v>
                  </c:pt>
                  <c:pt idx="1">
                    <c:v>4.2558105214940321E-2</c:v>
                  </c:pt>
                  <c:pt idx="2">
                    <c:v>0.10074698593075875</c:v>
                  </c:pt>
                  <c:pt idx="3">
                    <c:v>4.6015639421823414E-2</c:v>
                  </c:pt>
                  <c:pt idx="4">
                    <c:v>4.4131248559237161E-2</c:v>
                  </c:pt>
                  <c:pt idx="5">
                    <c:v>0.11761102663817821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feedstock'!$R$6:$R$11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4.5</c:v>
                </c:pt>
                <c:pt idx="2" formatCode="General">
                  <c:v>8.43</c:v>
                </c:pt>
                <c:pt idx="3" formatCode="General">
                  <c:v>12.73</c:v>
                </c:pt>
                <c:pt idx="4" formatCode="General">
                  <c:v>14.67</c:v>
                </c:pt>
                <c:pt idx="5" formatCode="General">
                  <c:v>24.33</c:v>
                </c:pt>
              </c:numCache>
            </c:numRef>
          </c:xVal>
          <c:yVal>
            <c:numRef>
              <c:f>'Effect of feedstock'!$V$6:$V$11</c:f>
              <c:numCache>
                <c:formatCode>0.0</c:formatCode>
                <c:ptCount val="6"/>
                <c:pt idx="0">
                  <c:v>3.4594877832332185</c:v>
                </c:pt>
                <c:pt idx="1">
                  <c:v>1.9460547907269974</c:v>
                </c:pt>
                <c:pt idx="2">
                  <c:v>1.4147765003610089</c:v>
                </c:pt>
                <c:pt idx="3">
                  <c:v>0.81439138962422142</c:v>
                </c:pt>
                <c:pt idx="4">
                  <c:v>0.7033163569469757</c:v>
                </c:pt>
                <c:pt idx="5">
                  <c:v>0.23051934068773722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0-4E72-AE00-201514103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Residence time (min)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0.4080636846930864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</c:valAx>
      <c:valAx>
        <c:axId val="-33311408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</a:t>
                </a:r>
                <a:r>
                  <a:rPr lang="en-ZA" sz="1200" baseline="0"/>
                  <a:t> content (g/g db) 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2.6277230611914497E-2"/>
              <c:y val="0.11945796363062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9499723226740893"/>
          <c:y val="0.24006385924996368"/>
          <c:w val="0.19666370059391824"/>
          <c:h val="0.49759384307120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853705040823"/>
          <c:y val="5.5555555555555552E-2"/>
          <c:w val="0.68629232554130604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18.3 m3/s - 5 kW (~135°C)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flowrate'!$E$6:$E$12</c:f>
                <c:numCache>
                  <c:formatCode>General</c:formatCode>
                  <c:ptCount val="7"/>
                  <c:pt idx="0">
                    <c:v>0.30733912494444043</c:v>
                  </c:pt>
                  <c:pt idx="1">
                    <c:v>0.58322594084601687</c:v>
                  </c:pt>
                  <c:pt idx="2">
                    <c:v>1.298862295676396</c:v>
                  </c:pt>
                  <c:pt idx="3">
                    <c:v>3.8187735487236139</c:v>
                  </c:pt>
                  <c:pt idx="4">
                    <c:v>4.214605682829502</c:v>
                  </c:pt>
                  <c:pt idx="5">
                    <c:v>2.4250578581889894</c:v>
                  </c:pt>
                  <c:pt idx="6">
                    <c:v>3.3481386140884037</c:v>
                  </c:pt>
                </c:numCache>
              </c:numRef>
            </c:plus>
            <c:minus>
              <c:numRef>
                <c:f>'Effect of flowrate'!$E$6:$E$12</c:f>
                <c:numCache>
                  <c:formatCode>General</c:formatCode>
                  <c:ptCount val="7"/>
                  <c:pt idx="0">
                    <c:v>0.30733912494444043</c:v>
                  </c:pt>
                  <c:pt idx="1">
                    <c:v>0.58322594084601687</c:v>
                  </c:pt>
                  <c:pt idx="2">
                    <c:v>1.298862295676396</c:v>
                  </c:pt>
                  <c:pt idx="3">
                    <c:v>3.8187735487236139</c:v>
                  </c:pt>
                  <c:pt idx="4">
                    <c:v>4.214605682829502</c:v>
                  </c:pt>
                  <c:pt idx="5">
                    <c:v>2.4250578581889894</c:v>
                  </c:pt>
                  <c:pt idx="6">
                    <c:v>3.3481386140884037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flowrate'!$B$6:$B$12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4</c:v>
                </c:pt>
                <c:pt idx="2">
                  <c:v>8.6</c:v>
                </c:pt>
                <c:pt idx="3">
                  <c:v>12.4</c:v>
                </c:pt>
                <c:pt idx="4">
                  <c:v>17.5</c:v>
                </c:pt>
                <c:pt idx="5">
                  <c:v>23</c:v>
                </c:pt>
                <c:pt idx="6">
                  <c:v>25.7</c:v>
                </c:pt>
              </c:numCache>
            </c:numRef>
          </c:xVal>
          <c:yVal>
            <c:numRef>
              <c:f>'Effect of flowrate'!$C$6:$C$12</c:f>
              <c:numCache>
                <c:formatCode>0.0</c:formatCode>
                <c:ptCount val="7"/>
                <c:pt idx="0">
                  <c:v>77.148105241984481</c:v>
                </c:pt>
                <c:pt idx="1">
                  <c:v>70.405612333919819</c:v>
                </c:pt>
                <c:pt idx="2">
                  <c:v>61.269428919790869</c:v>
                </c:pt>
                <c:pt idx="3">
                  <c:v>49.241564096883266</c:v>
                </c:pt>
                <c:pt idx="4">
                  <c:v>33.261444688290581</c:v>
                </c:pt>
                <c:pt idx="5">
                  <c:v>22.448192964143047</c:v>
                </c:pt>
                <c:pt idx="6">
                  <c:v>11.872729305518599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4-4D3C-9A2C-C708705F9C28}"/>
            </c:ext>
          </c:extLst>
        </c:ser>
        <c:ser>
          <c:idx val="1"/>
          <c:order val="1"/>
          <c:tx>
            <c:v>11.1 m3/s - 5 kW (~155°C)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flowrate'!$M$6:$M$12</c:f>
                <c:numCache>
                  <c:formatCode>General</c:formatCode>
                  <c:ptCount val="7"/>
                  <c:pt idx="0">
                    <c:v>0.30733912494444043</c:v>
                  </c:pt>
                  <c:pt idx="1">
                    <c:v>0.95858892141265273</c:v>
                  </c:pt>
                  <c:pt idx="2">
                    <c:v>0.55737662167814461</c:v>
                  </c:pt>
                  <c:pt idx="3">
                    <c:v>0.41438819485686079</c:v>
                  </c:pt>
                  <c:pt idx="4">
                    <c:v>0.23315859903518901</c:v>
                  </c:pt>
                  <c:pt idx="5">
                    <c:v>1.5863364986541231</c:v>
                  </c:pt>
                  <c:pt idx="6">
                    <c:v>0.28752404328387388</c:v>
                  </c:pt>
                </c:numCache>
              </c:numRef>
            </c:plus>
            <c:minus>
              <c:numRef>
                <c:f>'Effect of flowrate'!$M$6:$M$12</c:f>
                <c:numCache>
                  <c:formatCode>General</c:formatCode>
                  <c:ptCount val="7"/>
                  <c:pt idx="0">
                    <c:v>0.30733912494444043</c:v>
                  </c:pt>
                  <c:pt idx="1">
                    <c:v>0.95858892141265273</c:v>
                  </c:pt>
                  <c:pt idx="2">
                    <c:v>0.55737662167814461</c:v>
                  </c:pt>
                  <c:pt idx="3">
                    <c:v>0.41438819485686079</c:v>
                  </c:pt>
                  <c:pt idx="4">
                    <c:v>0.23315859903518901</c:v>
                  </c:pt>
                  <c:pt idx="5">
                    <c:v>1.5863364986541231</c:v>
                  </c:pt>
                  <c:pt idx="6">
                    <c:v>0.28752404328387388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flowrate'!$J$6:$J$12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4.33</c:v>
                </c:pt>
                <c:pt idx="2" formatCode="General">
                  <c:v>9.08</c:v>
                </c:pt>
                <c:pt idx="3">
                  <c:v>14.83</c:v>
                </c:pt>
                <c:pt idx="4">
                  <c:v>17</c:v>
                </c:pt>
                <c:pt idx="5">
                  <c:v>23.17</c:v>
                </c:pt>
                <c:pt idx="6" formatCode="General">
                  <c:v>25.92</c:v>
                </c:pt>
              </c:numCache>
            </c:numRef>
          </c:xVal>
          <c:yVal>
            <c:numRef>
              <c:f>'Effect of flowrate'!$K$6:$K$12</c:f>
              <c:numCache>
                <c:formatCode>0.0</c:formatCode>
                <c:ptCount val="7"/>
                <c:pt idx="0">
                  <c:v>77.148105241984481</c:v>
                </c:pt>
                <c:pt idx="1">
                  <c:v>70.457031911729231</c:v>
                </c:pt>
                <c:pt idx="2">
                  <c:v>60.167349222820057</c:v>
                </c:pt>
                <c:pt idx="3">
                  <c:v>46.520904264220313</c:v>
                </c:pt>
                <c:pt idx="4">
                  <c:v>41.463881092012429</c:v>
                </c:pt>
                <c:pt idx="5">
                  <c:v>18.12448064007452</c:v>
                </c:pt>
                <c:pt idx="6">
                  <c:v>7.5089141032304143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4-4D3C-9A2C-C708705F9C28}"/>
            </c:ext>
          </c:extLst>
        </c:ser>
        <c:ser>
          <c:idx val="3"/>
          <c:order val="2"/>
          <c:tx>
            <c:v>11.1 m3/s - 3.5 kW (~135°C)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flowrate'!$U$6:$U$10</c:f>
                <c:numCache>
                  <c:formatCode>General</c:formatCode>
                  <c:ptCount val="5"/>
                  <c:pt idx="0">
                    <c:v>0.30733912494444043</c:v>
                  </c:pt>
                  <c:pt idx="1">
                    <c:v>0.22020109129274254</c:v>
                  </c:pt>
                  <c:pt idx="2">
                    <c:v>0.83130594855002371</c:v>
                  </c:pt>
                  <c:pt idx="3">
                    <c:v>1.0978613393624039</c:v>
                  </c:pt>
                  <c:pt idx="4">
                    <c:v>0.6315555351987695</c:v>
                  </c:pt>
                </c:numCache>
              </c:numRef>
            </c:plus>
            <c:minus>
              <c:numRef>
                <c:f>'Effect of flowrate'!$U$6:$U$10</c:f>
                <c:numCache>
                  <c:formatCode>General</c:formatCode>
                  <c:ptCount val="5"/>
                  <c:pt idx="0">
                    <c:v>0.30733912494444043</c:v>
                  </c:pt>
                  <c:pt idx="1">
                    <c:v>0.22020109129274254</c:v>
                  </c:pt>
                  <c:pt idx="2">
                    <c:v>0.83130594855002371</c:v>
                  </c:pt>
                  <c:pt idx="3">
                    <c:v>1.0978613393624039</c:v>
                  </c:pt>
                  <c:pt idx="4">
                    <c:v>0.6315555351987695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flowrate'!$R$6:$R$10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3.83</c:v>
                </c:pt>
                <c:pt idx="2" formatCode="General">
                  <c:v>12.5</c:v>
                </c:pt>
                <c:pt idx="3" formatCode="General">
                  <c:v>17.079999999999998</c:v>
                </c:pt>
                <c:pt idx="4" formatCode="General">
                  <c:v>30.5</c:v>
                </c:pt>
              </c:numCache>
            </c:numRef>
          </c:xVal>
          <c:yVal>
            <c:numRef>
              <c:f>'Effect of flowrate'!$S$6:$S$10</c:f>
              <c:numCache>
                <c:formatCode>0.0</c:formatCode>
                <c:ptCount val="5"/>
                <c:pt idx="0">
                  <c:v>77.148105241984481</c:v>
                </c:pt>
                <c:pt idx="1">
                  <c:v>73.226462176508832</c:v>
                </c:pt>
                <c:pt idx="2">
                  <c:v>59.725167310732367</c:v>
                </c:pt>
                <c:pt idx="3">
                  <c:v>51.601518709436561</c:v>
                </c:pt>
                <c:pt idx="4">
                  <c:v>8.3720282061465454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4-4D3C-9A2C-C708705F9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Residence time (min)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0.38038061403153445"/>
              <c:y val="0.89714389209439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</c:valAx>
      <c:valAx>
        <c:axId val="-333114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</a:t>
                </a:r>
                <a:r>
                  <a:rPr lang="en-ZA" sz="1200" baseline="0"/>
                  <a:t> content (%wt) 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2.1763341784731223E-2"/>
              <c:y val="0.15693543472759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3200316877005875"/>
          <c:y val="6.0614256727404302E-2"/>
          <c:w val="0.1562887307301136"/>
          <c:h val="0.74069318110827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853705040826"/>
          <c:y val="5.5555555555555546E-2"/>
          <c:w val="0.67192532745274991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18.3 m3/s - 5 kW (~135°C)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flowrate'!$H$6:$H$12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2.7870353148668214E-2</c:v>
                  </c:pt>
                  <c:pt idx="2">
                    <c:v>4.7426841974432719E-2</c:v>
                  </c:pt>
                  <c:pt idx="3">
                    <c:v>0.10639731599580189</c:v>
                  </c:pt>
                  <c:pt idx="4">
                    <c:v>8.9308983223771468E-2</c:v>
                  </c:pt>
                  <c:pt idx="5">
                    <c:v>4.4222692464208194E-2</c:v>
                  </c:pt>
                  <c:pt idx="6">
                    <c:v>5.372891954369112E-2</c:v>
                  </c:pt>
                </c:numCache>
              </c:numRef>
            </c:plus>
            <c:minus>
              <c:numRef>
                <c:f>'Effect of flowrate'!$H$6:$H$12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2.7870353148668214E-2</c:v>
                  </c:pt>
                  <c:pt idx="2">
                    <c:v>4.7426841974432719E-2</c:v>
                  </c:pt>
                  <c:pt idx="3">
                    <c:v>0.10639731599580189</c:v>
                  </c:pt>
                  <c:pt idx="4">
                    <c:v>8.9308983223771468E-2</c:v>
                  </c:pt>
                  <c:pt idx="5">
                    <c:v>4.4222692464208194E-2</c:v>
                  </c:pt>
                  <c:pt idx="6">
                    <c:v>5.372891954369112E-2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flowrate'!$B$6:$B$12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4</c:v>
                </c:pt>
                <c:pt idx="2">
                  <c:v>8.6</c:v>
                </c:pt>
                <c:pt idx="3">
                  <c:v>12.4</c:v>
                </c:pt>
                <c:pt idx="4">
                  <c:v>17.5</c:v>
                </c:pt>
                <c:pt idx="5">
                  <c:v>23</c:v>
                </c:pt>
                <c:pt idx="6">
                  <c:v>25.7</c:v>
                </c:pt>
              </c:numCache>
            </c:numRef>
          </c:xVal>
          <c:yVal>
            <c:numRef>
              <c:f>'Effect of flowrate'!$F$6:$F$12</c:f>
              <c:numCache>
                <c:formatCode>0.0</c:formatCode>
                <c:ptCount val="7"/>
                <c:pt idx="0">
                  <c:v>3.3760047496684735</c:v>
                </c:pt>
                <c:pt idx="1">
                  <c:v>2.3790190602462005</c:v>
                </c:pt>
                <c:pt idx="2">
                  <c:v>1.5819397238658024</c:v>
                </c:pt>
                <c:pt idx="3">
                  <c:v>0.97011586785044479</c:v>
                </c:pt>
                <c:pt idx="4">
                  <c:v>0.49838424780008372</c:v>
                </c:pt>
                <c:pt idx="5">
                  <c:v>0.28946060475114233</c:v>
                </c:pt>
                <c:pt idx="6">
                  <c:v>0.13472253494243389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3-4829-B933-662BB69C5A24}"/>
            </c:ext>
          </c:extLst>
        </c:ser>
        <c:ser>
          <c:idx val="1"/>
          <c:order val="1"/>
          <c:tx>
            <c:v>11.1 m3/s - 5 kW (~155°C)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flowrate'!$P$6:$P$12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4.5887381706261055E-2</c:v>
                  </c:pt>
                  <c:pt idx="2">
                    <c:v>1.9789031418881029E-2</c:v>
                  </c:pt>
                  <c:pt idx="3">
                    <c:v>1.095817715672027E-2</c:v>
                  </c:pt>
                  <c:pt idx="4">
                    <c:v>5.6330357921027183E-3</c:v>
                  </c:pt>
                  <c:pt idx="5">
                    <c:v>2.7400358598301193E-2</c:v>
                  </c:pt>
                  <c:pt idx="6">
                    <c:v>4.3963199002143528E-3</c:v>
                  </c:pt>
                </c:numCache>
              </c:numRef>
            </c:plus>
            <c:minus>
              <c:numRef>
                <c:f>'Effect of flowrate'!$P$6:$P$12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4.5887381706261055E-2</c:v>
                  </c:pt>
                  <c:pt idx="2">
                    <c:v>1.9789031418881029E-2</c:v>
                  </c:pt>
                  <c:pt idx="3">
                    <c:v>1.095817715672027E-2</c:v>
                  </c:pt>
                  <c:pt idx="4">
                    <c:v>5.6330357921027183E-3</c:v>
                  </c:pt>
                  <c:pt idx="5">
                    <c:v>2.7400358598301193E-2</c:v>
                  </c:pt>
                  <c:pt idx="6">
                    <c:v>4.3963199002143528E-3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flowrate'!$J$6:$J$12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4.33</c:v>
                </c:pt>
                <c:pt idx="2" formatCode="General">
                  <c:v>9.08</c:v>
                </c:pt>
                <c:pt idx="3">
                  <c:v>14.83</c:v>
                </c:pt>
                <c:pt idx="4">
                  <c:v>17</c:v>
                </c:pt>
                <c:pt idx="5">
                  <c:v>23.17</c:v>
                </c:pt>
                <c:pt idx="6" formatCode="General">
                  <c:v>25.92</c:v>
                </c:pt>
              </c:numCache>
            </c:numRef>
          </c:xVal>
          <c:yVal>
            <c:numRef>
              <c:f>'Effect of flowrate'!$N$6:$N$12</c:f>
              <c:numCache>
                <c:formatCode>0.0</c:formatCode>
                <c:ptCount val="7"/>
                <c:pt idx="0">
                  <c:v>3.3760047496684735</c:v>
                </c:pt>
                <c:pt idx="1">
                  <c:v>2.3849002477074155</c:v>
                </c:pt>
                <c:pt idx="2">
                  <c:v>1.5105032692750096</c:v>
                </c:pt>
                <c:pt idx="3">
                  <c:v>0.86988950774453611</c:v>
                </c:pt>
                <c:pt idx="4">
                  <c:v>0.70834694656113351</c:v>
                </c:pt>
                <c:pt idx="5">
                  <c:v>0.22136629827530191</c:v>
                </c:pt>
                <c:pt idx="6">
                  <c:v>8.1185273482584072E-2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3-4829-B933-662BB69C5A24}"/>
            </c:ext>
          </c:extLst>
        </c:ser>
        <c:ser>
          <c:idx val="3"/>
          <c:order val="2"/>
          <c:tx>
            <c:v>11.1 m3/s - 3.5 kW (~135°C)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flowrate'!$X$6:$X$10</c:f>
                <c:numCache>
                  <c:formatCode>General</c:formatCode>
                  <c:ptCount val="5"/>
                  <c:pt idx="0">
                    <c:v>1.9020005270759952E-2</c:v>
                  </c:pt>
                  <c:pt idx="1">
                    <c:v>1.1631311924803583E-2</c:v>
                  </c:pt>
                  <c:pt idx="2">
                    <c:v>2.9190540802275202E-2</c:v>
                  </c:pt>
                  <c:pt idx="3">
                    <c:v>3.2079733791856087E-2</c:v>
                  </c:pt>
                  <c:pt idx="4">
                    <c:v>9.7476173027090038E-3</c:v>
                  </c:pt>
                </c:numCache>
              </c:numRef>
            </c:plus>
            <c:minus>
              <c:numRef>
                <c:f>'Effect of flowrate'!$X$6:$X$10</c:f>
                <c:numCache>
                  <c:formatCode>General</c:formatCode>
                  <c:ptCount val="5"/>
                  <c:pt idx="0">
                    <c:v>1.9020005270759952E-2</c:v>
                  </c:pt>
                  <c:pt idx="1">
                    <c:v>1.1631311924803583E-2</c:v>
                  </c:pt>
                  <c:pt idx="2">
                    <c:v>2.9190540802275202E-2</c:v>
                  </c:pt>
                  <c:pt idx="3">
                    <c:v>3.2079733791856087E-2</c:v>
                  </c:pt>
                  <c:pt idx="4">
                    <c:v>9.7476173027090038E-3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flowrate'!$R$6:$R$10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3.83</c:v>
                </c:pt>
                <c:pt idx="2" formatCode="General">
                  <c:v>12.5</c:v>
                </c:pt>
                <c:pt idx="3" formatCode="General">
                  <c:v>17.079999999999998</c:v>
                </c:pt>
                <c:pt idx="4" formatCode="General">
                  <c:v>30.5</c:v>
                </c:pt>
              </c:numCache>
            </c:numRef>
          </c:xVal>
          <c:yVal>
            <c:numRef>
              <c:f>'Effect of flowrate'!$V$6:$V$10</c:f>
              <c:numCache>
                <c:formatCode>0.0</c:formatCode>
                <c:ptCount val="5"/>
                <c:pt idx="0">
                  <c:v>3.3760047496684735</c:v>
                </c:pt>
                <c:pt idx="1">
                  <c:v>2.7350312334240621</c:v>
                </c:pt>
                <c:pt idx="2">
                  <c:v>1.4829401718817774</c:v>
                </c:pt>
                <c:pt idx="3">
                  <c:v>1.0661805356999423</c:v>
                </c:pt>
                <c:pt idx="4">
                  <c:v>9.1369786346271117E-2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C3-4829-B933-662BB69C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Residence time (min)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0.4080636846930864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</c:valAx>
      <c:valAx>
        <c:axId val="-33311408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</a:t>
                </a:r>
                <a:r>
                  <a:rPr lang="en-ZA" sz="1200" baseline="0"/>
                  <a:t> content (g/g db) 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2.6277230611914497E-2"/>
              <c:y val="0.11945796363062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9499718857006896"/>
          <c:y val="7.4964078501158979E-2"/>
          <c:w val="0.19666370059391824"/>
          <c:h val="0.7727601830542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853705040823"/>
          <c:y val="5.5555555555555552E-2"/>
          <c:w val="0.68629232554130604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115 mm - 5 kW (~135°C)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emitter height'!$E$6:$E$12</c:f>
                <c:numCache>
                  <c:formatCode>General</c:formatCode>
                  <c:ptCount val="7"/>
                  <c:pt idx="0">
                    <c:v>0.30733912494444043</c:v>
                  </c:pt>
                  <c:pt idx="1">
                    <c:v>0.58322594084601687</c:v>
                  </c:pt>
                  <c:pt idx="2">
                    <c:v>1.298862295676396</c:v>
                  </c:pt>
                  <c:pt idx="3">
                    <c:v>3.8187735487236139</c:v>
                  </c:pt>
                  <c:pt idx="4">
                    <c:v>4.214605682829502</c:v>
                  </c:pt>
                  <c:pt idx="5">
                    <c:v>2.4250578581889894</c:v>
                  </c:pt>
                  <c:pt idx="6">
                    <c:v>3.3481386140884037</c:v>
                  </c:pt>
                </c:numCache>
              </c:numRef>
            </c:plus>
            <c:minus>
              <c:numRef>
                <c:f>'Effect of emitter height'!$E$6:$E$12</c:f>
                <c:numCache>
                  <c:formatCode>General</c:formatCode>
                  <c:ptCount val="7"/>
                  <c:pt idx="0">
                    <c:v>0.30733912494444043</c:v>
                  </c:pt>
                  <c:pt idx="1">
                    <c:v>0.58322594084601687</c:v>
                  </c:pt>
                  <c:pt idx="2">
                    <c:v>1.298862295676396</c:v>
                  </c:pt>
                  <c:pt idx="3">
                    <c:v>3.8187735487236139</c:v>
                  </c:pt>
                  <c:pt idx="4">
                    <c:v>4.214605682829502</c:v>
                  </c:pt>
                  <c:pt idx="5">
                    <c:v>2.4250578581889894</c:v>
                  </c:pt>
                  <c:pt idx="6">
                    <c:v>3.3481386140884037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emitter height'!$B$6:$B$12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4</c:v>
                </c:pt>
                <c:pt idx="2">
                  <c:v>8.6</c:v>
                </c:pt>
                <c:pt idx="3">
                  <c:v>12.4</c:v>
                </c:pt>
                <c:pt idx="4">
                  <c:v>17.5</c:v>
                </c:pt>
                <c:pt idx="5">
                  <c:v>23</c:v>
                </c:pt>
                <c:pt idx="6">
                  <c:v>25.7</c:v>
                </c:pt>
              </c:numCache>
            </c:numRef>
          </c:xVal>
          <c:yVal>
            <c:numRef>
              <c:f>'Effect of emitter height'!$C$6:$C$12</c:f>
              <c:numCache>
                <c:formatCode>0.0</c:formatCode>
                <c:ptCount val="7"/>
                <c:pt idx="0">
                  <c:v>77.148105241984481</c:v>
                </c:pt>
                <c:pt idx="1">
                  <c:v>70.405612333919819</c:v>
                </c:pt>
                <c:pt idx="2">
                  <c:v>61.269428919790869</c:v>
                </c:pt>
                <c:pt idx="3">
                  <c:v>49.241564096883266</c:v>
                </c:pt>
                <c:pt idx="4">
                  <c:v>33.261444688290581</c:v>
                </c:pt>
                <c:pt idx="5">
                  <c:v>22.448192964143047</c:v>
                </c:pt>
                <c:pt idx="6">
                  <c:v>11.872729305518599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9-4533-BCB1-0B5E3D402CD2}"/>
            </c:ext>
          </c:extLst>
        </c:ser>
        <c:ser>
          <c:idx val="1"/>
          <c:order val="1"/>
          <c:tx>
            <c:v>80 mm - 3.5 kW (~135°C)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emitter height'!$M$6:$M$10</c:f>
                <c:numCache>
                  <c:formatCode>General</c:formatCode>
                  <c:ptCount val="5"/>
                  <c:pt idx="0">
                    <c:v>0.30733912494444043</c:v>
                  </c:pt>
                  <c:pt idx="1">
                    <c:v>0.37594140211877103</c:v>
                  </c:pt>
                  <c:pt idx="2">
                    <c:v>6.5416124145727448</c:v>
                  </c:pt>
                  <c:pt idx="3">
                    <c:v>2.0147578307244052</c:v>
                  </c:pt>
                  <c:pt idx="4">
                    <c:v>1.1114157057432912</c:v>
                  </c:pt>
                </c:numCache>
              </c:numRef>
            </c:plus>
            <c:minus>
              <c:numRef>
                <c:f>'Effect of emitter height'!$M$6:$M$10</c:f>
                <c:numCache>
                  <c:formatCode>General</c:formatCode>
                  <c:ptCount val="5"/>
                  <c:pt idx="0">
                    <c:v>0.30733912494444043</c:v>
                  </c:pt>
                  <c:pt idx="1">
                    <c:v>0.37594140211877103</c:v>
                  </c:pt>
                  <c:pt idx="2">
                    <c:v>6.5416124145727448</c:v>
                  </c:pt>
                  <c:pt idx="3">
                    <c:v>2.0147578307244052</c:v>
                  </c:pt>
                  <c:pt idx="4">
                    <c:v>1.1114157057432912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emitter height'!$J$6:$J$10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3.92</c:v>
                </c:pt>
                <c:pt idx="2" formatCode="General">
                  <c:v>8.67</c:v>
                </c:pt>
                <c:pt idx="3">
                  <c:v>12.58</c:v>
                </c:pt>
                <c:pt idx="4">
                  <c:v>17.41</c:v>
                </c:pt>
              </c:numCache>
            </c:numRef>
          </c:xVal>
          <c:yVal>
            <c:numRef>
              <c:f>'Effect of emitter height'!$K$6:$K$10</c:f>
              <c:numCache>
                <c:formatCode>0.0</c:formatCode>
                <c:ptCount val="5"/>
                <c:pt idx="0">
                  <c:v>77.148105241984481</c:v>
                </c:pt>
                <c:pt idx="1">
                  <c:v>71.338156893272085</c:v>
                </c:pt>
                <c:pt idx="2">
                  <c:v>66.45281449822042</c:v>
                </c:pt>
                <c:pt idx="3">
                  <c:v>57.188822158093494</c:v>
                </c:pt>
                <c:pt idx="4">
                  <c:v>40.743769008565991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9-4533-BCB1-0B5E3D402CD2}"/>
            </c:ext>
          </c:extLst>
        </c:ser>
        <c:ser>
          <c:idx val="3"/>
          <c:order val="2"/>
          <c:tx>
            <c:v>50 mm - 3.3 kW (~135°C)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emitter height'!$U$6:$U$11</c:f>
                <c:numCache>
                  <c:formatCode>General</c:formatCode>
                  <c:ptCount val="6"/>
                  <c:pt idx="0">
                    <c:v>0.30733912494444043</c:v>
                  </c:pt>
                  <c:pt idx="1">
                    <c:v>0.17720290682390047</c:v>
                  </c:pt>
                  <c:pt idx="2">
                    <c:v>1.3830585257742245</c:v>
                  </c:pt>
                  <c:pt idx="3">
                    <c:v>0.98141412979033615</c:v>
                  </c:pt>
                  <c:pt idx="4">
                    <c:v>1.3166710193060021</c:v>
                  </c:pt>
                  <c:pt idx="5">
                    <c:v>3.7043223047772389</c:v>
                  </c:pt>
                </c:numCache>
              </c:numRef>
            </c:plus>
            <c:minus>
              <c:numRef>
                <c:f>'Effect of emitter height'!$U$6:$U$11</c:f>
                <c:numCache>
                  <c:formatCode>General</c:formatCode>
                  <c:ptCount val="6"/>
                  <c:pt idx="0">
                    <c:v>0.30733912494444043</c:v>
                  </c:pt>
                  <c:pt idx="1">
                    <c:v>0.17720290682390047</c:v>
                  </c:pt>
                  <c:pt idx="2">
                    <c:v>1.3830585257742245</c:v>
                  </c:pt>
                  <c:pt idx="3">
                    <c:v>0.98141412979033615</c:v>
                  </c:pt>
                  <c:pt idx="4">
                    <c:v>1.3166710193060021</c:v>
                  </c:pt>
                  <c:pt idx="5">
                    <c:v>3.7043223047772389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emitter height'!$R$6:$R$11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4.17</c:v>
                </c:pt>
                <c:pt idx="2" formatCode="General">
                  <c:v>8.67</c:v>
                </c:pt>
                <c:pt idx="3" formatCode="General">
                  <c:v>12.67</c:v>
                </c:pt>
                <c:pt idx="4" formatCode="General">
                  <c:v>17.5</c:v>
                </c:pt>
                <c:pt idx="5" formatCode="General">
                  <c:v>21.56</c:v>
                </c:pt>
              </c:numCache>
            </c:numRef>
          </c:xVal>
          <c:yVal>
            <c:numRef>
              <c:f>'Effect of emitter height'!$S$6:$S$11</c:f>
              <c:numCache>
                <c:formatCode>0.0</c:formatCode>
                <c:ptCount val="6"/>
                <c:pt idx="0">
                  <c:v>77.148105241984481</c:v>
                </c:pt>
                <c:pt idx="1">
                  <c:v>71.308736602135824</c:v>
                </c:pt>
                <c:pt idx="2">
                  <c:v>62.870833102340157</c:v>
                </c:pt>
                <c:pt idx="3">
                  <c:v>56.015073861660902</c:v>
                </c:pt>
                <c:pt idx="4">
                  <c:v>40.784960412322185</c:v>
                </c:pt>
                <c:pt idx="5">
                  <c:v>25.493845692915059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D9-4533-BCB1-0B5E3D40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Residence time (min)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0.38038061403153445"/>
              <c:y val="0.89714389209439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</c:valAx>
      <c:valAx>
        <c:axId val="-333114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</a:t>
                </a:r>
                <a:r>
                  <a:rPr lang="en-ZA" sz="1200" baseline="0"/>
                  <a:t> content (%wb) 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2.1763341784731223E-2"/>
              <c:y val="0.15693543472759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3888180716458705"/>
          <c:y val="8.8505445455975704E-2"/>
          <c:w val="0.14024196753766457"/>
          <c:h val="0.694263145256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853705040826"/>
          <c:y val="5.5555555555555546E-2"/>
          <c:w val="0.67192532745274991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115 mm - 5 kW (~135°C)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emitter height'!$H$6:$H$12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2.7870353148668214E-2</c:v>
                  </c:pt>
                  <c:pt idx="2">
                    <c:v>4.7426841974432719E-2</c:v>
                  </c:pt>
                  <c:pt idx="3">
                    <c:v>0.10639731599580189</c:v>
                  </c:pt>
                  <c:pt idx="4">
                    <c:v>8.9308983223771468E-2</c:v>
                  </c:pt>
                  <c:pt idx="5">
                    <c:v>4.4222692464208194E-2</c:v>
                  </c:pt>
                  <c:pt idx="6">
                    <c:v>5.372891954369112E-2</c:v>
                  </c:pt>
                </c:numCache>
              </c:numRef>
            </c:plus>
            <c:minus>
              <c:numRef>
                <c:f>'Effect of emitter height'!$H$6:$H$12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2.7870353148668214E-2</c:v>
                  </c:pt>
                  <c:pt idx="2">
                    <c:v>4.7426841974432719E-2</c:v>
                  </c:pt>
                  <c:pt idx="3">
                    <c:v>0.10639731599580189</c:v>
                  </c:pt>
                  <c:pt idx="4">
                    <c:v>8.9308983223771468E-2</c:v>
                  </c:pt>
                  <c:pt idx="5">
                    <c:v>4.4222692464208194E-2</c:v>
                  </c:pt>
                  <c:pt idx="6">
                    <c:v>5.372891954369112E-2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emitter height'!$B$6:$B$12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4</c:v>
                </c:pt>
                <c:pt idx="2">
                  <c:v>8.6</c:v>
                </c:pt>
                <c:pt idx="3">
                  <c:v>12.4</c:v>
                </c:pt>
                <c:pt idx="4">
                  <c:v>17.5</c:v>
                </c:pt>
                <c:pt idx="5">
                  <c:v>23</c:v>
                </c:pt>
                <c:pt idx="6">
                  <c:v>25.7</c:v>
                </c:pt>
              </c:numCache>
            </c:numRef>
          </c:xVal>
          <c:yVal>
            <c:numRef>
              <c:f>'Effect of emitter height'!$F$6:$F$12</c:f>
              <c:numCache>
                <c:formatCode>0.0</c:formatCode>
                <c:ptCount val="7"/>
                <c:pt idx="0">
                  <c:v>3.3760047496684735</c:v>
                </c:pt>
                <c:pt idx="1">
                  <c:v>2.3790190602462005</c:v>
                </c:pt>
                <c:pt idx="2">
                  <c:v>1.5819397238658024</c:v>
                </c:pt>
                <c:pt idx="3">
                  <c:v>0.97011586785044479</c:v>
                </c:pt>
                <c:pt idx="4">
                  <c:v>0.49838424780008372</c:v>
                </c:pt>
                <c:pt idx="5">
                  <c:v>0.28946060475114233</c:v>
                </c:pt>
                <c:pt idx="6">
                  <c:v>0.13472253494243389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A-4DD5-9699-91EC124A6329}"/>
            </c:ext>
          </c:extLst>
        </c:ser>
        <c:ser>
          <c:idx val="1"/>
          <c:order val="1"/>
          <c:tx>
            <c:v>80 mm - 3.5 kW (~135°C)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emitter height'!$P$6:$P$10</c:f>
                <c:numCache>
                  <c:formatCode>General</c:formatCode>
                  <c:ptCount val="5"/>
                  <c:pt idx="0">
                    <c:v>1.9020005270759952E-2</c:v>
                  </c:pt>
                  <c:pt idx="1">
                    <c:v>1.8549450136691462E-2</c:v>
                  </c:pt>
                  <c:pt idx="2">
                    <c:v>0.27576790297314907</c:v>
                  </c:pt>
                  <c:pt idx="3">
                    <c:v>6.6554997847285635E-2</c:v>
                  </c:pt>
                  <c:pt idx="4">
                    <c:v>2.6525128888535646E-2</c:v>
                  </c:pt>
                </c:numCache>
              </c:numRef>
            </c:plus>
            <c:minus>
              <c:numRef>
                <c:f>'Effect of emitter height'!$P$6:$P$10</c:f>
                <c:numCache>
                  <c:formatCode>General</c:formatCode>
                  <c:ptCount val="5"/>
                  <c:pt idx="0">
                    <c:v>1.9020005270759952E-2</c:v>
                  </c:pt>
                  <c:pt idx="1">
                    <c:v>1.8549450136691462E-2</c:v>
                  </c:pt>
                  <c:pt idx="2">
                    <c:v>0.27576790297314907</c:v>
                  </c:pt>
                  <c:pt idx="3">
                    <c:v>6.6554997847285635E-2</c:v>
                  </c:pt>
                  <c:pt idx="4">
                    <c:v>2.6525128888535646E-2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emitter height'!$J$6:$J$10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3.92</c:v>
                </c:pt>
                <c:pt idx="2" formatCode="General">
                  <c:v>8.67</c:v>
                </c:pt>
                <c:pt idx="3">
                  <c:v>12.58</c:v>
                </c:pt>
                <c:pt idx="4">
                  <c:v>17.41</c:v>
                </c:pt>
              </c:numCache>
            </c:numRef>
          </c:xVal>
          <c:yVal>
            <c:numRef>
              <c:f>'Effect of emitter height'!$N$6:$N$10</c:f>
              <c:numCache>
                <c:formatCode>0.0</c:formatCode>
                <c:ptCount val="5"/>
                <c:pt idx="0">
                  <c:v>3.3760047496684735</c:v>
                </c:pt>
                <c:pt idx="1">
                  <c:v>2.4889591582659447</c:v>
                </c:pt>
                <c:pt idx="2">
                  <c:v>1.9808759961307423</c:v>
                </c:pt>
                <c:pt idx="3">
                  <c:v>1.3358385599499476</c:v>
                </c:pt>
                <c:pt idx="4">
                  <c:v>0.68758623906498284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A-4DD5-9699-91EC124A6329}"/>
            </c:ext>
          </c:extLst>
        </c:ser>
        <c:ser>
          <c:idx val="3"/>
          <c:order val="2"/>
          <c:tx>
            <c:v>30 mm - 3.3 kW (~135°C)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emitter height'!$X$6:$X$11</c:f>
                <c:numCache>
                  <c:formatCode>General</c:formatCode>
                  <c:ptCount val="6"/>
                  <c:pt idx="0">
                    <c:v>1.9020005270759952E-2</c:v>
                  </c:pt>
                  <c:pt idx="1">
                    <c:v>8.7344621478380475E-3</c:v>
                  </c:pt>
                  <c:pt idx="2">
                    <c:v>5.2679343172359866E-2</c:v>
                  </c:pt>
                  <c:pt idx="3">
                    <c:v>3.1554655071804369E-2</c:v>
                  </c:pt>
                  <c:pt idx="4">
                    <c:v>3.1445626409302173E-2</c:v>
                  </c:pt>
                  <c:pt idx="5">
                    <c:v>7.0312350590868891E-2</c:v>
                  </c:pt>
                </c:numCache>
              </c:numRef>
            </c:plus>
            <c:minus>
              <c:numRef>
                <c:f>'Effect of emitter height'!$X$6:$X$11</c:f>
                <c:numCache>
                  <c:formatCode>General</c:formatCode>
                  <c:ptCount val="6"/>
                  <c:pt idx="0">
                    <c:v>1.9020005270759952E-2</c:v>
                  </c:pt>
                  <c:pt idx="1">
                    <c:v>8.7344621478380475E-3</c:v>
                  </c:pt>
                  <c:pt idx="2">
                    <c:v>5.2679343172359866E-2</c:v>
                  </c:pt>
                  <c:pt idx="3">
                    <c:v>3.1554655071804369E-2</c:v>
                  </c:pt>
                  <c:pt idx="4">
                    <c:v>3.1445626409302173E-2</c:v>
                  </c:pt>
                  <c:pt idx="5">
                    <c:v>7.0312350590868891E-2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emitter height'!$R$6:$R$11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4.17</c:v>
                </c:pt>
                <c:pt idx="2" formatCode="General">
                  <c:v>8.67</c:v>
                </c:pt>
                <c:pt idx="3" formatCode="General">
                  <c:v>12.67</c:v>
                </c:pt>
                <c:pt idx="4" formatCode="General">
                  <c:v>17.5</c:v>
                </c:pt>
                <c:pt idx="5" formatCode="General">
                  <c:v>21.56</c:v>
                </c:pt>
              </c:numCache>
            </c:numRef>
          </c:xVal>
          <c:yVal>
            <c:numRef>
              <c:f>'Effect of emitter height'!$V$6:$V$11</c:f>
              <c:numCache>
                <c:formatCode>0.0</c:formatCode>
                <c:ptCount val="6"/>
                <c:pt idx="0">
                  <c:v>3.3760047496684735</c:v>
                </c:pt>
                <c:pt idx="1">
                  <c:v>2.4853815467548968</c:v>
                </c:pt>
                <c:pt idx="2">
                  <c:v>1.6933003984612094</c:v>
                </c:pt>
                <c:pt idx="3">
                  <c:v>1.2735061481173167</c:v>
                </c:pt>
                <c:pt idx="4">
                  <c:v>0.68876016458510003</c:v>
                </c:pt>
                <c:pt idx="5">
                  <c:v>0.3421710049325522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8A-4DD5-9699-91EC124A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Residence time (min)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0.4080636846930864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</c:valAx>
      <c:valAx>
        <c:axId val="-33311408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</a:t>
                </a:r>
                <a:r>
                  <a:rPr lang="en-ZA" sz="1200" baseline="0"/>
                  <a:t> content (g/g db) 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2.6277230611914497E-2"/>
              <c:y val="0.11945796363062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9974245047925774"/>
          <c:y val="8.9180119648463785E-2"/>
          <c:w val="0.19666370059391824"/>
          <c:h val="0.66676639172073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1230198939962"/>
          <c:y val="5.5555555555555552E-2"/>
          <c:w val="0.64397999439308684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3 kW (~85°C)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MIR'!$H$9:$H$16</c:f>
                <c:numCache>
                  <c:formatCode>General</c:formatCode>
                  <c:ptCount val="8"/>
                  <c:pt idx="0">
                    <c:v>1.9020005270759952E-2</c:v>
                  </c:pt>
                  <c:pt idx="1">
                    <c:v>6.5790190643342586E-2</c:v>
                  </c:pt>
                  <c:pt idx="2">
                    <c:v>3.0783539388010914E-2</c:v>
                  </c:pt>
                  <c:pt idx="3">
                    <c:v>2.4798732480358052E-2</c:v>
                  </c:pt>
                  <c:pt idx="4">
                    <c:v>9.4320553401146395E-2</c:v>
                  </c:pt>
                  <c:pt idx="5">
                    <c:v>3.8835352328593371E-2</c:v>
                  </c:pt>
                  <c:pt idx="6">
                    <c:v>2.6329881916551119E-2</c:v>
                  </c:pt>
                  <c:pt idx="7">
                    <c:v>7.8378330712046321E-2</c:v>
                  </c:pt>
                </c:numCache>
              </c:numRef>
            </c:plus>
            <c:minus>
              <c:numRef>
                <c:f>'Effect MIR'!$H$9:$H$16</c:f>
                <c:numCache>
                  <c:formatCode>General</c:formatCode>
                  <c:ptCount val="8"/>
                  <c:pt idx="0">
                    <c:v>1.9020005270759952E-2</c:v>
                  </c:pt>
                  <c:pt idx="1">
                    <c:v>6.5790190643342586E-2</c:v>
                  </c:pt>
                  <c:pt idx="2">
                    <c:v>3.0783539388010914E-2</c:v>
                  </c:pt>
                  <c:pt idx="3">
                    <c:v>2.4798732480358052E-2</c:v>
                  </c:pt>
                  <c:pt idx="4">
                    <c:v>9.4320553401146395E-2</c:v>
                  </c:pt>
                  <c:pt idx="5">
                    <c:v>3.8835352328593371E-2</c:v>
                  </c:pt>
                  <c:pt idx="6">
                    <c:v>2.6329881916551119E-2</c:v>
                  </c:pt>
                  <c:pt idx="7">
                    <c:v>7.8378330712046321E-2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MIR'!$B$9:$B$16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4</c:v>
                </c:pt>
                <c:pt idx="2" formatCode="General">
                  <c:v>8.5</c:v>
                </c:pt>
                <c:pt idx="3" formatCode="General">
                  <c:v>12.7</c:v>
                </c:pt>
                <c:pt idx="4" formatCode="General">
                  <c:v>17.399999999999999</c:v>
                </c:pt>
                <c:pt idx="5" formatCode="General">
                  <c:v>19.3</c:v>
                </c:pt>
                <c:pt idx="6" formatCode="General">
                  <c:v>25.3</c:v>
                </c:pt>
                <c:pt idx="7" formatCode="General">
                  <c:v>39.700000000000003</c:v>
                </c:pt>
              </c:numCache>
            </c:numRef>
          </c:xVal>
          <c:yVal>
            <c:numRef>
              <c:f>'Effect MIR'!$F$9:$F$16</c:f>
              <c:numCache>
                <c:formatCode>0.0</c:formatCode>
                <c:ptCount val="8"/>
                <c:pt idx="0">
                  <c:v>3.3760047496684735</c:v>
                </c:pt>
                <c:pt idx="1">
                  <c:v>2.7999050396759411</c:v>
                </c:pt>
                <c:pt idx="2">
                  <c:v>2.4818125242164024</c:v>
                </c:pt>
                <c:pt idx="3">
                  <c:v>1.921721409087956</c:v>
                </c:pt>
                <c:pt idx="4">
                  <c:v>1.5905431046899259</c:v>
                </c:pt>
                <c:pt idx="5">
                  <c:v>1.2686723139493543</c:v>
                </c:pt>
                <c:pt idx="6">
                  <c:v>0.89541140968787647</c:v>
                </c:pt>
                <c:pt idx="7">
                  <c:v>0.27032954593692027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4-4C53-9E43-4539E40BFE16}"/>
            </c:ext>
          </c:extLst>
        </c:ser>
        <c:ser>
          <c:idx val="1"/>
          <c:order val="1"/>
          <c:tx>
            <c:v>5 kW (~135°C)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MIR'!$P$9:$P$15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2.7870353148668214E-2</c:v>
                  </c:pt>
                  <c:pt idx="2">
                    <c:v>4.7426841974432719E-2</c:v>
                  </c:pt>
                  <c:pt idx="3">
                    <c:v>0.10639731599580189</c:v>
                  </c:pt>
                  <c:pt idx="4">
                    <c:v>8.9308983223771468E-2</c:v>
                  </c:pt>
                  <c:pt idx="5">
                    <c:v>4.4222692464208194E-2</c:v>
                  </c:pt>
                  <c:pt idx="6">
                    <c:v>5.372891954369112E-2</c:v>
                  </c:pt>
                </c:numCache>
              </c:numRef>
            </c:plus>
            <c:minus>
              <c:numRef>
                <c:f>'Effect MIR'!$P$9:$P$15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2.7870353148668214E-2</c:v>
                  </c:pt>
                  <c:pt idx="2">
                    <c:v>4.7426841974432719E-2</c:v>
                  </c:pt>
                  <c:pt idx="3">
                    <c:v>0.10639731599580189</c:v>
                  </c:pt>
                  <c:pt idx="4">
                    <c:v>8.9308983223771468E-2</c:v>
                  </c:pt>
                  <c:pt idx="5">
                    <c:v>4.4222692464208194E-2</c:v>
                  </c:pt>
                  <c:pt idx="6">
                    <c:v>5.372891954369112E-2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MIR'!$J$9:$J$15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4</c:v>
                </c:pt>
                <c:pt idx="2">
                  <c:v>8.6</c:v>
                </c:pt>
                <c:pt idx="3">
                  <c:v>12.4</c:v>
                </c:pt>
                <c:pt idx="4">
                  <c:v>17.5</c:v>
                </c:pt>
                <c:pt idx="5">
                  <c:v>23</c:v>
                </c:pt>
                <c:pt idx="6">
                  <c:v>25.7</c:v>
                </c:pt>
              </c:numCache>
            </c:numRef>
          </c:xVal>
          <c:yVal>
            <c:numRef>
              <c:f>'Effect MIR'!$N$9:$N$15</c:f>
              <c:numCache>
                <c:formatCode>0.0</c:formatCode>
                <c:ptCount val="7"/>
                <c:pt idx="0">
                  <c:v>3.3760047496684735</c:v>
                </c:pt>
                <c:pt idx="1">
                  <c:v>2.3790190602462005</c:v>
                </c:pt>
                <c:pt idx="2">
                  <c:v>1.5819397238658024</c:v>
                </c:pt>
                <c:pt idx="3">
                  <c:v>0.97011586785044479</c:v>
                </c:pt>
                <c:pt idx="4">
                  <c:v>0.49838424780008372</c:v>
                </c:pt>
                <c:pt idx="5">
                  <c:v>0.28946060475114233</c:v>
                </c:pt>
                <c:pt idx="6">
                  <c:v>0.13472253494243389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4-4C53-9E43-4539E40BFE16}"/>
            </c:ext>
          </c:extLst>
        </c:ser>
        <c:ser>
          <c:idx val="2"/>
          <c:order val="2"/>
          <c:tx>
            <c:v>6.5 kW (~215°C)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MIR'!$X$9:$X$11</c:f>
                <c:numCache>
                  <c:formatCode>General</c:formatCode>
                  <c:ptCount val="3"/>
                  <c:pt idx="0">
                    <c:v>1.9020005270759952E-2</c:v>
                  </c:pt>
                  <c:pt idx="1">
                    <c:v>3.1109209466532062E-2</c:v>
                  </c:pt>
                  <c:pt idx="2">
                    <c:v>6.0606999948847599E-2</c:v>
                  </c:pt>
                </c:numCache>
              </c:numRef>
            </c:plus>
            <c:minus>
              <c:numRef>
                <c:f>'Effect MIR'!$X$9:$X$11</c:f>
                <c:numCache>
                  <c:formatCode>General</c:formatCode>
                  <c:ptCount val="3"/>
                  <c:pt idx="0">
                    <c:v>1.9020005270759952E-2</c:v>
                  </c:pt>
                  <c:pt idx="1">
                    <c:v>3.1109209466532062E-2</c:v>
                  </c:pt>
                  <c:pt idx="2">
                    <c:v>6.0606999948847599E-2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MIR'!$R$9:$R$11</c:f>
              <c:numCache>
                <c:formatCode>General</c:formatCode>
                <c:ptCount val="3"/>
                <c:pt idx="0">
                  <c:v>0</c:v>
                </c:pt>
                <c:pt idx="1">
                  <c:v>4.2</c:v>
                </c:pt>
                <c:pt idx="2">
                  <c:v>8.4</c:v>
                </c:pt>
              </c:numCache>
            </c:numRef>
          </c:xVal>
          <c:yVal>
            <c:numRef>
              <c:f>'Effect MIR'!$V$9:$V$11</c:f>
              <c:numCache>
                <c:formatCode>0.0</c:formatCode>
                <c:ptCount val="3"/>
                <c:pt idx="0">
                  <c:v>3.3760047496684735</c:v>
                </c:pt>
                <c:pt idx="1">
                  <c:v>1.5615481145263881</c:v>
                </c:pt>
                <c:pt idx="2">
                  <c:v>0.554996478011338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4-4C53-9E43-4539E40BF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4624"/>
        <c:axId val="-333120064"/>
      </c:scatterChart>
      <c:valAx>
        <c:axId val="-33311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Residence time (min)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0.4080636846930864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20064"/>
        <c:crosses val="autoZero"/>
        <c:crossBetween val="midCat"/>
      </c:valAx>
      <c:valAx>
        <c:axId val="-3331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(g/g db)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2.1689086995916096E-2"/>
              <c:y val="0.14756606695335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6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375970553714604"/>
          <c:y val="0.20923864641111756"/>
          <c:w val="0.16510071918018782"/>
          <c:h val="0.55414494742226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853705040823"/>
          <c:y val="5.5555555555555552E-2"/>
          <c:w val="0.64576724292203569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MIR 30%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MIR'!$F$46:$F$53</c:f>
                <c:numCache>
                  <c:formatCode>General</c:formatCode>
                  <c:ptCount val="8"/>
                  <c:pt idx="0">
                    <c:v>1.9020005270759952E-2</c:v>
                  </c:pt>
                  <c:pt idx="1">
                    <c:v>1.9020005270759952E-2</c:v>
                  </c:pt>
                  <c:pt idx="2">
                    <c:v>1.9020005270759952E-2</c:v>
                  </c:pt>
                  <c:pt idx="3">
                    <c:v>1.9020005270759952E-2</c:v>
                  </c:pt>
                  <c:pt idx="4">
                    <c:v>1.9020005270759952E-2</c:v>
                  </c:pt>
                  <c:pt idx="5">
                    <c:v>1.9020005270759952E-2</c:v>
                  </c:pt>
                  <c:pt idx="6">
                    <c:v>1.9020005270759952E-2</c:v>
                  </c:pt>
                  <c:pt idx="7">
                    <c:v>1.9020005270759952E-2</c:v>
                  </c:pt>
                </c:numCache>
              </c:numRef>
            </c:plus>
            <c:minus>
              <c:numRef>
                <c:f>'Effect MIR'!$F$46:$F$53</c:f>
                <c:numCache>
                  <c:formatCode>General</c:formatCode>
                  <c:ptCount val="8"/>
                  <c:pt idx="0">
                    <c:v>1.9020005270759952E-2</c:v>
                  </c:pt>
                  <c:pt idx="1">
                    <c:v>1.9020005270759952E-2</c:v>
                  </c:pt>
                  <c:pt idx="2">
                    <c:v>1.9020005270759952E-2</c:v>
                  </c:pt>
                  <c:pt idx="3">
                    <c:v>1.9020005270759952E-2</c:v>
                  </c:pt>
                  <c:pt idx="4">
                    <c:v>1.9020005270759952E-2</c:v>
                  </c:pt>
                  <c:pt idx="5">
                    <c:v>1.9020005270759952E-2</c:v>
                  </c:pt>
                  <c:pt idx="6">
                    <c:v>1.9020005270759952E-2</c:v>
                  </c:pt>
                  <c:pt idx="7">
                    <c:v>1.9020005270759952E-2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MIR'!$C$46:$C$53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'Effect MIR'!$D$46:$D$53</c:f>
              <c:numCache>
                <c:formatCode>0.0</c:formatCode>
                <c:ptCount val="8"/>
                <c:pt idx="0" formatCode="0">
                  <c:v>3.3760047496684735</c:v>
                </c:pt>
                <c:pt idx="1">
                  <c:v>3.3760047496684735</c:v>
                </c:pt>
                <c:pt idx="2">
                  <c:v>3.3760047496684735</c:v>
                </c:pt>
                <c:pt idx="3">
                  <c:v>3.3760047496684735</c:v>
                </c:pt>
                <c:pt idx="4">
                  <c:v>3.3760047496684735</c:v>
                </c:pt>
                <c:pt idx="5">
                  <c:v>3.3760047496684735</c:v>
                </c:pt>
                <c:pt idx="6">
                  <c:v>3.3760047496684735</c:v>
                </c:pt>
                <c:pt idx="7">
                  <c:v>3.3760047496684735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8-43CB-B2DE-0DE89051C0C7}"/>
            </c:ext>
          </c:extLst>
        </c:ser>
        <c:ser>
          <c:idx val="1"/>
          <c:order val="1"/>
          <c:tx>
            <c:v>MIR 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MIR'!$L$46:$L$52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1.9020005270759952E-2</c:v>
                  </c:pt>
                  <c:pt idx="2">
                    <c:v>1.9020005270759952E-2</c:v>
                  </c:pt>
                  <c:pt idx="3">
                    <c:v>1.9020005270759952E-2</c:v>
                  </c:pt>
                  <c:pt idx="4">
                    <c:v>1.9020005270759952E-2</c:v>
                  </c:pt>
                  <c:pt idx="5">
                    <c:v>1.9020005270759952E-2</c:v>
                  </c:pt>
                  <c:pt idx="6">
                    <c:v>1.9020005270759952E-2</c:v>
                  </c:pt>
                </c:numCache>
              </c:numRef>
            </c:plus>
            <c:minus>
              <c:numRef>
                <c:f>'Effect MIR'!$L$46:$L$51</c:f>
                <c:numCache>
                  <c:formatCode>General</c:formatCode>
                  <c:ptCount val="6"/>
                  <c:pt idx="0">
                    <c:v>1.9020005270759952E-2</c:v>
                  </c:pt>
                  <c:pt idx="1">
                    <c:v>1.9020005270759952E-2</c:v>
                  </c:pt>
                  <c:pt idx="2">
                    <c:v>1.9020005270759952E-2</c:v>
                  </c:pt>
                  <c:pt idx="3">
                    <c:v>1.9020005270759952E-2</c:v>
                  </c:pt>
                  <c:pt idx="4">
                    <c:v>1.9020005270759952E-2</c:v>
                  </c:pt>
                  <c:pt idx="5">
                    <c:v>1.9020005270759952E-2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MIR'!$I$46:$I$52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'Effect MIR'!$J$46:$J$52</c:f>
              <c:numCache>
                <c:formatCode>0.0</c:formatCode>
                <c:ptCount val="7"/>
                <c:pt idx="0">
                  <c:v>3.3760047496684735</c:v>
                </c:pt>
                <c:pt idx="1">
                  <c:v>3.3760047496684735</c:v>
                </c:pt>
                <c:pt idx="2">
                  <c:v>3.3760047496684735</c:v>
                </c:pt>
                <c:pt idx="3">
                  <c:v>3.3760047496684735</c:v>
                </c:pt>
                <c:pt idx="4">
                  <c:v>3.3760047496684735</c:v>
                </c:pt>
                <c:pt idx="5">
                  <c:v>3.3760047496684735</c:v>
                </c:pt>
                <c:pt idx="6">
                  <c:v>3.3760047496684735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8-43CB-B2DE-0DE89051C0C7}"/>
            </c:ext>
          </c:extLst>
        </c:ser>
        <c:ser>
          <c:idx val="2"/>
          <c:order val="2"/>
          <c:tx>
            <c:v>MIR 80%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MIR'!$R$46:$R$48</c:f>
                <c:numCache>
                  <c:formatCode>General</c:formatCode>
                  <c:ptCount val="3"/>
                  <c:pt idx="0">
                    <c:v>1.9020005270759952E-2</c:v>
                  </c:pt>
                  <c:pt idx="1">
                    <c:v>1.9020005270759952E-2</c:v>
                  </c:pt>
                  <c:pt idx="2">
                    <c:v>1.9020005270759952E-2</c:v>
                  </c:pt>
                </c:numCache>
              </c:numRef>
            </c:plus>
            <c:minus>
              <c:numRef>
                <c:f>'Effect MIR'!$R$46:$R$48</c:f>
                <c:numCache>
                  <c:formatCode>General</c:formatCode>
                  <c:ptCount val="3"/>
                  <c:pt idx="0">
                    <c:v>1.9020005270759952E-2</c:v>
                  </c:pt>
                  <c:pt idx="1">
                    <c:v>1.9020005270759952E-2</c:v>
                  </c:pt>
                  <c:pt idx="2">
                    <c:v>1.9020005270759952E-2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MIR'!$O$46:$O$48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'Effect MIR'!$P$46:$P$48</c:f>
              <c:numCache>
                <c:formatCode>0.0</c:formatCode>
                <c:ptCount val="3"/>
                <c:pt idx="0" formatCode="0">
                  <c:v>3.3760047496684735</c:v>
                </c:pt>
                <c:pt idx="1">
                  <c:v>3.3760047496684735</c:v>
                </c:pt>
                <c:pt idx="2">
                  <c:v>3.3760047496684735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8-43CB-B2DE-0DE89051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Energy </a:t>
                </a:r>
                <a:r>
                  <a:rPr lang="en-ZA" sz="1200">
                    <a:latin typeface="+mn-lt"/>
                  </a:rPr>
                  <a:t>consumption (kW·h</a:t>
                </a:r>
                <a:r>
                  <a:rPr lang="en-ZA" sz="1200">
                    <a:latin typeface="Century Gothic" panose="020B0502020202020204" pitchFamily="34" charset="0"/>
                  </a:rPr>
                  <a:t>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0.34712622556968736"/>
              <c:y val="0.89245924787612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</c:valAx>
      <c:valAx>
        <c:axId val="-333114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</a:t>
                </a:r>
                <a:r>
                  <a:rPr lang="en-ZA" sz="1200" baseline="0"/>
                  <a:t> removal (%) 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2.1763341784731223E-2"/>
              <c:y val="0.15225075084047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9425600538256"/>
          <c:y val="0.31033400308303732"/>
          <c:w val="0.19636358272687579"/>
          <c:h val="0.36389615055609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6706892579381"/>
          <c:y val="5.5555555555555552E-2"/>
          <c:w val="0.67062147344974121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MIR 30%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MIR'!$E$85:$E$92</c:f>
                <c:numCache>
                  <c:formatCode>General</c:formatCode>
                  <c:ptCount val="8"/>
                  <c:pt idx="0">
                    <c:v>0.29314529421207514</c:v>
                  </c:pt>
                  <c:pt idx="1">
                    <c:v>0.58520978930438627</c:v>
                  </c:pt>
                  <c:pt idx="2">
                    <c:v>1.5928403957759878</c:v>
                  </c:pt>
                  <c:pt idx="3">
                    <c:v>0.36820911053860145</c:v>
                  </c:pt>
                  <c:pt idx="4">
                    <c:v>0.42058147759922815</c:v>
                  </c:pt>
                  <c:pt idx="5">
                    <c:v>1.2102935848095584</c:v>
                  </c:pt>
                  <c:pt idx="6">
                    <c:v>0.64796897278484478</c:v>
                  </c:pt>
                  <c:pt idx="7">
                    <c:v>0.33494565406565957</c:v>
                  </c:pt>
                </c:numCache>
              </c:numRef>
            </c:plus>
            <c:minus>
              <c:numRef>
                <c:f>'Effect MIR'!$E$85:$E$92</c:f>
                <c:numCache>
                  <c:formatCode>General</c:formatCode>
                  <c:ptCount val="8"/>
                  <c:pt idx="0">
                    <c:v>0.29314529421207514</c:v>
                  </c:pt>
                  <c:pt idx="1">
                    <c:v>0.58520978930438627</c:v>
                  </c:pt>
                  <c:pt idx="2">
                    <c:v>1.5928403957759878</c:v>
                  </c:pt>
                  <c:pt idx="3">
                    <c:v>0.36820911053860145</c:v>
                  </c:pt>
                  <c:pt idx="4">
                    <c:v>0.42058147759922815</c:v>
                  </c:pt>
                  <c:pt idx="5">
                    <c:v>1.2102935848095584</c:v>
                  </c:pt>
                  <c:pt idx="6">
                    <c:v>0.64796897278484478</c:v>
                  </c:pt>
                  <c:pt idx="7">
                    <c:v>0.33494565406565957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MIR'!$B$85:$B$92</c:f>
              <c:numCache>
                <c:formatCode>0.0</c:formatCode>
                <c:ptCount val="8"/>
                <c:pt idx="0">
                  <c:v>77.148105241984481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61.398055944732306</c:v>
                </c:pt>
                <c:pt idx="5">
                  <c:v>55.921355682294276</c:v>
                </c:pt>
                <c:pt idx="6">
                  <c:v>47.241005573313856</c:v>
                </c:pt>
                <c:pt idx="7">
                  <c:v>21.280269108244752</c:v>
                </c:pt>
              </c:numCache>
            </c:numRef>
          </c:xVal>
          <c:yVal>
            <c:numRef>
              <c:f>'Effect MIR'!$C$85:$C$92</c:f>
              <c:numCache>
                <c:formatCode>0.0</c:formatCode>
                <c:ptCount val="8"/>
                <c:pt idx="0">
                  <c:v>70.599972773227307</c:v>
                </c:pt>
                <c:pt idx="1">
                  <c:v>70.013048770862468</c:v>
                </c:pt>
                <c:pt idx="2">
                  <c:v>70.964691255784089</c:v>
                </c:pt>
                <c:pt idx="3">
                  <c:v>69.76939482480671</c:v>
                </c:pt>
                <c:pt idx="4">
                  <c:v>70.829506319104283</c:v>
                </c:pt>
                <c:pt idx="5">
                  <c:v>71.918596570262551</c:v>
                </c:pt>
                <c:pt idx="6">
                  <c:v>71.787766679332279</c:v>
                </c:pt>
                <c:pt idx="7">
                  <c:v>72.441411421644219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4-4B52-98FB-BC15C94AC9AA}"/>
            </c:ext>
          </c:extLst>
        </c:ser>
        <c:ser>
          <c:idx val="1"/>
          <c:order val="1"/>
          <c:tx>
            <c:v>MIR 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MIR'!$M$85:$M$91</c:f>
                <c:numCache>
                  <c:formatCode>General</c:formatCode>
                  <c:ptCount val="7"/>
                  <c:pt idx="0">
                    <c:v>0.29314529421207514</c:v>
                  </c:pt>
                  <c:pt idx="1">
                    <c:v>0.2859599756851024</c:v>
                  </c:pt>
                  <c:pt idx="2">
                    <c:v>0.36761664036284064</c:v>
                  </c:pt>
                  <c:pt idx="3">
                    <c:v>0.32384149219527086</c:v>
                  </c:pt>
                  <c:pt idx="4">
                    <c:v>0.40215328577911907</c:v>
                  </c:pt>
                  <c:pt idx="5">
                    <c:v>0.91017358723169861</c:v>
                  </c:pt>
                  <c:pt idx="6">
                    <c:v>0.66042542318235042</c:v>
                  </c:pt>
                </c:numCache>
              </c:numRef>
            </c:plus>
            <c:minus>
              <c:numRef>
                <c:f>'Effect MIR'!$M$85:$M$91</c:f>
                <c:numCache>
                  <c:formatCode>General</c:formatCode>
                  <c:ptCount val="7"/>
                  <c:pt idx="0">
                    <c:v>0.29314529421207514</c:v>
                  </c:pt>
                  <c:pt idx="1">
                    <c:v>0.2859599756851024</c:v>
                  </c:pt>
                  <c:pt idx="2">
                    <c:v>0.36761664036284064</c:v>
                  </c:pt>
                  <c:pt idx="3">
                    <c:v>0.32384149219527086</c:v>
                  </c:pt>
                  <c:pt idx="4">
                    <c:v>0.40215328577911907</c:v>
                  </c:pt>
                  <c:pt idx="5">
                    <c:v>0.91017358723169861</c:v>
                  </c:pt>
                  <c:pt idx="6">
                    <c:v>0.66042542318235042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MIR'!$J$85:$J$91</c:f>
              <c:numCache>
                <c:formatCode>0.0</c:formatCode>
                <c:ptCount val="7"/>
                <c:pt idx="0">
                  <c:v>77.148105241984481</c:v>
                </c:pt>
                <c:pt idx="1">
                  <c:v>70.405612333919819</c:v>
                </c:pt>
                <c:pt idx="2">
                  <c:v>61.269428919790869</c:v>
                </c:pt>
                <c:pt idx="3">
                  <c:v>49.241564096883266</c:v>
                </c:pt>
                <c:pt idx="4">
                  <c:v>33.261444688290581</c:v>
                </c:pt>
                <c:pt idx="5">
                  <c:v>22.448192964143047</c:v>
                </c:pt>
                <c:pt idx="6">
                  <c:v>11.872729305518599</c:v>
                </c:pt>
              </c:numCache>
            </c:numRef>
          </c:xVal>
          <c:yVal>
            <c:numRef>
              <c:f>'Effect MIR'!$K$85:$K$91</c:f>
              <c:numCache>
                <c:formatCode>0.0</c:formatCode>
                <c:ptCount val="7"/>
                <c:pt idx="0">
                  <c:v>70.599972773227307</c:v>
                </c:pt>
                <c:pt idx="1">
                  <c:v>69.969969913827171</c:v>
                </c:pt>
                <c:pt idx="2">
                  <c:v>69.877240414999264</c:v>
                </c:pt>
                <c:pt idx="3">
                  <c:v>70.048503659664689</c:v>
                </c:pt>
                <c:pt idx="4">
                  <c:v>70.557409446732422</c:v>
                </c:pt>
                <c:pt idx="5">
                  <c:v>71.829077396965388</c:v>
                </c:pt>
                <c:pt idx="6">
                  <c:v>71.697271466493248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4-4B52-98FB-BC15C94AC9AA}"/>
            </c:ext>
          </c:extLst>
        </c:ser>
        <c:ser>
          <c:idx val="2"/>
          <c:order val="2"/>
          <c:tx>
            <c:v>MIR 80%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MIR'!$U$85:$U$87</c:f>
                <c:numCache>
                  <c:formatCode>General</c:formatCode>
                  <c:ptCount val="3"/>
                  <c:pt idx="0">
                    <c:v>0.29314529421207514</c:v>
                  </c:pt>
                  <c:pt idx="1">
                    <c:v>0.21848605070746158</c:v>
                  </c:pt>
                  <c:pt idx="2">
                    <c:v>0.42369530378801379</c:v>
                  </c:pt>
                </c:numCache>
              </c:numRef>
            </c:plus>
            <c:minus>
              <c:numRef>
                <c:f>'Effect MIR'!$U$85:$U$87</c:f>
                <c:numCache>
                  <c:formatCode>General</c:formatCode>
                  <c:ptCount val="3"/>
                  <c:pt idx="0">
                    <c:v>0.29314529421207514</c:v>
                  </c:pt>
                  <c:pt idx="1">
                    <c:v>0.21848605070746158</c:v>
                  </c:pt>
                  <c:pt idx="2">
                    <c:v>0.42369530378801379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MIR'!$R$85:$R$87</c:f>
              <c:numCache>
                <c:formatCode>0.0</c:formatCode>
                <c:ptCount val="3"/>
                <c:pt idx="0">
                  <c:v>77.148105241984481</c:v>
                </c:pt>
                <c:pt idx="1">
                  <c:v>60.961108076437874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MIR'!$S$85:$S$87</c:f>
              <c:numCache>
                <c:formatCode>0.0</c:formatCode>
                <c:ptCount val="3"/>
                <c:pt idx="0">
                  <c:v>70.599972773227307</c:v>
                </c:pt>
                <c:pt idx="1">
                  <c:v>70.156660568566622</c:v>
                </c:pt>
                <c:pt idx="2">
                  <c:v>67.664840673382173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D4-4B52-98FB-BC15C94A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 wb)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0.35383609497300628"/>
              <c:y val="0.90182856201755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</c:valAx>
      <c:valAx>
        <c:axId val="-333114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Volatile solids content </a:t>
                </a:r>
                <a:r>
                  <a:rPr lang="en-ZA" sz="1200" baseline="0"/>
                  <a:t>(%db) 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2.854171726040363E-2"/>
              <c:y val="0.11547216600457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33214754957295"/>
          <c:y val="0.28168242070892646"/>
          <c:w val="0.18054727523259775"/>
          <c:h val="0.37326552930883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862012309735"/>
          <c:y val="5.5555555555555552E-2"/>
          <c:w val="0.67739992225243773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MIR 30%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MIR'!$H$85:$H$92</c:f>
                <c:numCache>
                  <c:formatCode>General</c:formatCode>
                  <c:ptCount val="8"/>
                  <c:pt idx="0">
                    <c:v>0.12207482939006986</c:v>
                  </c:pt>
                  <c:pt idx="1">
                    <c:v>0.25064838224824965</c:v>
                  </c:pt>
                  <c:pt idx="2">
                    <c:v>0.6517130118260791</c:v>
                  </c:pt>
                  <c:pt idx="3">
                    <c:v>0.15954250815206783</c:v>
                  </c:pt>
                  <c:pt idx="4">
                    <c:v>0.17321269019350718</c:v>
                  </c:pt>
                  <c:pt idx="5">
                    <c:v>0.47257238105663285</c:v>
                  </c:pt>
                  <c:pt idx="6">
                    <c:v>0.25464856604910147</c:v>
                  </c:pt>
                  <c:pt idx="7">
                    <c:v>0.12742199931441209</c:v>
                  </c:pt>
                </c:numCache>
              </c:numRef>
            </c:plus>
            <c:minus>
              <c:numRef>
                <c:f>'Effect MIR'!$H$85:$H$92</c:f>
                <c:numCache>
                  <c:formatCode>General</c:formatCode>
                  <c:ptCount val="8"/>
                  <c:pt idx="0">
                    <c:v>0.12207482939006986</c:v>
                  </c:pt>
                  <c:pt idx="1">
                    <c:v>0.25064838224824965</c:v>
                  </c:pt>
                  <c:pt idx="2">
                    <c:v>0.6517130118260791</c:v>
                  </c:pt>
                  <c:pt idx="3">
                    <c:v>0.15954250815206783</c:v>
                  </c:pt>
                  <c:pt idx="4">
                    <c:v>0.17321269019350718</c:v>
                  </c:pt>
                  <c:pt idx="5">
                    <c:v>0.47257238105663285</c:v>
                  </c:pt>
                  <c:pt idx="6">
                    <c:v>0.25464856604910147</c:v>
                  </c:pt>
                  <c:pt idx="7">
                    <c:v>0.12742199931441209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MIR'!$B$85:$B$92</c:f>
              <c:numCache>
                <c:formatCode>0.0</c:formatCode>
                <c:ptCount val="8"/>
                <c:pt idx="0">
                  <c:v>77.148105241984481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61.398055944732306</c:v>
                </c:pt>
                <c:pt idx="5">
                  <c:v>55.921355682294276</c:v>
                </c:pt>
                <c:pt idx="6">
                  <c:v>47.241005573313856</c:v>
                </c:pt>
                <c:pt idx="7">
                  <c:v>21.280269108244752</c:v>
                </c:pt>
              </c:numCache>
            </c:numRef>
          </c:xVal>
          <c:yVal>
            <c:numRef>
              <c:f>'Effect MIR'!$F$85:$F$92</c:f>
              <c:numCache>
                <c:formatCode>0.0</c:formatCode>
                <c:ptCount val="8"/>
                <c:pt idx="0">
                  <c:v>29.400027226772693</c:v>
                </c:pt>
                <c:pt idx="1">
                  <c:v>29.986951229137532</c:v>
                </c:pt>
                <c:pt idx="2">
                  <c:v>29.035308744215911</c:v>
                </c:pt>
                <c:pt idx="3">
                  <c:v>30.23060517519329</c:v>
                </c:pt>
                <c:pt idx="4">
                  <c:v>29.170493680895717</c:v>
                </c:pt>
                <c:pt idx="5">
                  <c:v>28.081403429737449</c:v>
                </c:pt>
                <c:pt idx="6">
                  <c:v>28.212233320667721</c:v>
                </c:pt>
                <c:pt idx="7">
                  <c:v>27.558588578355781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E-49FB-9E63-99761F0E0D16}"/>
            </c:ext>
          </c:extLst>
        </c:ser>
        <c:ser>
          <c:idx val="1"/>
          <c:order val="1"/>
          <c:tx>
            <c:v>MIR 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MIR'!$P$85:$P$91</c:f>
                <c:numCache>
                  <c:formatCode>General</c:formatCode>
                  <c:ptCount val="7"/>
                  <c:pt idx="0">
                    <c:v>0.12207482939006986</c:v>
                  </c:pt>
                  <c:pt idx="1">
                    <c:v>0.12272960362625328</c:v>
                  </c:pt>
                  <c:pt idx="2">
                    <c:v>0.15847259581702877</c:v>
                  </c:pt>
                  <c:pt idx="3">
                    <c:v>0.13846887173295278</c:v>
                  </c:pt>
                  <c:pt idx="4">
                    <c:v>0.16781277297014127</c:v>
                  </c:pt>
                  <c:pt idx="5">
                    <c:v>0.35696448583806817</c:v>
                  </c:pt>
                  <c:pt idx="6">
                    <c:v>0.26070506013177586</c:v>
                  </c:pt>
                </c:numCache>
              </c:numRef>
            </c:plus>
            <c:minus>
              <c:numRef>
                <c:f>'Effect MIR'!$P$85:$P$91</c:f>
                <c:numCache>
                  <c:formatCode>General</c:formatCode>
                  <c:ptCount val="7"/>
                  <c:pt idx="0">
                    <c:v>0.12207482939006986</c:v>
                  </c:pt>
                  <c:pt idx="1">
                    <c:v>0.12272960362625328</c:v>
                  </c:pt>
                  <c:pt idx="2">
                    <c:v>0.15847259581702877</c:v>
                  </c:pt>
                  <c:pt idx="3">
                    <c:v>0.13846887173295278</c:v>
                  </c:pt>
                  <c:pt idx="4">
                    <c:v>0.16781277297014127</c:v>
                  </c:pt>
                  <c:pt idx="5">
                    <c:v>0.35696448583806817</c:v>
                  </c:pt>
                  <c:pt idx="6">
                    <c:v>0.26070506013177586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MIR'!$J$85:$J$91</c:f>
              <c:numCache>
                <c:formatCode>0.0</c:formatCode>
                <c:ptCount val="7"/>
                <c:pt idx="0">
                  <c:v>77.148105241984481</c:v>
                </c:pt>
                <c:pt idx="1">
                  <c:v>70.405612333919819</c:v>
                </c:pt>
                <c:pt idx="2">
                  <c:v>61.269428919790869</c:v>
                </c:pt>
                <c:pt idx="3">
                  <c:v>49.241564096883266</c:v>
                </c:pt>
                <c:pt idx="4">
                  <c:v>33.261444688290581</c:v>
                </c:pt>
                <c:pt idx="5">
                  <c:v>22.448192964143047</c:v>
                </c:pt>
                <c:pt idx="6">
                  <c:v>11.872729305518599</c:v>
                </c:pt>
              </c:numCache>
            </c:numRef>
          </c:xVal>
          <c:yVal>
            <c:numRef>
              <c:f>'Effect MIR'!$N$85:$N$91</c:f>
              <c:numCache>
                <c:formatCode>0.0</c:formatCode>
                <c:ptCount val="7"/>
                <c:pt idx="0">
                  <c:v>29.400027226772693</c:v>
                </c:pt>
                <c:pt idx="1">
                  <c:v>30.030030086172829</c:v>
                </c:pt>
                <c:pt idx="2">
                  <c:v>30.122759585000736</c:v>
                </c:pt>
                <c:pt idx="3">
                  <c:v>29.951496340335311</c:v>
                </c:pt>
                <c:pt idx="4">
                  <c:v>29.442590553267578</c:v>
                </c:pt>
                <c:pt idx="5">
                  <c:v>28.170922603034612</c:v>
                </c:pt>
                <c:pt idx="6">
                  <c:v>28.302728533506752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E-49FB-9E63-99761F0E0D16}"/>
            </c:ext>
          </c:extLst>
        </c:ser>
        <c:ser>
          <c:idx val="2"/>
          <c:order val="2"/>
          <c:tx>
            <c:v>MIR 80%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MIR'!$X$85:$X$87</c:f>
                <c:numCache>
                  <c:formatCode>General</c:formatCode>
                  <c:ptCount val="3"/>
                  <c:pt idx="0">
                    <c:v>0.12207482939006986</c:v>
                  </c:pt>
                  <c:pt idx="1">
                    <c:v>9.2939905056107469E-2</c:v>
                  </c:pt>
                  <c:pt idx="2">
                    <c:v>0.20247228867435343</c:v>
                  </c:pt>
                </c:numCache>
              </c:numRef>
            </c:plus>
            <c:minus>
              <c:numRef>
                <c:f>'Effect MIR'!$X$85:$X$87</c:f>
                <c:numCache>
                  <c:formatCode>General</c:formatCode>
                  <c:ptCount val="3"/>
                  <c:pt idx="0">
                    <c:v>0.12207482939006986</c:v>
                  </c:pt>
                  <c:pt idx="1">
                    <c:v>9.2939905056107469E-2</c:v>
                  </c:pt>
                  <c:pt idx="2">
                    <c:v>0.20247228867435343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MIR'!$R$85:$R$87</c:f>
              <c:numCache>
                <c:formatCode>0.0</c:formatCode>
                <c:ptCount val="3"/>
                <c:pt idx="0">
                  <c:v>77.148105241984481</c:v>
                </c:pt>
                <c:pt idx="1">
                  <c:v>60.961108076437874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MIR'!$V$85:$V$87</c:f>
              <c:numCache>
                <c:formatCode>0.0</c:formatCode>
                <c:ptCount val="3"/>
                <c:pt idx="0">
                  <c:v>29.400027226772693</c:v>
                </c:pt>
                <c:pt idx="1">
                  <c:v>29.843339431433378</c:v>
                </c:pt>
                <c:pt idx="2">
                  <c:v>32.335159326617827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E-49FB-9E63-99761F0E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 wb)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0.35383609497300628"/>
              <c:y val="0.90182856201755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</c:valAx>
      <c:valAx>
        <c:axId val="-333114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Ash content </a:t>
                </a:r>
                <a:r>
                  <a:rPr lang="en-ZA" sz="1200" baseline="0"/>
                  <a:t>(%db) 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2.4022751391939341E-2"/>
              <c:y val="0.19839899704242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33214754957295"/>
          <c:y val="0.24943309752753981"/>
          <c:w val="0.18054727523259775"/>
          <c:h val="0.37326552930883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40601049071"/>
          <c:y val="5.5555555555555552E-2"/>
          <c:w val="0.66958164858991598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'[1]Effect MIR'!$B$23</c:f>
              <c:strCache>
                <c:ptCount val="1"/>
                <c:pt idx="0">
                  <c:v>MIR 30% (~214°C)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'[1]Effect MIR'!$F$27:$F$34</c:f>
                <c:numCache>
                  <c:formatCode>General</c:formatCode>
                  <c:ptCount val="8"/>
                  <c:pt idx="0">
                    <c:v>2.6898349410316474E-2</c:v>
                  </c:pt>
                  <c:pt idx="1">
                    <c:v>6.8484376213754763E-2</c:v>
                  </c:pt>
                  <c:pt idx="2">
                    <c:v>3.6185451465374253E-2</c:v>
                  </c:pt>
                  <c:pt idx="3">
                    <c:v>3.1252803604350468E-2</c:v>
                  </c:pt>
                  <c:pt idx="4">
                    <c:v>9.6219163342851022E-2</c:v>
                  </c:pt>
                  <c:pt idx="5">
                    <c:v>4.3242862890721274E-2</c:v>
                  </c:pt>
                  <c:pt idx="6">
                    <c:v>3.2481121936276489E-2</c:v>
                  </c:pt>
                  <c:pt idx="7">
                    <c:v>8.0653104873319295E-2</c:v>
                  </c:pt>
                </c:numCache>
              </c:numRef>
            </c:plus>
            <c:minus>
              <c:numRef>
                <c:f>'[1]Effect MIR'!$F$27:$F$34</c:f>
                <c:numCache>
                  <c:formatCode>General</c:formatCode>
                  <c:ptCount val="8"/>
                  <c:pt idx="0">
                    <c:v>2.6898349410316474E-2</c:v>
                  </c:pt>
                  <c:pt idx="1">
                    <c:v>6.8484376213754763E-2</c:v>
                  </c:pt>
                  <c:pt idx="2">
                    <c:v>3.6185451465374253E-2</c:v>
                  </c:pt>
                  <c:pt idx="3">
                    <c:v>3.1252803604350468E-2</c:v>
                  </c:pt>
                  <c:pt idx="4">
                    <c:v>9.6219163342851022E-2</c:v>
                  </c:pt>
                  <c:pt idx="5">
                    <c:v>4.3242862890721274E-2</c:v>
                  </c:pt>
                  <c:pt idx="6">
                    <c:v>3.2481121936276489E-2</c:v>
                  </c:pt>
                  <c:pt idx="7">
                    <c:v>8.0653104873319295E-2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'[1]Effect MIR'!$D$27:$D$34</c:f>
              <c:numCache>
                <c:formatCode>General</c:formatCode>
                <c:ptCount val="8"/>
                <c:pt idx="0">
                  <c:v>0</c:v>
                </c:pt>
                <c:pt idx="1">
                  <c:v>0.57609970999253246</c:v>
                </c:pt>
                <c:pt idx="2">
                  <c:v>0.89419222545207111</c:v>
                </c:pt>
                <c:pt idx="3">
                  <c:v>1.4542833405805176</c:v>
                </c:pt>
                <c:pt idx="4">
                  <c:v>1.7854616449785476</c:v>
                </c:pt>
                <c:pt idx="5">
                  <c:v>2.107332435719119</c:v>
                </c:pt>
                <c:pt idx="6">
                  <c:v>2.4805933399805973</c:v>
                </c:pt>
                <c:pt idx="7">
                  <c:v>3.1056752037315531</c:v>
                </c:pt>
              </c:numCache>
            </c:numRef>
          </c:xVal>
          <c:yVal>
            <c:numRef>
              <c:f>'[1]Effect MIR'!$C$27:$C$34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0.42499999999999999</c:v>
                </c:pt>
                <c:pt idx="3">
                  <c:v>0.6349999999999999</c:v>
                </c:pt>
                <c:pt idx="4">
                  <c:v>0.86999999999999988</c:v>
                </c:pt>
                <c:pt idx="5">
                  <c:v>0.96499999999999997</c:v>
                </c:pt>
                <c:pt idx="6">
                  <c:v>1.2650000000000001</c:v>
                </c:pt>
                <c:pt idx="7">
                  <c:v>1.9850000000000003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9-4F75-A11E-BF4B6510321C}"/>
            </c:ext>
          </c:extLst>
        </c:ser>
        <c:ser>
          <c:idx val="1"/>
          <c:order val="1"/>
          <c:tx>
            <c:strRef>
              <c:f>'[1]Effect MIR'!$H$23</c:f>
              <c:strCache>
                <c:ptCount val="1"/>
                <c:pt idx="0">
                  <c:v>MIR 50% (~136°C)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'[1]Effect MIR'!$L$27:$L$33</c:f>
                <c:numCache>
                  <c:formatCode>General</c:formatCode>
                  <c:ptCount val="7"/>
                  <c:pt idx="0">
                    <c:v>2.6898349410316474E-2</c:v>
                  </c:pt>
                  <c:pt idx="1">
                    <c:v>3.3741920294067689E-2</c:v>
                  </c:pt>
                  <c:pt idx="2">
                    <c:v>5.1098590393156146E-2</c:v>
                  </c:pt>
                  <c:pt idx="3">
                    <c:v>0.10808399257804209</c:v>
                  </c:pt>
                  <c:pt idx="4">
                    <c:v>9.1311856212452663E-2</c:v>
                  </c:pt>
                  <c:pt idx="5">
                    <c:v>4.8139455016479697E-2</c:v>
                  </c:pt>
                  <c:pt idx="6">
                    <c:v>5.6996117375064853E-2</c:v>
                  </c:pt>
                </c:numCache>
              </c:numRef>
            </c:plus>
            <c:minus>
              <c:numRef>
                <c:f>'[1]Effect MIR'!$L$27:$L$32</c:f>
                <c:numCache>
                  <c:formatCode>General</c:formatCode>
                  <c:ptCount val="6"/>
                  <c:pt idx="0">
                    <c:v>2.6898349410316474E-2</c:v>
                  </c:pt>
                  <c:pt idx="1">
                    <c:v>3.3741920294067689E-2</c:v>
                  </c:pt>
                  <c:pt idx="2">
                    <c:v>5.1098590393156146E-2</c:v>
                  </c:pt>
                  <c:pt idx="3">
                    <c:v>0.10808399257804209</c:v>
                  </c:pt>
                  <c:pt idx="4">
                    <c:v>9.1311856212452663E-2</c:v>
                  </c:pt>
                  <c:pt idx="5">
                    <c:v>4.8139455016479697E-2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'[1]Effect MIR'!$J$27:$J$33</c:f>
              <c:numCache>
                <c:formatCode>General</c:formatCode>
                <c:ptCount val="7"/>
                <c:pt idx="0">
                  <c:v>0</c:v>
                </c:pt>
                <c:pt idx="1">
                  <c:v>0.99698568942227306</c:v>
                </c:pt>
                <c:pt idx="2">
                  <c:v>1.7940650258026711</c:v>
                </c:pt>
                <c:pt idx="3">
                  <c:v>2.4058888818180288</c:v>
                </c:pt>
                <c:pt idx="4">
                  <c:v>2.8776205018683898</c:v>
                </c:pt>
                <c:pt idx="5">
                  <c:v>3.0865441449173314</c:v>
                </c:pt>
                <c:pt idx="6">
                  <c:v>3.2412822147260396</c:v>
                </c:pt>
              </c:numCache>
            </c:numRef>
          </c:xVal>
          <c:yVal>
            <c:numRef>
              <c:f>'[1]Effect MIR'!$I$27:$I$33</c:f>
              <c:numCache>
                <c:formatCode>General</c:formatCode>
                <c:ptCount val="7"/>
                <c:pt idx="0">
                  <c:v>0</c:v>
                </c:pt>
                <c:pt idx="1">
                  <c:v>0.31333333333333335</c:v>
                </c:pt>
                <c:pt idx="2">
                  <c:v>0.67366666666666675</c:v>
                </c:pt>
                <c:pt idx="3">
                  <c:v>0.97133333333333338</c:v>
                </c:pt>
                <c:pt idx="4">
                  <c:v>1.3708333333333336</c:v>
                </c:pt>
                <c:pt idx="5">
                  <c:v>1.8016666666666667</c:v>
                </c:pt>
                <c:pt idx="6">
                  <c:v>2.0131666666666668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9-4F75-A11E-BF4B6510321C}"/>
            </c:ext>
          </c:extLst>
        </c:ser>
        <c:ser>
          <c:idx val="2"/>
          <c:order val="2"/>
          <c:tx>
            <c:strRef>
              <c:f>'[1]Effect MIR'!$N$23</c:f>
              <c:strCache>
                <c:ptCount val="1"/>
                <c:pt idx="0">
                  <c:v>MIR 80% (~87°C)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'[1]Effect MIR'!$R$27:$R$29</c:f>
                <c:numCache>
                  <c:formatCode>General</c:formatCode>
                  <c:ptCount val="3"/>
                  <c:pt idx="0">
                    <c:v>2.6898349410316474E-2</c:v>
                  </c:pt>
                  <c:pt idx="1">
                    <c:v>3.6462906002296423E-2</c:v>
                  </c:pt>
                  <c:pt idx="2">
                    <c:v>6.3521406181690832E-2</c:v>
                  </c:pt>
                </c:numCache>
              </c:numRef>
            </c:plus>
            <c:minus>
              <c:numRef>
                <c:f>'[1]Effect MIR'!$R$27:$R$29</c:f>
                <c:numCache>
                  <c:formatCode>General</c:formatCode>
                  <c:ptCount val="3"/>
                  <c:pt idx="0">
                    <c:v>2.6898349410316474E-2</c:v>
                  </c:pt>
                  <c:pt idx="1">
                    <c:v>3.6462906002296423E-2</c:v>
                  </c:pt>
                  <c:pt idx="2">
                    <c:v>6.3521406181690832E-2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'[1]Effect MIR'!$P$27:$P$29</c:f>
              <c:numCache>
                <c:formatCode>General</c:formatCode>
                <c:ptCount val="3"/>
                <c:pt idx="0">
                  <c:v>0</c:v>
                </c:pt>
                <c:pt idx="1">
                  <c:v>1.8144566351420854</c:v>
                </c:pt>
                <c:pt idx="2">
                  <c:v>2.8210082716571354</c:v>
                </c:pt>
              </c:numCache>
            </c:numRef>
          </c:xVal>
          <c:yVal>
            <c:numRef>
              <c:f>'[1]Effect MIR'!$O$27:$O$29</c:f>
              <c:numCache>
                <c:formatCode>General</c:formatCode>
                <c:ptCount val="3"/>
                <c:pt idx="0">
                  <c:v>0</c:v>
                </c:pt>
                <c:pt idx="1">
                  <c:v>0.45500000000000007</c:v>
                </c:pt>
                <c:pt idx="2">
                  <c:v>0.91000000000000014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09-4F75-A11E-BF4B65103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removal (g</a:t>
                </a:r>
                <a:r>
                  <a:rPr lang="en-ZA" sz="1200" baseline="0"/>
                  <a:t> water / g dry solid</a:t>
                </a:r>
                <a:r>
                  <a:rPr lang="en-ZA" sz="1200">
                    <a:latin typeface="Century Gothic" panose="020B0502020202020204" pitchFamily="34" charset="0"/>
                  </a:rPr>
                  <a:t>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0.20662137681329271"/>
              <c:y val="0.88780625953941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  <c:majorUnit val="1"/>
      </c:valAx>
      <c:valAx>
        <c:axId val="-333114080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0" i="0" u="none" strike="noStrike" baseline="0">
                    <a:effectLst/>
                  </a:rPr>
                  <a:t>Energy consumption (kW·h) 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1.9381917073777181E-2"/>
              <c:y val="0.1103743369582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9424473584681"/>
          <c:y val="0.25449886534582217"/>
          <c:w val="0.19636358272687579"/>
          <c:h val="0.50348383163593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853705040823"/>
          <c:y val="5.5555555555555552E-2"/>
          <c:w val="0.69090613119386846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8 mm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pellet size'!$E$9:$E$15</c:f>
                <c:numCache>
                  <c:formatCode>General</c:formatCode>
                  <c:ptCount val="7"/>
                  <c:pt idx="0">
                    <c:v>0.30733912494444043</c:v>
                  </c:pt>
                  <c:pt idx="1">
                    <c:v>0.58322594084601687</c:v>
                  </c:pt>
                  <c:pt idx="2">
                    <c:v>1.298862295676396</c:v>
                  </c:pt>
                  <c:pt idx="3">
                    <c:v>3.8187735487236139</c:v>
                  </c:pt>
                  <c:pt idx="4">
                    <c:v>4.214605682829502</c:v>
                  </c:pt>
                  <c:pt idx="5">
                    <c:v>2.4250578581889894</c:v>
                  </c:pt>
                  <c:pt idx="6">
                    <c:v>3.3481386140884037</c:v>
                  </c:pt>
                </c:numCache>
              </c:numRef>
            </c:plus>
            <c:minus>
              <c:numRef>
                <c:f>'Effect of pellet size'!$E$9:$E$15</c:f>
                <c:numCache>
                  <c:formatCode>General</c:formatCode>
                  <c:ptCount val="7"/>
                  <c:pt idx="0">
                    <c:v>0.30733912494444043</c:v>
                  </c:pt>
                  <c:pt idx="1">
                    <c:v>0.58322594084601687</c:v>
                  </c:pt>
                  <c:pt idx="2">
                    <c:v>1.298862295676396</c:v>
                  </c:pt>
                  <c:pt idx="3">
                    <c:v>3.8187735487236139</c:v>
                  </c:pt>
                  <c:pt idx="4">
                    <c:v>4.214605682829502</c:v>
                  </c:pt>
                  <c:pt idx="5">
                    <c:v>2.4250578581889894</c:v>
                  </c:pt>
                  <c:pt idx="6">
                    <c:v>3.3481386140884037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size'!$B$9:$B$15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4</c:v>
                </c:pt>
                <c:pt idx="2">
                  <c:v>8.6</c:v>
                </c:pt>
                <c:pt idx="3">
                  <c:v>12.4</c:v>
                </c:pt>
                <c:pt idx="4">
                  <c:v>17.5</c:v>
                </c:pt>
                <c:pt idx="5">
                  <c:v>23</c:v>
                </c:pt>
                <c:pt idx="6">
                  <c:v>25.7</c:v>
                </c:pt>
              </c:numCache>
            </c:numRef>
          </c:xVal>
          <c:yVal>
            <c:numRef>
              <c:f>'Effect of pellet size'!$C$9:$C$15</c:f>
              <c:numCache>
                <c:formatCode>0.0</c:formatCode>
                <c:ptCount val="7"/>
                <c:pt idx="0">
                  <c:v>77.148105241984481</c:v>
                </c:pt>
                <c:pt idx="1">
                  <c:v>70.405612333919819</c:v>
                </c:pt>
                <c:pt idx="2">
                  <c:v>61.269428919790869</c:v>
                </c:pt>
                <c:pt idx="3">
                  <c:v>49.241564096883266</c:v>
                </c:pt>
                <c:pt idx="4">
                  <c:v>33.261444688290581</c:v>
                </c:pt>
                <c:pt idx="5">
                  <c:v>22.448192964143047</c:v>
                </c:pt>
                <c:pt idx="6">
                  <c:v>11.872729305518599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1-46FB-9853-992B0E020906}"/>
            </c:ext>
          </c:extLst>
        </c:ser>
        <c:ser>
          <c:idx val="1"/>
          <c:order val="1"/>
          <c:tx>
            <c:v>10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pellet size'!$M$9:$M$13</c:f>
                <c:numCache>
                  <c:formatCode>General</c:formatCode>
                  <c:ptCount val="5"/>
                  <c:pt idx="0">
                    <c:v>0.30733912494444043</c:v>
                  </c:pt>
                  <c:pt idx="1">
                    <c:v>0.20363479393645628</c:v>
                  </c:pt>
                  <c:pt idx="2">
                    <c:v>0.19289836427720314</c:v>
                  </c:pt>
                  <c:pt idx="3">
                    <c:v>0.61315442105857532</c:v>
                  </c:pt>
                  <c:pt idx="4">
                    <c:v>0.87555964703643929</c:v>
                  </c:pt>
                </c:numCache>
              </c:numRef>
            </c:plus>
            <c:minus>
              <c:numRef>
                <c:f>'Effect of pellet size'!$M$9:$M$13</c:f>
                <c:numCache>
                  <c:formatCode>General</c:formatCode>
                  <c:ptCount val="5"/>
                  <c:pt idx="0">
                    <c:v>0.30733912494444043</c:v>
                  </c:pt>
                  <c:pt idx="1">
                    <c:v>0.20363479393645628</c:v>
                  </c:pt>
                  <c:pt idx="2">
                    <c:v>0.19289836427720314</c:v>
                  </c:pt>
                  <c:pt idx="3">
                    <c:v>0.61315442105857532</c:v>
                  </c:pt>
                  <c:pt idx="4">
                    <c:v>0.87555964703643929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size'!$J$9:$J$13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4.05</c:v>
                </c:pt>
                <c:pt idx="2" formatCode="General">
                  <c:v>8.4</c:v>
                </c:pt>
                <c:pt idx="3">
                  <c:v>12.67</c:v>
                </c:pt>
                <c:pt idx="4" formatCode="General">
                  <c:v>17.03</c:v>
                </c:pt>
              </c:numCache>
            </c:numRef>
          </c:xVal>
          <c:yVal>
            <c:numRef>
              <c:f>'Effect of pellet size'!$K$9:$K$13</c:f>
              <c:numCache>
                <c:formatCode>0.0</c:formatCode>
                <c:ptCount val="5"/>
                <c:pt idx="0">
                  <c:v>77.148105241984481</c:v>
                </c:pt>
                <c:pt idx="1">
                  <c:v>71.379704998398466</c:v>
                </c:pt>
                <c:pt idx="2">
                  <c:v>63.40354448396311</c:v>
                </c:pt>
                <c:pt idx="3">
                  <c:v>55.270197209738008</c:v>
                </c:pt>
                <c:pt idx="4">
                  <c:v>47.017991317413248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1-46FB-9853-992B0E020906}"/>
            </c:ext>
          </c:extLst>
        </c:ser>
        <c:ser>
          <c:idx val="2"/>
          <c:order val="2"/>
          <c:tx>
            <c:v>12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pellet size'!$U$9:$U$13</c:f>
                <c:numCache>
                  <c:formatCode>General</c:formatCode>
                  <c:ptCount val="5"/>
                  <c:pt idx="0">
                    <c:v>0.30733912494444043</c:v>
                  </c:pt>
                  <c:pt idx="1">
                    <c:v>0.24002492900453282</c:v>
                  </c:pt>
                  <c:pt idx="2">
                    <c:v>0.89327633432549169</c:v>
                  </c:pt>
                  <c:pt idx="3">
                    <c:v>0.60929642674619489</c:v>
                  </c:pt>
                  <c:pt idx="4">
                    <c:v>0.33890169232815442</c:v>
                  </c:pt>
                </c:numCache>
              </c:numRef>
            </c:plus>
            <c:minus>
              <c:numRef>
                <c:f>'Effect of pellet size'!$U$9:$U$13</c:f>
                <c:numCache>
                  <c:formatCode>General</c:formatCode>
                  <c:ptCount val="5"/>
                  <c:pt idx="0">
                    <c:v>0.30733912494444043</c:v>
                  </c:pt>
                  <c:pt idx="1">
                    <c:v>0.24002492900453282</c:v>
                  </c:pt>
                  <c:pt idx="2">
                    <c:v>0.89327633432549169</c:v>
                  </c:pt>
                  <c:pt idx="3">
                    <c:v>0.60929642674619489</c:v>
                  </c:pt>
                  <c:pt idx="4">
                    <c:v>0.33890169232815442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size'!$R$9:$R$13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3.83</c:v>
                </c:pt>
                <c:pt idx="2" formatCode="General">
                  <c:v>8.6199999999999992</c:v>
                </c:pt>
                <c:pt idx="3" formatCode="General">
                  <c:v>12.37</c:v>
                </c:pt>
                <c:pt idx="4" formatCode="General">
                  <c:v>17</c:v>
                </c:pt>
              </c:numCache>
            </c:numRef>
          </c:xVal>
          <c:yVal>
            <c:numRef>
              <c:f>'Effect of pellet size'!$S$9:$S$13</c:f>
              <c:numCache>
                <c:formatCode>0.0</c:formatCode>
                <c:ptCount val="5"/>
                <c:pt idx="0">
                  <c:v>77.148105241984481</c:v>
                </c:pt>
                <c:pt idx="1">
                  <c:v>73.222958206453526</c:v>
                </c:pt>
                <c:pt idx="2">
                  <c:v>67.042254068309049</c:v>
                </c:pt>
                <c:pt idx="3">
                  <c:v>60.383080161901361</c:v>
                </c:pt>
                <c:pt idx="4">
                  <c:v>55.39914993333759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51-46FB-9853-992B0E020906}"/>
            </c:ext>
          </c:extLst>
        </c:ser>
        <c:ser>
          <c:idx val="3"/>
          <c:order val="3"/>
          <c:tx>
            <c:v>14 mm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pellet size'!$AC$9:$AC$15</c:f>
                <c:numCache>
                  <c:formatCode>General</c:formatCode>
                  <c:ptCount val="7"/>
                  <c:pt idx="0">
                    <c:v>0.30733912494444043</c:v>
                  </c:pt>
                  <c:pt idx="1">
                    <c:v>0.25058708922892969</c:v>
                  </c:pt>
                  <c:pt idx="2">
                    <c:v>0.88267048568794693</c:v>
                  </c:pt>
                  <c:pt idx="3">
                    <c:v>1.2979526434757551</c:v>
                  </c:pt>
                  <c:pt idx="4">
                    <c:v>0.26865587869691471</c:v>
                  </c:pt>
                  <c:pt idx="5">
                    <c:v>1.1531087103395932</c:v>
                  </c:pt>
                  <c:pt idx="6">
                    <c:v>3.1095884609390438</c:v>
                  </c:pt>
                </c:numCache>
              </c:numRef>
            </c:plus>
            <c:minus>
              <c:numRef>
                <c:f>'Effect of pellet size'!$AC$9:$AC$15</c:f>
                <c:numCache>
                  <c:formatCode>General</c:formatCode>
                  <c:ptCount val="7"/>
                  <c:pt idx="0">
                    <c:v>0.30733912494444043</c:v>
                  </c:pt>
                  <c:pt idx="1">
                    <c:v>0.25058708922892969</c:v>
                  </c:pt>
                  <c:pt idx="2">
                    <c:v>0.88267048568794693</c:v>
                  </c:pt>
                  <c:pt idx="3">
                    <c:v>1.2979526434757551</c:v>
                  </c:pt>
                  <c:pt idx="4">
                    <c:v>0.26865587869691471</c:v>
                  </c:pt>
                  <c:pt idx="5">
                    <c:v>1.1531087103395932</c:v>
                  </c:pt>
                  <c:pt idx="6">
                    <c:v>3.1095884609390438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size'!$Z$9:$Z$15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4.08</c:v>
                </c:pt>
                <c:pt idx="2" formatCode="General">
                  <c:v>8.8699999999999992</c:v>
                </c:pt>
                <c:pt idx="3" formatCode="General">
                  <c:v>12.5</c:v>
                </c:pt>
                <c:pt idx="4" formatCode="General">
                  <c:v>17.03</c:v>
                </c:pt>
                <c:pt idx="5" formatCode="General">
                  <c:v>25.5</c:v>
                </c:pt>
                <c:pt idx="6" formatCode="General">
                  <c:v>30</c:v>
                </c:pt>
              </c:numCache>
            </c:numRef>
          </c:xVal>
          <c:yVal>
            <c:numRef>
              <c:f>'Effect of pellet size'!$AA$9:$AA$15</c:f>
              <c:numCache>
                <c:formatCode>0.0</c:formatCode>
                <c:ptCount val="7"/>
                <c:pt idx="0">
                  <c:v>77.148105241984481</c:v>
                </c:pt>
                <c:pt idx="1">
                  <c:v>74.193998257851504</c:v>
                </c:pt>
                <c:pt idx="2">
                  <c:v>70.581045848354634</c:v>
                </c:pt>
                <c:pt idx="3">
                  <c:v>66.916735446622781</c:v>
                </c:pt>
                <c:pt idx="4">
                  <c:v>65.062104849299288</c:v>
                </c:pt>
                <c:pt idx="5">
                  <c:v>54.089858705272356</c:v>
                </c:pt>
                <c:pt idx="6">
                  <c:v>50.013799010055514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51-46FB-9853-992B0E020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Residence time (min)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0.4080636846930864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</c:valAx>
      <c:valAx>
        <c:axId val="-333114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</a:t>
                </a:r>
                <a:r>
                  <a:rPr lang="en-ZA" sz="1200" baseline="0"/>
                  <a:t> content (%wt) 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2.1763341784731223E-2"/>
              <c:y val="0.15693543472759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366039775179902"/>
          <c:y val="0.25880259479845164"/>
          <c:w val="0.16090254318538738"/>
          <c:h val="0.43184670238830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853705040826"/>
          <c:y val="5.5555555555555546E-2"/>
          <c:w val="0.69090613119386846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pellet size'!$H$9:$H$15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2.7870353148668214E-2</c:v>
                  </c:pt>
                  <c:pt idx="2">
                    <c:v>4.7426841974432719E-2</c:v>
                  </c:pt>
                  <c:pt idx="3">
                    <c:v>0.10639731599580189</c:v>
                  </c:pt>
                  <c:pt idx="4">
                    <c:v>8.9308983223771468E-2</c:v>
                  </c:pt>
                  <c:pt idx="5">
                    <c:v>4.4222692464208194E-2</c:v>
                  </c:pt>
                  <c:pt idx="6">
                    <c:v>5.372891954369112E-2</c:v>
                  </c:pt>
                </c:numCache>
              </c:numRef>
            </c:plus>
            <c:minus>
              <c:numRef>
                <c:f>'Effect of pellet size'!$H$9:$H$15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2.7870353148668214E-2</c:v>
                  </c:pt>
                  <c:pt idx="2">
                    <c:v>4.7426841974432719E-2</c:v>
                  </c:pt>
                  <c:pt idx="3">
                    <c:v>0.10639731599580189</c:v>
                  </c:pt>
                  <c:pt idx="4">
                    <c:v>8.9308983223771468E-2</c:v>
                  </c:pt>
                  <c:pt idx="5">
                    <c:v>4.4222692464208194E-2</c:v>
                  </c:pt>
                  <c:pt idx="6">
                    <c:v>5.372891954369112E-2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size'!$B$9:$B$15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4</c:v>
                </c:pt>
                <c:pt idx="2">
                  <c:v>8.6</c:v>
                </c:pt>
                <c:pt idx="3">
                  <c:v>12.4</c:v>
                </c:pt>
                <c:pt idx="4">
                  <c:v>17.5</c:v>
                </c:pt>
                <c:pt idx="5">
                  <c:v>23</c:v>
                </c:pt>
                <c:pt idx="6">
                  <c:v>25.7</c:v>
                </c:pt>
              </c:numCache>
            </c:numRef>
          </c:xVal>
          <c:yVal>
            <c:numRef>
              <c:f>'Effect of pellet size'!$F$9:$F$15</c:f>
              <c:numCache>
                <c:formatCode>0.0</c:formatCode>
                <c:ptCount val="7"/>
                <c:pt idx="0">
                  <c:v>3.3760047496684735</c:v>
                </c:pt>
                <c:pt idx="1">
                  <c:v>2.3790190602462005</c:v>
                </c:pt>
                <c:pt idx="2">
                  <c:v>1.5819397238658024</c:v>
                </c:pt>
                <c:pt idx="3">
                  <c:v>0.97011586785044479</c:v>
                </c:pt>
                <c:pt idx="4">
                  <c:v>0.49838424780008372</c:v>
                </c:pt>
                <c:pt idx="5">
                  <c:v>0.28946060475114233</c:v>
                </c:pt>
                <c:pt idx="6">
                  <c:v>0.13472253494243389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4-48A4-B46F-0B0A4FF0CE94}"/>
            </c:ext>
          </c:extLst>
        </c:ser>
        <c:ser>
          <c:idx val="1"/>
          <c:order val="1"/>
          <c:tx>
            <c:v>10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pellet size'!$P$9:$P$13</c:f>
                <c:numCache>
                  <c:formatCode>General</c:formatCode>
                  <c:ptCount val="5"/>
                  <c:pt idx="0">
                    <c:v>1.9020005270759952E-2</c:v>
                  </c:pt>
                  <c:pt idx="1">
                    <c:v>1.0062198427370229E-2</c:v>
                  </c:pt>
                  <c:pt idx="2">
                    <c:v>7.4542596837243779E-3</c:v>
                  </c:pt>
                  <c:pt idx="3">
                    <c:v>1.9385985271521061E-2</c:v>
                  </c:pt>
                  <c:pt idx="4">
                    <c:v>2.3370732033277795E-2</c:v>
                  </c:pt>
                </c:numCache>
              </c:numRef>
            </c:plus>
            <c:minus>
              <c:numRef>
                <c:f>'Effect of pellet size'!$P$9:$P$13</c:f>
                <c:numCache>
                  <c:formatCode>General</c:formatCode>
                  <c:ptCount val="5"/>
                  <c:pt idx="0">
                    <c:v>1.9020005270759952E-2</c:v>
                  </c:pt>
                  <c:pt idx="1">
                    <c:v>1.0062198427370229E-2</c:v>
                  </c:pt>
                  <c:pt idx="2">
                    <c:v>7.4542596837243779E-3</c:v>
                  </c:pt>
                  <c:pt idx="3">
                    <c:v>1.9385985271521061E-2</c:v>
                  </c:pt>
                  <c:pt idx="4">
                    <c:v>2.3370732033277795E-2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size'!$J$9:$J$13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4.05</c:v>
                </c:pt>
                <c:pt idx="2" formatCode="General">
                  <c:v>8.4</c:v>
                </c:pt>
                <c:pt idx="3">
                  <c:v>12.67</c:v>
                </c:pt>
                <c:pt idx="4" formatCode="General">
                  <c:v>17.03</c:v>
                </c:pt>
              </c:numCache>
            </c:numRef>
          </c:xVal>
          <c:yVal>
            <c:numRef>
              <c:f>'Effect of pellet size'!$N$9:$N$13</c:f>
              <c:numCache>
                <c:formatCode>0.0</c:formatCode>
                <c:ptCount val="5"/>
                <c:pt idx="0">
                  <c:v>3.3760047496684735</c:v>
                </c:pt>
                <c:pt idx="1">
                  <c:v>2.4940240830642804</c:v>
                </c:pt>
                <c:pt idx="2">
                  <c:v>1.7325050633982604</c:v>
                </c:pt>
                <c:pt idx="3">
                  <c:v>1.2356458951741844</c:v>
                </c:pt>
                <c:pt idx="4">
                  <c:v>0.88743315866139183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4-48A4-B46F-0B0A4FF0CE94}"/>
            </c:ext>
          </c:extLst>
        </c:ser>
        <c:ser>
          <c:idx val="2"/>
          <c:order val="2"/>
          <c:tx>
            <c:v>12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pellet size'!$X$9:$X$13</c:f>
                <c:numCache>
                  <c:formatCode>General</c:formatCode>
                  <c:ptCount val="5"/>
                  <c:pt idx="0">
                    <c:v>1.9020005270759952E-2</c:v>
                  </c:pt>
                  <c:pt idx="1">
                    <c:v>1.2676774100851551E-2</c:v>
                  </c:pt>
                  <c:pt idx="2">
                    <c:v>3.8330397642130816E-2</c:v>
                  </c:pt>
                  <c:pt idx="3">
                    <c:v>2.1750183349218417E-2</c:v>
                  </c:pt>
                  <c:pt idx="4">
                    <c:v>1.0745969390388696E-2</c:v>
                  </c:pt>
                </c:numCache>
              </c:numRef>
            </c:plus>
            <c:minus>
              <c:numRef>
                <c:f>'Effect of pellet size'!$X$9:$X$13</c:f>
                <c:numCache>
                  <c:formatCode>General</c:formatCode>
                  <c:ptCount val="5"/>
                  <c:pt idx="0">
                    <c:v>1.9020005270759952E-2</c:v>
                  </c:pt>
                  <c:pt idx="1">
                    <c:v>1.2676774100851551E-2</c:v>
                  </c:pt>
                  <c:pt idx="2">
                    <c:v>3.8330397642130816E-2</c:v>
                  </c:pt>
                  <c:pt idx="3">
                    <c:v>2.1750183349218417E-2</c:v>
                  </c:pt>
                  <c:pt idx="4">
                    <c:v>1.0745969390388696E-2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size'!$R$9:$R$13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3.83</c:v>
                </c:pt>
                <c:pt idx="2" formatCode="General">
                  <c:v>8.6199999999999992</c:v>
                </c:pt>
                <c:pt idx="3" formatCode="General">
                  <c:v>12.37</c:v>
                </c:pt>
                <c:pt idx="4" formatCode="General">
                  <c:v>17</c:v>
                </c:pt>
              </c:numCache>
            </c:numRef>
          </c:xVal>
          <c:yVal>
            <c:numRef>
              <c:f>'Effect of pellet size'!$V$9:$V$13</c:f>
              <c:numCache>
                <c:formatCode>0.0</c:formatCode>
                <c:ptCount val="5"/>
                <c:pt idx="0">
                  <c:v>3.3760047496684735</c:v>
                </c:pt>
                <c:pt idx="1">
                  <c:v>2.7345424775077642</c:v>
                </c:pt>
                <c:pt idx="2">
                  <c:v>2.0341880845632616</c:v>
                </c:pt>
                <c:pt idx="3">
                  <c:v>1.5241740248526945</c:v>
                </c:pt>
                <c:pt idx="4">
                  <c:v>1.2421097322256316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E4-48A4-B46F-0B0A4FF0CE94}"/>
            </c:ext>
          </c:extLst>
        </c:ser>
        <c:ser>
          <c:idx val="3"/>
          <c:order val="3"/>
          <c:tx>
            <c:v>14 mm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pellet size'!$AF$9:$AF$15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1.3732606224091686E-2</c:v>
                  </c:pt>
                  <c:pt idx="2">
                    <c:v>4.2431303489982378E-2</c:v>
                  </c:pt>
                  <c:pt idx="3">
                    <c:v>5.5483709256075903E-2</c:v>
                  </c:pt>
                  <c:pt idx="4">
                    <c:v>1.0874632991644829E-2</c:v>
                  </c:pt>
                  <c:pt idx="5">
                    <c:v>3.5520299678103516E-2</c:v>
                  </c:pt>
                  <c:pt idx="6">
                    <c:v>8.7976723330975393E-2</c:v>
                  </c:pt>
                </c:numCache>
              </c:numRef>
            </c:plus>
            <c:minus>
              <c:numRef>
                <c:f>'Effect of pellet size'!$AF$9:$AF$15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1.3732606224091686E-2</c:v>
                  </c:pt>
                  <c:pt idx="2">
                    <c:v>4.2431303489982378E-2</c:v>
                  </c:pt>
                  <c:pt idx="3">
                    <c:v>5.5483709256075903E-2</c:v>
                  </c:pt>
                  <c:pt idx="4">
                    <c:v>1.0874632991644829E-2</c:v>
                  </c:pt>
                  <c:pt idx="5">
                    <c:v>3.5520299678103516E-2</c:v>
                  </c:pt>
                  <c:pt idx="6">
                    <c:v>8.7976723330975393E-2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size'!$Z$9:$Z$15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4.08</c:v>
                </c:pt>
                <c:pt idx="2" formatCode="General">
                  <c:v>8.8699999999999992</c:v>
                </c:pt>
                <c:pt idx="3" formatCode="General">
                  <c:v>12.5</c:v>
                </c:pt>
                <c:pt idx="4" formatCode="General">
                  <c:v>17.03</c:v>
                </c:pt>
                <c:pt idx="5" formatCode="General">
                  <c:v>25.5</c:v>
                </c:pt>
                <c:pt idx="6" formatCode="General">
                  <c:v>30</c:v>
                </c:pt>
              </c:numCache>
            </c:numRef>
          </c:xVal>
          <c:yVal>
            <c:numRef>
              <c:f>'Effect of pellet size'!$AD$9:$AD$15</c:f>
              <c:numCache>
                <c:formatCode>0.0</c:formatCode>
                <c:ptCount val="7"/>
                <c:pt idx="0">
                  <c:v>3.3760047496684735</c:v>
                </c:pt>
                <c:pt idx="1">
                  <c:v>2.8750675520831162</c:v>
                </c:pt>
                <c:pt idx="2">
                  <c:v>2.3991691031751761</c:v>
                </c:pt>
                <c:pt idx="3">
                  <c:v>2.0226763093061129</c:v>
                </c:pt>
                <c:pt idx="4">
                  <c:v>1.8622216526971977</c:v>
                </c:pt>
                <c:pt idx="5">
                  <c:v>1.1781679859801275</c:v>
                </c:pt>
                <c:pt idx="6">
                  <c:v>1.000552112774415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E4-48A4-B46F-0B0A4FF0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Residence time (min)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0.4080636846930864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</c:valAx>
      <c:valAx>
        <c:axId val="-33311408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</a:t>
                </a:r>
                <a:r>
                  <a:rPr lang="en-ZA" sz="1200" baseline="0"/>
                  <a:t> content (g/g db) 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2.6277230611914497E-2"/>
              <c:y val="0.11945796363062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88942330745796"/>
          <c:y val="0.2546801471898596"/>
          <c:w val="0.17111057669254204"/>
          <c:h val="0.44844880738555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858884333901"/>
          <c:y val="5.5555555555555546E-2"/>
          <c:w val="0.69090613119386846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v>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pellet size'!$F$44:$F$50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1.9020005270759952E-2</c:v>
                  </c:pt>
                  <c:pt idx="2">
                    <c:v>1.9020005270759952E-2</c:v>
                  </c:pt>
                  <c:pt idx="3">
                    <c:v>1.9020005270759952E-2</c:v>
                  </c:pt>
                  <c:pt idx="4">
                    <c:v>1.9020005270759952E-2</c:v>
                  </c:pt>
                  <c:pt idx="5">
                    <c:v>1.9020005270759952E-2</c:v>
                  </c:pt>
                  <c:pt idx="6">
                    <c:v>1.9020005270759952E-2</c:v>
                  </c:pt>
                </c:numCache>
              </c:numRef>
            </c:plus>
            <c:minus>
              <c:numRef>
                <c:f>'Effect of pellet size'!$F$44:$F$50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1.9020005270759952E-2</c:v>
                  </c:pt>
                  <c:pt idx="2">
                    <c:v>1.9020005270759952E-2</c:v>
                  </c:pt>
                  <c:pt idx="3">
                    <c:v>1.9020005270759952E-2</c:v>
                  </c:pt>
                  <c:pt idx="4">
                    <c:v>1.9020005270759952E-2</c:v>
                  </c:pt>
                  <c:pt idx="5">
                    <c:v>1.9020005270759952E-2</c:v>
                  </c:pt>
                  <c:pt idx="6">
                    <c:v>1.9020005270759952E-2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size'!$C$44:$C$50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'Effect of pellet size'!$D$44:$D$50</c:f>
              <c:numCache>
                <c:formatCode>0.0</c:formatCode>
                <c:ptCount val="7"/>
                <c:pt idx="0">
                  <c:v>3.3760047496684735</c:v>
                </c:pt>
                <c:pt idx="1">
                  <c:v>3.3760047496684735</c:v>
                </c:pt>
                <c:pt idx="2">
                  <c:v>3.3760047496684735</c:v>
                </c:pt>
                <c:pt idx="3">
                  <c:v>3.3760047496684735</c:v>
                </c:pt>
                <c:pt idx="4">
                  <c:v>3.3760047496684735</c:v>
                </c:pt>
                <c:pt idx="5">
                  <c:v>3.3760047496684735</c:v>
                </c:pt>
                <c:pt idx="6">
                  <c:v>3.3760047496684735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D-4FF7-BE01-3D3E429A65D6}"/>
            </c:ext>
          </c:extLst>
        </c:ser>
        <c:ser>
          <c:idx val="1"/>
          <c:order val="1"/>
          <c:tx>
            <c:v>10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pellet size'!$L$44:$L$48</c:f>
                <c:numCache>
                  <c:formatCode>General</c:formatCode>
                  <c:ptCount val="5"/>
                  <c:pt idx="0">
                    <c:v>1.9020005270759952E-2</c:v>
                  </c:pt>
                  <c:pt idx="1">
                    <c:v>1.9020005270759952E-2</c:v>
                  </c:pt>
                  <c:pt idx="2">
                    <c:v>1.9020005270759952E-2</c:v>
                  </c:pt>
                  <c:pt idx="3">
                    <c:v>1.9020005270759952E-2</c:v>
                  </c:pt>
                  <c:pt idx="4">
                    <c:v>1.9020005270759952E-2</c:v>
                  </c:pt>
                </c:numCache>
              </c:numRef>
            </c:plus>
            <c:minus>
              <c:numRef>
                <c:f>'Effect of pellet size'!$L$44:$L$48</c:f>
                <c:numCache>
                  <c:formatCode>General</c:formatCode>
                  <c:ptCount val="5"/>
                  <c:pt idx="0">
                    <c:v>1.9020005270759952E-2</c:v>
                  </c:pt>
                  <c:pt idx="1">
                    <c:v>1.9020005270759952E-2</c:v>
                  </c:pt>
                  <c:pt idx="2">
                    <c:v>1.9020005270759952E-2</c:v>
                  </c:pt>
                  <c:pt idx="3">
                    <c:v>1.9020005270759952E-2</c:v>
                  </c:pt>
                  <c:pt idx="4">
                    <c:v>1.9020005270759952E-2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size'!$I$44:$I$48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'Effect of pellet size'!$J$44:$J$48</c:f>
              <c:numCache>
                <c:formatCode>0.0</c:formatCode>
                <c:ptCount val="5"/>
                <c:pt idx="0">
                  <c:v>3.3760047496684735</c:v>
                </c:pt>
                <c:pt idx="1">
                  <c:v>3.3760047496684735</c:v>
                </c:pt>
                <c:pt idx="2">
                  <c:v>3.3760047496684735</c:v>
                </c:pt>
                <c:pt idx="3">
                  <c:v>3.3760047496684735</c:v>
                </c:pt>
                <c:pt idx="4">
                  <c:v>3.3760047496684735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D-4FF7-BE01-3D3E429A65D6}"/>
            </c:ext>
          </c:extLst>
        </c:ser>
        <c:ser>
          <c:idx val="2"/>
          <c:order val="2"/>
          <c:tx>
            <c:v>12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pellet size'!$R$44:$R$48</c:f>
                <c:numCache>
                  <c:formatCode>General</c:formatCode>
                  <c:ptCount val="5"/>
                  <c:pt idx="0">
                    <c:v>1.9020005270759952E-2</c:v>
                  </c:pt>
                  <c:pt idx="1">
                    <c:v>1.9020005270759952E-2</c:v>
                  </c:pt>
                  <c:pt idx="2">
                    <c:v>1.9020005270759952E-2</c:v>
                  </c:pt>
                  <c:pt idx="3">
                    <c:v>1.9020005270759952E-2</c:v>
                  </c:pt>
                  <c:pt idx="4">
                    <c:v>1.9020005270759952E-2</c:v>
                  </c:pt>
                </c:numCache>
              </c:numRef>
            </c:plus>
            <c:minus>
              <c:numRef>
                <c:f>'Effect of pellet size'!$R$44:$R$48</c:f>
                <c:numCache>
                  <c:formatCode>General</c:formatCode>
                  <c:ptCount val="5"/>
                  <c:pt idx="0">
                    <c:v>1.9020005270759952E-2</c:v>
                  </c:pt>
                  <c:pt idx="1">
                    <c:v>1.9020005270759952E-2</c:v>
                  </c:pt>
                  <c:pt idx="2">
                    <c:v>1.9020005270759952E-2</c:v>
                  </c:pt>
                  <c:pt idx="3">
                    <c:v>1.9020005270759952E-2</c:v>
                  </c:pt>
                  <c:pt idx="4">
                    <c:v>1.9020005270759952E-2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size'!$O$44:$O$48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'Effect of pellet size'!$P$44:$P$48</c:f>
              <c:numCache>
                <c:formatCode>0.0</c:formatCode>
                <c:ptCount val="5"/>
                <c:pt idx="0">
                  <c:v>3.3760047496684735</c:v>
                </c:pt>
                <c:pt idx="1">
                  <c:v>3.3760047496684735</c:v>
                </c:pt>
                <c:pt idx="2">
                  <c:v>3.3760047496684735</c:v>
                </c:pt>
                <c:pt idx="3">
                  <c:v>3.3760047496684735</c:v>
                </c:pt>
                <c:pt idx="4">
                  <c:v>3.3760047496684735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7D-4FF7-BE01-3D3E429A65D6}"/>
            </c:ext>
          </c:extLst>
        </c:ser>
        <c:ser>
          <c:idx val="3"/>
          <c:order val="3"/>
          <c:tx>
            <c:v>14 mm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'Effect of pellet size'!$X$44:$X$50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1.9020005270759952E-2</c:v>
                  </c:pt>
                  <c:pt idx="2">
                    <c:v>1.9020005270759952E-2</c:v>
                  </c:pt>
                  <c:pt idx="3">
                    <c:v>1.9020005270759952E-2</c:v>
                  </c:pt>
                  <c:pt idx="4">
                    <c:v>1.9020005270759952E-2</c:v>
                  </c:pt>
                  <c:pt idx="5">
                    <c:v>1.9020005270759952E-2</c:v>
                  </c:pt>
                  <c:pt idx="6">
                    <c:v>1.9020005270759952E-2</c:v>
                  </c:pt>
                </c:numCache>
              </c:numRef>
            </c:plus>
            <c:minus>
              <c:numRef>
                <c:f>'Effect of pellet size'!$X$44:$X$50</c:f>
                <c:numCache>
                  <c:formatCode>General</c:formatCode>
                  <c:ptCount val="7"/>
                  <c:pt idx="0">
                    <c:v>1.9020005270759952E-2</c:v>
                  </c:pt>
                  <c:pt idx="1">
                    <c:v>1.9020005270759952E-2</c:v>
                  </c:pt>
                  <c:pt idx="2">
                    <c:v>1.9020005270759952E-2</c:v>
                  </c:pt>
                  <c:pt idx="3">
                    <c:v>1.9020005270759952E-2</c:v>
                  </c:pt>
                  <c:pt idx="4">
                    <c:v>1.9020005270759952E-2</c:v>
                  </c:pt>
                  <c:pt idx="5">
                    <c:v>1.9020005270759952E-2</c:v>
                  </c:pt>
                  <c:pt idx="6">
                    <c:v>1.9020005270759952E-2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of pellet size'!$U$44:$U$50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'Effect of pellet size'!$V$44:$V$50</c:f>
              <c:numCache>
                <c:formatCode>0.0</c:formatCode>
                <c:ptCount val="7"/>
                <c:pt idx="0">
                  <c:v>3.3760047496684735</c:v>
                </c:pt>
                <c:pt idx="1">
                  <c:v>3.3760047496684735</c:v>
                </c:pt>
                <c:pt idx="2">
                  <c:v>3.3760047496684735</c:v>
                </c:pt>
                <c:pt idx="3">
                  <c:v>3.3760047496684735</c:v>
                </c:pt>
                <c:pt idx="4">
                  <c:v>3.3760047496684735</c:v>
                </c:pt>
                <c:pt idx="5">
                  <c:v>3.3760047496684735</c:v>
                </c:pt>
                <c:pt idx="6">
                  <c:v>3.3760047496684735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7D-4FF7-BE01-3D3E429A6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116800"/>
        <c:axId val="-333114080"/>
      </c:scatterChart>
      <c:valAx>
        <c:axId val="-3331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0" i="0" baseline="0">
                    <a:effectLst/>
                  </a:rPr>
                  <a:t>Energy consumption (kW·h)</a:t>
                </a:r>
                <a:endParaRPr lang="en-ZA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578665754251036"/>
              <c:y val="0.901828575981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4080"/>
        <c:crosses val="autoZero"/>
        <c:crossBetween val="midCat"/>
      </c:valAx>
      <c:valAx>
        <c:axId val="-333114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</a:t>
                </a:r>
                <a:r>
                  <a:rPr lang="en-ZA" sz="1200" baseline="0"/>
                  <a:t> removal (%) </a:t>
                </a:r>
                <a:endParaRPr lang="es-419" sz="1200"/>
              </a:p>
            </c:rich>
          </c:tx>
          <c:layout>
            <c:manualLayout>
              <c:xMode val="edge"/>
              <c:yMode val="edge"/>
              <c:x val="2.1763341784731223E-2"/>
              <c:y val="0.15693543472759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68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366039775179902"/>
          <c:y val="0.25880259479845164"/>
          <c:w val="0.16090254318538738"/>
          <c:h val="0.43184670238830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438374</xdr:colOff>
      <xdr:row>17</xdr:row>
      <xdr:rowOff>149815</xdr:rowOff>
    </xdr:from>
    <xdr:to>
      <xdr:col>7</xdr:col>
      <xdr:colOff>57258</xdr:colOff>
      <xdr:row>32</xdr:row>
      <xdr:rowOff>149815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508298</xdr:colOff>
      <xdr:row>17</xdr:row>
      <xdr:rowOff>104634</xdr:rowOff>
    </xdr:from>
    <xdr:to>
      <xdr:col>14</xdr:col>
      <xdr:colOff>99921</xdr:colOff>
      <xdr:row>32</xdr:row>
      <xdr:rowOff>104635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91928</xdr:colOff>
      <xdr:row>57</xdr:row>
      <xdr:rowOff>23984</xdr:rowOff>
    </xdr:from>
    <xdr:to>
      <xdr:col>7</xdr:col>
      <xdr:colOff>350813</xdr:colOff>
      <xdr:row>72</xdr:row>
      <xdr:rowOff>64038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348728</xdr:colOff>
      <xdr:row>96</xdr:row>
      <xdr:rowOff>42797</xdr:rowOff>
    </xdr:from>
    <xdr:to>
      <xdr:col>6</xdr:col>
      <xdr:colOff>837189</xdr:colOff>
      <xdr:row>111</xdr:row>
      <xdr:rowOff>42797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372035</xdr:colOff>
      <xdr:row>96</xdr:row>
      <xdr:rowOff>71718</xdr:rowOff>
    </xdr:from>
    <xdr:to>
      <xdr:col>13</xdr:col>
      <xdr:colOff>815673</xdr:colOff>
      <xdr:row>111</xdr:row>
      <xdr:rowOff>71718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91928</xdr:colOff>
      <xdr:row>57</xdr:row>
      <xdr:rowOff>23984</xdr:rowOff>
    </xdr:from>
    <xdr:to>
      <xdr:col>7</xdr:col>
      <xdr:colOff>350813</xdr:colOff>
      <xdr:row>72</xdr:row>
      <xdr:rowOff>64038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17</xdr:row>
      <xdr:rowOff>121920</xdr:rowOff>
    </xdr:from>
    <xdr:to>
      <xdr:col>9</xdr:col>
      <xdr:colOff>155917</xdr:colOff>
      <xdr:row>32</xdr:row>
      <xdr:rowOff>89682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17</xdr:row>
      <xdr:rowOff>60960</xdr:rowOff>
    </xdr:from>
    <xdr:to>
      <xdr:col>19</xdr:col>
      <xdr:colOff>178777</xdr:colOff>
      <xdr:row>32</xdr:row>
      <xdr:rowOff>28722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624840</xdr:colOff>
      <xdr:row>53</xdr:row>
      <xdr:rowOff>179070</xdr:rowOff>
    </xdr:from>
    <xdr:to>
      <xdr:col>9</xdr:col>
      <xdr:colOff>491197</xdr:colOff>
      <xdr:row>68</xdr:row>
      <xdr:rowOff>146832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312420</xdr:colOff>
      <xdr:row>88</xdr:row>
      <xdr:rowOff>30480</xdr:rowOff>
    </xdr:from>
    <xdr:to>
      <xdr:col>9</xdr:col>
      <xdr:colOff>178777</xdr:colOff>
      <xdr:row>102</xdr:row>
      <xdr:rowOff>181122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716280</xdr:colOff>
      <xdr:row>87</xdr:row>
      <xdr:rowOff>175260</xdr:rowOff>
    </xdr:from>
    <xdr:to>
      <xdr:col>18</xdr:col>
      <xdr:colOff>578827</xdr:colOff>
      <xdr:row>102</xdr:row>
      <xdr:rowOff>143022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537882</xdr:colOff>
      <xdr:row>54</xdr:row>
      <xdr:rowOff>17705</xdr:rowOff>
    </xdr:from>
    <xdr:to>
      <xdr:col>9</xdr:col>
      <xdr:colOff>419479</xdr:colOff>
      <xdr:row>68</xdr:row>
      <xdr:rowOff>164762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14</xdr:row>
      <xdr:rowOff>121920</xdr:rowOff>
    </xdr:from>
    <xdr:to>
      <xdr:col>9</xdr:col>
      <xdr:colOff>155917</xdr:colOff>
      <xdr:row>29</xdr:row>
      <xdr:rowOff>89682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325120</xdr:colOff>
      <xdr:row>14</xdr:row>
      <xdr:rowOff>70485</xdr:rowOff>
    </xdr:from>
    <xdr:to>
      <xdr:col>19</xdr:col>
      <xdr:colOff>191477</xdr:colOff>
      <xdr:row>29</xdr:row>
      <xdr:rowOff>38247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14</xdr:row>
      <xdr:rowOff>110715</xdr:rowOff>
    </xdr:from>
    <xdr:to>
      <xdr:col>9</xdr:col>
      <xdr:colOff>155917</xdr:colOff>
      <xdr:row>29</xdr:row>
      <xdr:rowOff>78477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390862</xdr:colOff>
      <xdr:row>14</xdr:row>
      <xdr:rowOff>109519</xdr:rowOff>
    </xdr:from>
    <xdr:to>
      <xdr:col>19</xdr:col>
      <xdr:colOff>257219</xdr:colOff>
      <xdr:row>29</xdr:row>
      <xdr:rowOff>77281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14</xdr:row>
      <xdr:rowOff>121920</xdr:rowOff>
    </xdr:from>
    <xdr:to>
      <xdr:col>9</xdr:col>
      <xdr:colOff>155917</xdr:colOff>
      <xdr:row>29</xdr:row>
      <xdr:rowOff>89682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15</xdr:row>
      <xdr:rowOff>68580</xdr:rowOff>
    </xdr:from>
    <xdr:to>
      <xdr:col>19</xdr:col>
      <xdr:colOff>186397</xdr:colOff>
      <xdr:row>30</xdr:row>
      <xdr:rowOff>36342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ptiens/OneDrive%20-%20University%20of%20Kwazulu-Natal/Work/Project/BMGF%20TT5%20-%20Drying%20project/Contribution%20to%20Standard%20Book/Section%20of%20drying%20characterization/Entire%20chapter/Data%20analysis-Fig%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ect MIR"/>
      <sheetName val="Effect of pellet size"/>
      <sheetName val="_xltb_storage_"/>
    </sheetNames>
    <sheetDataSet>
      <sheetData sheetId="0">
        <row r="23">
          <cell r="B23" t="str">
            <v>MIR 30% (~214°C)</v>
          </cell>
          <cell r="H23" t="str">
            <v>MIR 50% (~136°C)</v>
          </cell>
          <cell r="N23" t="str">
            <v>MIR 80% (~87°C)</v>
          </cell>
        </row>
        <row r="27">
          <cell r="C27">
            <v>0</v>
          </cell>
          <cell r="D27">
            <v>0</v>
          </cell>
          <cell r="F27">
            <v>2.6898349410316474E-2</v>
          </cell>
          <cell r="I27">
            <v>0</v>
          </cell>
          <cell r="J27">
            <v>0</v>
          </cell>
          <cell r="L27">
            <v>2.6898349410316474E-2</v>
          </cell>
          <cell r="O27">
            <v>0</v>
          </cell>
          <cell r="P27">
            <v>0</v>
          </cell>
          <cell r="R27">
            <v>2.6898349410316474E-2</v>
          </cell>
        </row>
        <row r="28">
          <cell r="C28">
            <v>0.2</v>
          </cell>
          <cell r="D28">
            <v>0.57609970999253246</v>
          </cell>
          <cell r="F28">
            <v>6.8484376213754763E-2</v>
          </cell>
          <cell r="I28">
            <v>0.31333333333333335</v>
          </cell>
          <cell r="J28">
            <v>0.99698568942227306</v>
          </cell>
          <cell r="L28">
            <v>3.3741920294067689E-2</v>
          </cell>
          <cell r="O28">
            <v>0.45500000000000007</v>
          </cell>
          <cell r="P28">
            <v>1.8144566351420854</v>
          </cell>
          <cell r="R28">
            <v>3.6462906002296423E-2</v>
          </cell>
        </row>
        <row r="29">
          <cell r="C29">
            <v>0.42499999999999999</v>
          </cell>
          <cell r="D29">
            <v>0.89419222545207111</v>
          </cell>
          <cell r="F29">
            <v>3.6185451465374253E-2</v>
          </cell>
          <cell r="I29">
            <v>0.67366666666666675</v>
          </cell>
          <cell r="J29">
            <v>1.7940650258026711</v>
          </cell>
          <cell r="L29">
            <v>5.1098590393156146E-2</v>
          </cell>
          <cell r="O29">
            <v>0.91000000000000014</v>
          </cell>
          <cell r="P29">
            <v>2.8210082716571354</v>
          </cell>
          <cell r="R29">
            <v>6.3521406181690832E-2</v>
          </cell>
        </row>
        <row r="30">
          <cell r="C30">
            <v>0.6349999999999999</v>
          </cell>
          <cell r="D30">
            <v>1.4542833405805176</v>
          </cell>
          <cell r="F30">
            <v>3.1252803604350468E-2</v>
          </cell>
          <cell r="I30">
            <v>0.97133333333333338</v>
          </cell>
          <cell r="J30">
            <v>2.4058888818180288</v>
          </cell>
          <cell r="L30">
            <v>0.10808399257804209</v>
          </cell>
        </row>
        <row r="31">
          <cell r="C31">
            <v>0.86999999999999988</v>
          </cell>
          <cell r="D31">
            <v>1.7854616449785476</v>
          </cell>
          <cell r="F31">
            <v>9.6219163342851022E-2</v>
          </cell>
          <cell r="I31">
            <v>1.3708333333333336</v>
          </cell>
          <cell r="J31">
            <v>2.8776205018683898</v>
          </cell>
          <cell r="L31">
            <v>9.1311856212452663E-2</v>
          </cell>
        </row>
        <row r="32">
          <cell r="C32">
            <v>0.96499999999999997</v>
          </cell>
          <cell r="D32">
            <v>2.107332435719119</v>
          </cell>
          <cell r="F32">
            <v>4.3242862890721274E-2</v>
          </cell>
          <cell r="I32">
            <v>1.8016666666666667</v>
          </cell>
          <cell r="J32">
            <v>3.0865441449173314</v>
          </cell>
          <cell r="L32">
            <v>4.8139455016479697E-2</v>
          </cell>
        </row>
        <row r="33">
          <cell r="C33">
            <v>1.2650000000000001</v>
          </cell>
          <cell r="D33">
            <v>2.4805933399805973</v>
          </cell>
          <cell r="F33">
            <v>3.2481121936276489E-2</v>
          </cell>
          <cell r="I33">
            <v>2.0131666666666668</v>
          </cell>
          <cell r="J33">
            <v>3.2412822147260396</v>
          </cell>
          <cell r="L33">
            <v>5.6996117375064853E-2</v>
          </cell>
        </row>
        <row r="34">
          <cell r="C34">
            <v>1.9850000000000003</v>
          </cell>
          <cell r="D34">
            <v>3.1056752037315531</v>
          </cell>
          <cell r="F34">
            <v>8.0653104873319295E-2</v>
          </cell>
        </row>
      </sheetData>
      <sheetData sheetId="1">
        <row r="25">
          <cell r="C25">
            <v>0</v>
          </cell>
          <cell r="D25">
            <v>0</v>
          </cell>
          <cell r="F25">
            <v>2.6898349410316474E-2</v>
          </cell>
          <cell r="I25">
            <v>0</v>
          </cell>
          <cell r="J25">
            <v>0</v>
          </cell>
          <cell r="L25">
            <v>2.6898349410316474E-2</v>
          </cell>
          <cell r="O25">
            <v>0</v>
          </cell>
          <cell r="P25">
            <v>0</v>
          </cell>
          <cell r="R25">
            <v>2.6898349410316474E-2</v>
          </cell>
          <cell r="U25">
            <v>0</v>
          </cell>
          <cell r="V25">
            <v>0</v>
          </cell>
          <cell r="X25">
            <v>2.6898349410316474E-2</v>
          </cell>
        </row>
        <row r="26">
          <cell r="C26">
            <v>0.31333333333333335</v>
          </cell>
          <cell r="D26">
            <v>0.99698568942227306</v>
          </cell>
          <cell r="F26">
            <v>3.3741920294067689E-2</v>
          </cell>
          <cell r="I26">
            <v>0.31724999999999998</v>
          </cell>
          <cell r="J26">
            <v>0.88198066660419316</v>
          </cell>
          <cell r="L26">
            <v>2.1517630856846399E-2</v>
          </cell>
          <cell r="O26">
            <v>0.30001666666666671</v>
          </cell>
          <cell r="P26">
            <v>0.64146227216070928</v>
          </cell>
          <cell r="R26">
            <v>2.285741022302739E-2</v>
          </cell>
          <cell r="U26">
            <v>0.31960000000000005</v>
          </cell>
          <cell r="V26">
            <v>0.50093719758535737</v>
          </cell>
          <cell r="X26">
            <v>2.3459434652303497E-2</v>
          </cell>
        </row>
        <row r="27">
          <cell r="C27">
            <v>0.67366666666666675</v>
          </cell>
          <cell r="D27">
            <v>1.7940650258026711</v>
          </cell>
          <cell r="F27">
            <v>5.1098590393156146E-2</v>
          </cell>
          <cell r="I27">
            <v>0.65800000000000014</v>
          </cell>
          <cell r="J27">
            <v>1.6434996862702131</v>
          </cell>
          <cell r="L27">
            <v>2.0428572831505756E-2</v>
          </cell>
          <cell r="O27">
            <v>0.67523333333333335</v>
          </cell>
          <cell r="P27">
            <v>1.3418166651052119</v>
          </cell>
          <cell r="R27">
            <v>4.27899519034972E-2</v>
          </cell>
          <cell r="U27">
            <v>0.69481666666666664</v>
          </cell>
          <cell r="V27">
            <v>0.97683564649329746</v>
          </cell>
          <cell r="X27">
            <v>4.6499205545457729E-2</v>
          </cell>
        </row>
        <row r="28">
          <cell r="C28">
            <v>0.97133333333333338</v>
          </cell>
          <cell r="D28">
            <v>2.4058888818180288</v>
          </cell>
          <cell r="F28">
            <v>0.10808399257804209</v>
          </cell>
          <cell r="I28">
            <v>0.99248333333333338</v>
          </cell>
          <cell r="J28">
            <v>2.1403588544942891</v>
          </cell>
          <cell r="L28">
            <v>2.7158369344409614E-2</v>
          </cell>
          <cell r="O28">
            <v>0.96898333333333331</v>
          </cell>
          <cell r="P28">
            <v>1.851830724815779</v>
          </cell>
          <cell r="R28">
            <v>2.8893443481598977E-2</v>
          </cell>
          <cell r="U28">
            <v>0.97916666666666674</v>
          </cell>
          <cell r="V28">
            <v>1.3533284403623607</v>
          </cell>
          <cell r="X28">
            <v>5.8653240262687104E-2</v>
          </cell>
        </row>
        <row r="29">
          <cell r="C29">
            <v>1.3708333333333336</v>
          </cell>
          <cell r="D29">
            <v>2.8776205018683898</v>
          </cell>
          <cell r="F29">
            <v>9.1311856212452663E-2</v>
          </cell>
          <cell r="I29">
            <v>1.3340166666666666</v>
          </cell>
          <cell r="J29">
            <v>2.4885715910070818</v>
          </cell>
          <cell r="L29">
            <v>3.0132237160075143E-2</v>
          </cell>
          <cell r="O29">
            <v>1.3316666666666668</v>
          </cell>
          <cell r="P29">
            <v>2.1338950174428417</v>
          </cell>
          <cell r="R29">
            <v>2.184574234579606E-2</v>
          </cell>
          <cell r="U29">
            <v>1.3340166666666666</v>
          </cell>
          <cell r="V29">
            <v>1.5137830969712758</v>
          </cell>
          <cell r="X29">
            <v>2.1909318638485917E-2</v>
          </cell>
        </row>
        <row r="30">
          <cell r="C30">
            <v>1.8016666666666667</v>
          </cell>
          <cell r="D30">
            <v>3.0865441449173314</v>
          </cell>
          <cell r="F30">
            <v>4.8139455016479697E-2</v>
          </cell>
          <cell r="U30">
            <v>1.9975000000000001</v>
          </cell>
          <cell r="V30">
            <v>2.197836763688346</v>
          </cell>
          <cell r="X30">
            <v>4.0292087184979848E-2</v>
          </cell>
        </row>
        <row r="31">
          <cell r="C31">
            <v>2.0131666666666668</v>
          </cell>
          <cell r="D31">
            <v>3.2412822147260396</v>
          </cell>
          <cell r="F31">
            <v>5.6996117375064853E-2</v>
          </cell>
          <cell r="U31">
            <v>2.35</v>
          </cell>
          <cell r="V31">
            <v>2.3754526368940585</v>
          </cell>
          <cell r="X31">
            <v>9.0009246461431533E-2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3"/>
  <sheetViews>
    <sheetView tabSelected="1" zoomScale="85" zoomScaleNormal="85" workbookViewId="0">
      <selection activeCell="A39" sqref="A39"/>
    </sheetView>
  </sheetViews>
  <sheetFormatPr defaultRowHeight="15" x14ac:dyDescent="0.25"/>
  <cols>
    <col min="2" max="2" width="12.42578125" customWidth="1"/>
    <col min="3" max="3" width="13.42578125" customWidth="1"/>
    <col min="4" max="8" width="12" customWidth="1"/>
    <col min="9" max="9" width="14.140625" customWidth="1"/>
    <col min="10" max="10" width="12.42578125" customWidth="1"/>
    <col min="12" max="12" width="11.42578125" customWidth="1"/>
    <col min="13" max="14" width="12.42578125" customWidth="1"/>
    <col min="15" max="15" width="14" customWidth="1"/>
    <col min="16" max="17" width="11.42578125" customWidth="1"/>
    <col min="18" max="18" width="12.42578125" customWidth="1"/>
    <col min="19" max="19" width="11.28515625" customWidth="1"/>
    <col min="20" max="20" width="10.28515625" customWidth="1"/>
    <col min="21" max="21" width="14.28515625" customWidth="1"/>
  </cols>
  <sheetData>
    <row r="2" spans="2:24" s="10" customFormat="1" ht="18.75" x14ac:dyDescent="0.3">
      <c r="B2" s="11" t="s">
        <v>6</v>
      </c>
    </row>
    <row r="5" spans="2:24" ht="18" customHeight="1" x14ac:dyDescent="0.25">
      <c r="B5" s="58" t="s">
        <v>5</v>
      </c>
      <c r="C5" s="59"/>
      <c r="D5" s="59"/>
      <c r="E5" s="59"/>
      <c r="F5" s="59"/>
      <c r="G5" s="59"/>
      <c r="H5" s="60"/>
      <c r="I5" s="16"/>
      <c r="J5" s="58" t="s">
        <v>4</v>
      </c>
      <c r="K5" s="59"/>
      <c r="L5" s="59"/>
      <c r="M5" s="59"/>
      <c r="N5" s="59"/>
      <c r="O5" s="59"/>
      <c r="P5" s="60"/>
      <c r="R5" s="58" t="s">
        <v>3</v>
      </c>
      <c r="S5" s="59"/>
      <c r="T5" s="59"/>
      <c r="U5" s="59"/>
      <c r="V5" s="59"/>
      <c r="W5" s="59"/>
      <c r="X5" s="60"/>
    </row>
    <row r="6" spans="2:24" ht="18.75" x14ac:dyDescent="0.25">
      <c r="B6" s="61"/>
      <c r="C6" s="62"/>
      <c r="D6" s="62"/>
      <c r="E6" s="62"/>
      <c r="F6" s="62"/>
      <c r="G6" s="62"/>
      <c r="H6" s="63"/>
      <c r="I6" s="16"/>
      <c r="J6" s="61"/>
      <c r="K6" s="62"/>
      <c r="L6" s="62"/>
      <c r="M6" s="62"/>
      <c r="N6" s="62"/>
      <c r="O6" s="62"/>
      <c r="P6" s="63"/>
      <c r="R6" s="61"/>
      <c r="S6" s="62"/>
      <c r="T6" s="62"/>
      <c r="U6" s="62"/>
      <c r="V6" s="62"/>
      <c r="W6" s="62"/>
      <c r="X6" s="63"/>
    </row>
    <row r="7" spans="2:24" x14ac:dyDescent="0.25">
      <c r="B7" s="64" t="s">
        <v>2</v>
      </c>
      <c r="C7" s="52" t="s">
        <v>7</v>
      </c>
      <c r="D7" s="53"/>
      <c r="E7" s="53"/>
      <c r="F7" s="52" t="s">
        <v>8</v>
      </c>
      <c r="G7" s="53"/>
      <c r="H7" s="54"/>
      <c r="I7" s="17"/>
      <c r="J7" s="64" t="s">
        <v>2</v>
      </c>
      <c r="K7" s="52" t="s">
        <v>1</v>
      </c>
      <c r="L7" s="53"/>
      <c r="M7" s="54"/>
      <c r="N7" s="52" t="s">
        <v>8</v>
      </c>
      <c r="O7" s="53"/>
      <c r="P7" s="54"/>
      <c r="Q7" s="1"/>
      <c r="R7" s="64" t="s">
        <v>2</v>
      </c>
      <c r="S7" s="52" t="s">
        <v>1</v>
      </c>
      <c r="T7" s="53"/>
      <c r="U7" s="54"/>
      <c r="V7" s="52" t="s">
        <v>8</v>
      </c>
      <c r="W7" s="53"/>
      <c r="X7" s="54"/>
    </row>
    <row r="8" spans="2:24" x14ac:dyDescent="0.25">
      <c r="B8" s="65"/>
      <c r="C8" s="66"/>
      <c r="D8" s="67"/>
      <c r="E8" s="67"/>
      <c r="F8" s="55"/>
      <c r="G8" s="56"/>
      <c r="H8" s="57"/>
      <c r="I8" s="17"/>
      <c r="J8" s="65"/>
      <c r="K8" s="66"/>
      <c r="L8" s="67"/>
      <c r="M8" s="68"/>
      <c r="N8" s="55"/>
      <c r="O8" s="56"/>
      <c r="P8" s="57"/>
      <c r="Q8" s="1"/>
      <c r="R8" s="65"/>
      <c r="S8" s="66"/>
      <c r="T8" s="67"/>
      <c r="U8" s="68"/>
      <c r="V8" s="55"/>
      <c r="W8" s="56"/>
      <c r="X8" s="57"/>
    </row>
    <row r="9" spans="2:24" x14ac:dyDescent="0.25">
      <c r="B9" s="9">
        <v>0</v>
      </c>
      <c r="C9" s="8">
        <v>77.148105241984481</v>
      </c>
      <c r="D9" s="7" t="s">
        <v>0</v>
      </c>
      <c r="E9" s="12">
        <v>0.30733912494444043</v>
      </c>
      <c r="F9" s="14">
        <f>C9/(100-C9)</f>
        <v>3.3760047496684735</v>
      </c>
      <c r="G9" s="15" t="s">
        <v>0</v>
      </c>
      <c r="H9" s="18">
        <f>F9*SQRT((E9/C9)^2+(E9/C9)^2)</f>
        <v>1.9020005270759952E-2</v>
      </c>
      <c r="I9" s="12"/>
      <c r="J9" s="9">
        <v>0</v>
      </c>
      <c r="K9" s="8">
        <v>77.148105241984481</v>
      </c>
      <c r="L9" s="7" t="s">
        <v>0</v>
      </c>
      <c r="M9" s="6">
        <v>0.30733912494444043</v>
      </c>
      <c r="N9" s="14">
        <f>K9/(100-K9)</f>
        <v>3.3760047496684735</v>
      </c>
      <c r="O9" s="15" t="s">
        <v>0</v>
      </c>
      <c r="P9" s="18">
        <f>N9*SQRT((M9/K9)^2+(M9/K9)^2)</f>
        <v>1.9020005270759952E-2</v>
      </c>
      <c r="Q9" s="1"/>
      <c r="R9" s="9">
        <v>0</v>
      </c>
      <c r="S9" s="8">
        <v>77.148105241984481</v>
      </c>
      <c r="T9" s="7" t="s">
        <v>0</v>
      </c>
      <c r="U9" s="12">
        <v>0.30733912494444043</v>
      </c>
      <c r="V9" s="14">
        <f>S9/(100-S9)</f>
        <v>3.3760047496684735</v>
      </c>
      <c r="W9" s="15" t="s">
        <v>0</v>
      </c>
      <c r="X9" s="18">
        <f>V9*SQRT((U9/S9)^2+(U9/S9)^2)</f>
        <v>1.9020005270759952E-2</v>
      </c>
    </row>
    <row r="10" spans="2:24" x14ac:dyDescent="0.25">
      <c r="B10" s="8">
        <v>4</v>
      </c>
      <c r="C10" s="8">
        <v>73.683552889909038</v>
      </c>
      <c r="D10" s="7" t="s">
        <v>0</v>
      </c>
      <c r="E10" s="12">
        <v>1.2242592763168263</v>
      </c>
      <c r="F10" s="8">
        <f t="shared" ref="F10:F16" si="0">C10/(100-C10)</f>
        <v>2.7999050396759411</v>
      </c>
      <c r="G10" s="12" t="s">
        <v>0</v>
      </c>
      <c r="H10" s="19">
        <f t="shared" ref="H10:H16" si="1">F10*SQRT((E10/C10)^2+(E10/C10)^2)</f>
        <v>6.5790190643342586E-2</v>
      </c>
      <c r="I10" s="12"/>
      <c r="J10" s="8">
        <v>4</v>
      </c>
      <c r="K10" s="8">
        <v>70.405612333919819</v>
      </c>
      <c r="L10" s="7" t="s">
        <v>0</v>
      </c>
      <c r="M10" s="6">
        <v>0.58322594084601687</v>
      </c>
      <c r="N10" s="8">
        <f t="shared" ref="N10:N15" si="2">K10/(100-K10)</f>
        <v>2.3790190602462005</v>
      </c>
      <c r="O10" s="12" t="s">
        <v>0</v>
      </c>
      <c r="P10" s="19">
        <f t="shared" ref="P10:P15" si="3">N10*SQRT((M10/K10)^2+(M10/K10)^2)</f>
        <v>2.7870353148668214E-2</v>
      </c>
      <c r="Q10" s="1"/>
      <c r="R10" s="9">
        <v>4.2</v>
      </c>
      <c r="S10" s="8">
        <v>60.961108076437874</v>
      </c>
      <c r="T10" s="7" t="s">
        <v>0</v>
      </c>
      <c r="U10" s="12">
        <v>0.85875931224523361</v>
      </c>
      <c r="V10" s="8">
        <f>S10/(100-S10)</f>
        <v>1.5615481145263881</v>
      </c>
      <c r="W10" s="12" t="s">
        <v>0</v>
      </c>
      <c r="X10" s="19">
        <f>V10*SQRT((U10/S10)^2+(U10/S10)^2)</f>
        <v>3.1109209466532062E-2</v>
      </c>
    </row>
    <row r="11" spans="2:24" x14ac:dyDescent="0.25">
      <c r="B11" s="9">
        <v>8.5</v>
      </c>
      <c r="C11" s="8">
        <v>71.279326699961985</v>
      </c>
      <c r="D11" s="7" t="s">
        <v>0</v>
      </c>
      <c r="E11" s="12">
        <v>0.62517006009921561</v>
      </c>
      <c r="F11" s="8">
        <f t="shared" si="0"/>
        <v>2.4818125242164024</v>
      </c>
      <c r="G11" s="12" t="s">
        <v>0</v>
      </c>
      <c r="H11" s="19">
        <f t="shared" si="1"/>
        <v>3.0783539388010914E-2</v>
      </c>
      <c r="I11" s="12"/>
      <c r="J11" s="8">
        <v>8.6</v>
      </c>
      <c r="K11" s="8">
        <v>61.269428919790869</v>
      </c>
      <c r="L11" s="7" t="s">
        <v>0</v>
      </c>
      <c r="M11" s="6">
        <v>1.298862295676396</v>
      </c>
      <c r="N11" s="8">
        <f t="shared" si="2"/>
        <v>1.5819397238658024</v>
      </c>
      <c r="O11" s="12" t="s">
        <v>0</v>
      </c>
      <c r="P11" s="19">
        <f t="shared" si="3"/>
        <v>4.7426841974432719E-2</v>
      </c>
      <c r="Q11" s="1"/>
      <c r="R11" s="5">
        <v>8.4</v>
      </c>
      <c r="S11" s="4">
        <v>35.691172672050989</v>
      </c>
      <c r="T11" s="3" t="s">
        <v>0</v>
      </c>
      <c r="U11" s="13">
        <v>2.7559947084902916</v>
      </c>
      <c r="V11" s="4">
        <f>S11/(100-S11)</f>
        <v>0.554996478011338</v>
      </c>
      <c r="W11" s="13" t="s">
        <v>0</v>
      </c>
      <c r="X11" s="20">
        <f>V11*SQRT((U11/S11)^2+(U11/S11)^2)</f>
        <v>6.0606999948847599E-2</v>
      </c>
    </row>
    <row r="12" spans="2:24" x14ac:dyDescent="0.25">
      <c r="B12" s="9">
        <v>12.7</v>
      </c>
      <c r="C12" s="8">
        <v>65.773601929002538</v>
      </c>
      <c r="D12" s="7" t="s">
        <v>0</v>
      </c>
      <c r="E12" s="12">
        <v>0.60017193450234196</v>
      </c>
      <c r="F12" s="8">
        <f t="shared" si="0"/>
        <v>1.921721409087956</v>
      </c>
      <c r="G12" s="12" t="s">
        <v>0</v>
      </c>
      <c r="H12" s="19">
        <f t="shared" si="1"/>
        <v>2.4798732480358052E-2</v>
      </c>
      <c r="I12" s="12"/>
      <c r="J12" s="8">
        <v>12.4</v>
      </c>
      <c r="K12" s="8">
        <v>49.241564096883266</v>
      </c>
      <c r="L12" s="7" t="s">
        <v>0</v>
      </c>
      <c r="M12" s="6">
        <v>3.8187735487236139</v>
      </c>
      <c r="N12" s="8">
        <f t="shared" si="2"/>
        <v>0.97011586785044479</v>
      </c>
      <c r="O12" s="12" t="s">
        <v>0</v>
      </c>
      <c r="P12" s="19">
        <f t="shared" si="3"/>
        <v>0.10639731599580189</v>
      </c>
      <c r="Q12" s="1"/>
    </row>
    <row r="13" spans="2:24" x14ac:dyDescent="0.25">
      <c r="B13" s="9">
        <v>17.399999999999999</v>
      </c>
      <c r="C13" s="8">
        <v>61.398055944732306</v>
      </c>
      <c r="D13" s="7" t="s">
        <v>0</v>
      </c>
      <c r="E13" s="12">
        <v>2.5745451907159635</v>
      </c>
      <c r="F13" s="8">
        <f t="shared" si="0"/>
        <v>1.5905431046899259</v>
      </c>
      <c r="G13" s="12" t="s">
        <v>0</v>
      </c>
      <c r="H13" s="19">
        <f t="shared" si="1"/>
        <v>9.4320553401146395E-2</v>
      </c>
      <c r="I13" s="12"/>
      <c r="J13" s="8">
        <v>17.5</v>
      </c>
      <c r="K13" s="8">
        <v>33.261444688290581</v>
      </c>
      <c r="L13" s="7" t="s">
        <v>0</v>
      </c>
      <c r="M13" s="6">
        <v>4.214605682829502</v>
      </c>
      <c r="N13" s="8">
        <f t="shared" si="2"/>
        <v>0.49838424780008372</v>
      </c>
      <c r="O13" s="12" t="s">
        <v>0</v>
      </c>
      <c r="P13" s="19">
        <f t="shared" si="3"/>
        <v>8.9308983223771468E-2</v>
      </c>
      <c r="Q13" s="1"/>
    </row>
    <row r="14" spans="2:24" x14ac:dyDescent="0.25">
      <c r="B14" s="9">
        <v>19.3</v>
      </c>
      <c r="C14" s="8">
        <v>55.921355682294276</v>
      </c>
      <c r="D14" s="7" t="s">
        <v>0</v>
      </c>
      <c r="E14" s="12">
        <v>1.210432234416124</v>
      </c>
      <c r="F14" s="8">
        <f t="shared" si="0"/>
        <v>1.2686723139493543</v>
      </c>
      <c r="G14" s="12" t="s">
        <v>0</v>
      </c>
      <c r="H14" s="19">
        <f t="shared" si="1"/>
        <v>3.8835352328593371E-2</v>
      </c>
      <c r="I14" s="12"/>
      <c r="J14" s="8">
        <v>23</v>
      </c>
      <c r="K14" s="8">
        <v>22.448192964143047</v>
      </c>
      <c r="L14" s="7" t="s">
        <v>0</v>
      </c>
      <c r="M14" s="6">
        <v>2.4250578581889894</v>
      </c>
      <c r="N14" s="8">
        <f t="shared" si="2"/>
        <v>0.28946060475114233</v>
      </c>
      <c r="O14" s="12" t="s">
        <v>0</v>
      </c>
      <c r="P14" s="19">
        <f t="shared" si="3"/>
        <v>4.4222692464208194E-2</v>
      </c>
      <c r="Q14" s="1"/>
    </row>
    <row r="15" spans="2:24" x14ac:dyDescent="0.25">
      <c r="B15" s="9">
        <v>25.3</v>
      </c>
      <c r="C15" s="8">
        <v>47.241005573313856</v>
      </c>
      <c r="D15" s="7" t="s">
        <v>0</v>
      </c>
      <c r="E15" s="12">
        <v>0.9822689657703515</v>
      </c>
      <c r="F15" s="8">
        <f t="shared" si="0"/>
        <v>0.89541140968787647</v>
      </c>
      <c r="G15" s="12" t="s">
        <v>0</v>
      </c>
      <c r="H15" s="19">
        <f t="shared" si="1"/>
        <v>2.6329881916551119E-2</v>
      </c>
      <c r="I15" s="12"/>
      <c r="J15" s="4">
        <v>25.7</v>
      </c>
      <c r="K15" s="4">
        <v>11.872729305518599</v>
      </c>
      <c r="L15" s="3" t="s">
        <v>0</v>
      </c>
      <c r="M15" s="2">
        <v>3.3481386140884037</v>
      </c>
      <c r="N15" s="4">
        <f t="shared" si="2"/>
        <v>0.13472253494243389</v>
      </c>
      <c r="O15" s="13" t="s">
        <v>0</v>
      </c>
      <c r="P15" s="20">
        <f t="shared" si="3"/>
        <v>5.372891954369112E-2</v>
      </c>
      <c r="Q15" s="1"/>
    </row>
    <row r="16" spans="2:24" x14ac:dyDescent="0.25">
      <c r="B16" s="5">
        <v>39.700000000000003</v>
      </c>
      <c r="C16" s="4">
        <v>21.280269108244752</v>
      </c>
      <c r="D16" s="3" t="s">
        <v>0</v>
      </c>
      <c r="E16" s="13">
        <v>4.3627930501839902</v>
      </c>
      <c r="F16" s="4">
        <f t="shared" si="0"/>
        <v>0.27032954593692027</v>
      </c>
      <c r="G16" s="13" t="s">
        <v>0</v>
      </c>
      <c r="H16" s="20">
        <f t="shared" si="1"/>
        <v>7.8378330712046321E-2</v>
      </c>
      <c r="I16" s="12"/>
      <c r="O16" s="21"/>
      <c r="P16" s="21"/>
      <c r="Q16" s="1"/>
    </row>
    <row r="17" spans="8:16" x14ac:dyDescent="0.25">
      <c r="H17" s="41" t="s">
        <v>34</v>
      </c>
      <c r="O17" s="21"/>
      <c r="P17" s="21"/>
    </row>
    <row r="39" spans="2:18" s="10" customFormat="1" ht="18.75" x14ac:dyDescent="0.3">
      <c r="B39" s="11" t="s">
        <v>20</v>
      </c>
    </row>
    <row r="42" spans="2:18" ht="18" customHeight="1" x14ac:dyDescent="0.25">
      <c r="B42" s="44" t="s">
        <v>35</v>
      </c>
      <c r="C42" s="45"/>
      <c r="D42" s="45"/>
      <c r="E42" s="45"/>
      <c r="F42" s="46"/>
      <c r="G42" s="43"/>
      <c r="H42" s="44" t="s">
        <v>36</v>
      </c>
      <c r="I42" s="45"/>
      <c r="J42" s="45"/>
      <c r="K42" s="45"/>
      <c r="L42" s="46"/>
      <c r="N42" s="44" t="s">
        <v>37</v>
      </c>
      <c r="O42" s="45"/>
      <c r="P42" s="45"/>
      <c r="Q42" s="45"/>
      <c r="R42" s="46"/>
    </row>
    <row r="43" spans="2:18" ht="18.75" x14ac:dyDescent="0.25">
      <c r="B43" s="47"/>
      <c r="C43" s="48"/>
      <c r="D43" s="49"/>
      <c r="E43" s="49"/>
      <c r="F43" s="50"/>
      <c r="G43" s="43"/>
      <c r="H43" s="47"/>
      <c r="I43" s="48"/>
      <c r="J43" s="49"/>
      <c r="K43" s="49"/>
      <c r="L43" s="50"/>
      <c r="N43" s="47"/>
      <c r="O43" s="48"/>
      <c r="P43" s="48"/>
      <c r="Q43" s="48"/>
      <c r="R43" s="51"/>
    </row>
    <row r="44" spans="2:18" ht="14.65" customHeight="1" x14ac:dyDescent="0.25">
      <c r="B44" s="64" t="s">
        <v>2</v>
      </c>
      <c r="C44" s="52" t="s">
        <v>10</v>
      </c>
      <c r="D44" s="52" t="s">
        <v>38</v>
      </c>
      <c r="E44" s="53"/>
      <c r="F44" s="54"/>
      <c r="G44" s="42"/>
      <c r="H44" s="64" t="s">
        <v>2</v>
      </c>
      <c r="I44" s="52" t="s">
        <v>10</v>
      </c>
      <c r="J44" s="52" t="s">
        <v>38</v>
      </c>
      <c r="K44" s="53"/>
      <c r="L44" s="54"/>
      <c r="M44" s="34"/>
      <c r="N44" s="64" t="s">
        <v>2</v>
      </c>
      <c r="O44" s="69" t="s">
        <v>10</v>
      </c>
      <c r="P44" s="52" t="s">
        <v>38</v>
      </c>
      <c r="Q44" s="53"/>
      <c r="R44" s="54"/>
    </row>
    <row r="45" spans="2:18" x14ac:dyDescent="0.25">
      <c r="B45" s="65"/>
      <c r="C45" s="66"/>
      <c r="D45" s="66"/>
      <c r="E45" s="67"/>
      <c r="F45" s="68"/>
      <c r="G45" s="42"/>
      <c r="H45" s="65"/>
      <c r="I45" s="66"/>
      <c r="J45" s="66"/>
      <c r="K45" s="67"/>
      <c r="L45" s="68"/>
      <c r="M45" s="34"/>
      <c r="N45" s="65"/>
      <c r="O45" s="70"/>
      <c r="P45" s="66"/>
      <c r="Q45" s="67"/>
      <c r="R45" s="68"/>
    </row>
    <row r="46" spans="2:18" x14ac:dyDescent="0.25">
      <c r="B46" s="9">
        <v>0</v>
      </c>
      <c r="C46" s="8">
        <f>B46*$D$36</f>
        <v>0</v>
      </c>
      <c r="D46" s="24">
        <f>$F$9-F28</f>
        <v>3.3760047496684735</v>
      </c>
      <c r="E46" s="15" t="s">
        <v>0</v>
      </c>
      <c r="F46" s="18">
        <f t="shared" ref="F46:F53" si="4">SQRT($H$9^2+H28^2)</f>
        <v>1.9020005270759952E-2</v>
      </c>
      <c r="G46" s="12"/>
      <c r="H46" s="9">
        <v>0</v>
      </c>
      <c r="I46" s="25">
        <f>H46*$D$36</f>
        <v>0</v>
      </c>
      <c r="J46" s="14">
        <f>$N$9-N28</f>
        <v>3.3760047496684735</v>
      </c>
      <c r="K46" s="15" t="s">
        <v>0</v>
      </c>
      <c r="L46" s="18">
        <f t="shared" ref="L46:L52" si="5">SQRT($P$9^2+P28^2)</f>
        <v>1.9020005270759952E-2</v>
      </c>
      <c r="M46" s="34"/>
      <c r="N46" s="9">
        <v>0</v>
      </c>
      <c r="O46" s="25">
        <f>N46*$D$36</f>
        <v>0</v>
      </c>
      <c r="P46" s="24">
        <f>$V$9-V28</f>
        <v>3.3760047496684735</v>
      </c>
      <c r="Q46" s="15" t="s">
        <v>0</v>
      </c>
      <c r="R46" s="18">
        <f>SQRT($X$9^2+X28^2)</f>
        <v>1.9020005270759952E-2</v>
      </c>
    </row>
    <row r="47" spans="2:18" x14ac:dyDescent="0.25">
      <c r="B47" s="8">
        <v>4</v>
      </c>
      <c r="C47" s="8">
        <f t="shared" ref="C47:C53" si="6">B47/60*$D$36</f>
        <v>0</v>
      </c>
      <c r="D47" s="8">
        <f t="shared" ref="D47:D52" si="7">$F$9-F29</f>
        <v>3.3760047496684735</v>
      </c>
      <c r="E47" s="12" t="s">
        <v>0</v>
      </c>
      <c r="F47" s="19">
        <f t="shared" si="4"/>
        <v>1.9020005270759952E-2</v>
      </c>
      <c r="G47" s="12"/>
      <c r="H47" s="8">
        <v>4</v>
      </c>
      <c r="I47" s="26">
        <f t="shared" ref="I47:I52" si="8">H47/60*$J$36</f>
        <v>0</v>
      </c>
      <c r="J47" s="8">
        <f t="shared" ref="J47:J52" si="9">$N$9-N29</f>
        <v>3.3760047496684735</v>
      </c>
      <c r="K47" s="12" t="s">
        <v>0</v>
      </c>
      <c r="L47" s="19">
        <f t="shared" si="5"/>
        <v>1.9020005270759952E-2</v>
      </c>
      <c r="M47" s="34"/>
      <c r="N47" s="9">
        <v>4.2</v>
      </c>
      <c r="O47" s="26">
        <f>N47/60*$P$36</f>
        <v>0</v>
      </c>
      <c r="P47" s="8">
        <f>$V$9-V29</f>
        <v>3.3760047496684735</v>
      </c>
      <c r="Q47" s="12" t="s">
        <v>0</v>
      </c>
      <c r="R47" s="19">
        <f>SQRT($X$9^2+X29^2)</f>
        <v>1.9020005270759952E-2</v>
      </c>
    </row>
    <row r="48" spans="2:18" x14ac:dyDescent="0.25">
      <c r="B48" s="9">
        <v>8.5</v>
      </c>
      <c r="C48" s="8">
        <f t="shared" si="6"/>
        <v>0</v>
      </c>
      <c r="D48" s="8">
        <f t="shared" si="7"/>
        <v>3.3760047496684735</v>
      </c>
      <c r="E48" s="12" t="s">
        <v>0</v>
      </c>
      <c r="F48" s="19">
        <f t="shared" si="4"/>
        <v>1.9020005270759952E-2</v>
      </c>
      <c r="G48" s="12"/>
      <c r="H48" s="8">
        <v>8.6</v>
      </c>
      <c r="I48" s="26">
        <f t="shared" si="8"/>
        <v>0</v>
      </c>
      <c r="J48" s="8">
        <f t="shared" si="9"/>
        <v>3.3760047496684735</v>
      </c>
      <c r="K48" s="12" t="s">
        <v>0</v>
      </c>
      <c r="L48" s="19">
        <f t="shared" si="5"/>
        <v>1.9020005270759952E-2</v>
      </c>
      <c r="M48" s="34"/>
      <c r="N48" s="5">
        <v>8.4</v>
      </c>
      <c r="O48" s="23">
        <f>N48/60*$P$36</f>
        <v>0</v>
      </c>
      <c r="P48" s="4">
        <f>$V$9-V30</f>
        <v>3.3760047496684735</v>
      </c>
      <c r="Q48" s="13" t="s">
        <v>0</v>
      </c>
      <c r="R48" s="20">
        <f>SQRT($X$9^2+X30^2)</f>
        <v>1.9020005270759952E-2</v>
      </c>
    </row>
    <row r="49" spans="2:16" x14ac:dyDescent="0.25">
      <c r="B49" s="9">
        <v>12.7</v>
      </c>
      <c r="C49" s="8">
        <f t="shared" si="6"/>
        <v>0</v>
      </c>
      <c r="D49" s="8">
        <f t="shared" si="7"/>
        <v>3.3760047496684735</v>
      </c>
      <c r="E49" s="12" t="s">
        <v>0</v>
      </c>
      <c r="F49" s="19">
        <f t="shared" si="4"/>
        <v>1.9020005270759952E-2</v>
      </c>
      <c r="G49" s="12"/>
      <c r="H49" s="8">
        <v>12.4</v>
      </c>
      <c r="I49" s="26">
        <f t="shared" si="8"/>
        <v>0</v>
      </c>
      <c r="J49" s="8">
        <f t="shared" si="9"/>
        <v>3.3760047496684735</v>
      </c>
      <c r="K49" s="12" t="s">
        <v>0</v>
      </c>
      <c r="L49" s="19">
        <f t="shared" si="5"/>
        <v>1.9020005270759952E-2</v>
      </c>
      <c r="M49" s="34"/>
    </row>
    <row r="50" spans="2:16" x14ac:dyDescent="0.25">
      <c r="B50" s="9">
        <v>17.399999999999999</v>
      </c>
      <c r="C50" s="8">
        <f t="shared" si="6"/>
        <v>0</v>
      </c>
      <c r="D50" s="8">
        <f t="shared" si="7"/>
        <v>3.3760047496684735</v>
      </c>
      <c r="E50" s="12" t="s">
        <v>0</v>
      </c>
      <c r="F50" s="19">
        <f t="shared" si="4"/>
        <v>1.9020005270759952E-2</v>
      </c>
      <c r="G50" s="12"/>
      <c r="H50" s="8">
        <v>17.5</v>
      </c>
      <c r="I50" s="26">
        <f t="shared" si="8"/>
        <v>0</v>
      </c>
      <c r="J50" s="8">
        <f>$N$9-N32</f>
        <v>3.3760047496684735</v>
      </c>
      <c r="K50" s="12" t="s">
        <v>0</v>
      </c>
      <c r="L50" s="19">
        <f t="shared" si="5"/>
        <v>1.9020005270759952E-2</v>
      </c>
      <c r="M50" s="34"/>
    </row>
    <row r="51" spans="2:16" x14ac:dyDescent="0.25">
      <c r="B51" s="9">
        <v>19.3</v>
      </c>
      <c r="C51" s="8">
        <f t="shared" si="6"/>
        <v>0</v>
      </c>
      <c r="D51" s="8">
        <f t="shared" si="7"/>
        <v>3.3760047496684735</v>
      </c>
      <c r="E51" s="12" t="s">
        <v>0</v>
      </c>
      <c r="F51" s="19">
        <f t="shared" si="4"/>
        <v>1.9020005270759952E-2</v>
      </c>
      <c r="G51" s="12"/>
      <c r="H51" s="8">
        <v>23</v>
      </c>
      <c r="I51" s="26">
        <f t="shared" si="8"/>
        <v>0</v>
      </c>
      <c r="J51" s="8">
        <f t="shared" si="9"/>
        <v>3.3760047496684735</v>
      </c>
      <c r="K51" s="12" t="s">
        <v>0</v>
      </c>
      <c r="L51" s="19">
        <f t="shared" si="5"/>
        <v>1.9020005270759952E-2</v>
      </c>
      <c r="M51" s="34"/>
    </row>
    <row r="52" spans="2:16" x14ac:dyDescent="0.25">
      <c r="B52" s="9">
        <v>25.3</v>
      </c>
      <c r="C52" s="8">
        <f t="shared" si="6"/>
        <v>0</v>
      </c>
      <c r="D52" s="8">
        <f t="shared" si="7"/>
        <v>3.3760047496684735</v>
      </c>
      <c r="E52" s="12" t="s">
        <v>0</v>
      </c>
      <c r="F52" s="19">
        <f t="shared" si="4"/>
        <v>1.9020005270759952E-2</v>
      </c>
      <c r="G52" s="12"/>
      <c r="H52" s="4">
        <v>25.7</v>
      </c>
      <c r="I52" s="23">
        <f t="shared" si="8"/>
        <v>0</v>
      </c>
      <c r="J52" s="4">
        <f t="shared" si="9"/>
        <v>3.3760047496684735</v>
      </c>
      <c r="K52" s="13" t="s">
        <v>0</v>
      </c>
      <c r="L52" s="20">
        <f t="shared" si="5"/>
        <v>1.9020005270759952E-2</v>
      </c>
      <c r="M52" s="34"/>
    </row>
    <row r="53" spans="2:16" x14ac:dyDescent="0.25">
      <c r="B53" s="5">
        <v>39.700000000000003</v>
      </c>
      <c r="C53" s="4">
        <f t="shared" si="6"/>
        <v>0</v>
      </c>
      <c r="D53" s="4">
        <f>$F$9-F35</f>
        <v>3.3760047496684735</v>
      </c>
      <c r="E53" s="13" t="s">
        <v>0</v>
      </c>
      <c r="F53" s="20">
        <f t="shared" si="4"/>
        <v>1.9020005270759952E-2</v>
      </c>
      <c r="G53" s="12"/>
      <c r="M53" s="21"/>
      <c r="N53" s="21"/>
      <c r="O53" s="34"/>
    </row>
    <row r="55" spans="2:16" x14ac:dyDescent="0.25">
      <c r="C55" t="s">
        <v>9</v>
      </c>
      <c r="D55">
        <v>3</v>
      </c>
      <c r="I55" t="s">
        <v>9</v>
      </c>
      <c r="J55">
        <v>4.7</v>
      </c>
      <c r="O55" t="s">
        <v>9</v>
      </c>
      <c r="P55">
        <v>6.5</v>
      </c>
    </row>
    <row r="78" spans="2:2" s="10" customFormat="1" ht="18.75" x14ac:dyDescent="0.3">
      <c r="B78" s="11" t="s">
        <v>30</v>
      </c>
    </row>
    <row r="81" spans="2:24" ht="18" customHeight="1" x14ac:dyDescent="0.25">
      <c r="B81" s="58" t="s">
        <v>5</v>
      </c>
      <c r="C81" s="59"/>
      <c r="D81" s="59"/>
      <c r="E81" s="59"/>
      <c r="F81" s="59"/>
      <c r="G81" s="59"/>
      <c r="H81" s="60"/>
      <c r="I81" s="37"/>
      <c r="J81" s="58" t="s">
        <v>4</v>
      </c>
      <c r="K81" s="59"/>
      <c r="L81" s="59"/>
      <c r="M81" s="59"/>
      <c r="N81" s="59"/>
      <c r="O81" s="59"/>
      <c r="P81" s="60"/>
      <c r="R81" s="58" t="s">
        <v>3</v>
      </c>
      <c r="S81" s="59"/>
      <c r="T81" s="59"/>
      <c r="U81" s="59"/>
      <c r="V81" s="59"/>
      <c r="W81" s="59"/>
      <c r="X81" s="60"/>
    </row>
    <row r="82" spans="2:24" ht="18.75" x14ac:dyDescent="0.25">
      <c r="B82" s="61"/>
      <c r="C82" s="62"/>
      <c r="D82" s="62"/>
      <c r="E82" s="62"/>
      <c r="F82" s="62"/>
      <c r="G82" s="62"/>
      <c r="H82" s="63"/>
      <c r="I82" s="37"/>
      <c r="J82" s="61"/>
      <c r="K82" s="62"/>
      <c r="L82" s="62"/>
      <c r="M82" s="62"/>
      <c r="N82" s="62"/>
      <c r="O82" s="62"/>
      <c r="P82" s="63"/>
      <c r="R82" s="61"/>
      <c r="S82" s="62"/>
      <c r="T82" s="62"/>
      <c r="U82" s="62"/>
      <c r="V82" s="62"/>
      <c r="W82" s="62"/>
      <c r="X82" s="63"/>
    </row>
    <row r="83" spans="2:24" ht="14.45" customHeight="1" x14ac:dyDescent="0.25">
      <c r="B83" s="64" t="s">
        <v>33</v>
      </c>
      <c r="C83" s="52" t="s">
        <v>31</v>
      </c>
      <c r="D83" s="53"/>
      <c r="E83" s="53"/>
      <c r="F83" s="52" t="s">
        <v>32</v>
      </c>
      <c r="G83" s="53"/>
      <c r="H83" s="54"/>
      <c r="I83" s="36"/>
      <c r="J83" s="64" t="s">
        <v>33</v>
      </c>
      <c r="K83" s="52" t="s">
        <v>31</v>
      </c>
      <c r="L83" s="53"/>
      <c r="M83" s="53"/>
      <c r="N83" s="52" t="s">
        <v>32</v>
      </c>
      <c r="O83" s="53"/>
      <c r="P83" s="54"/>
      <c r="Q83" s="34"/>
      <c r="R83" s="64" t="s">
        <v>33</v>
      </c>
      <c r="S83" s="52" t="s">
        <v>31</v>
      </c>
      <c r="T83" s="53"/>
      <c r="U83" s="53"/>
      <c r="V83" s="52" t="s">
        <v>32</v>
      </c>
      <c r="W83" s="53"/>
      <c r="X83" s="54"/>
    </row>
    <row r="84" spans="2:24" x14ac:dyDescent="0.25">
      <c r="B84" s="65"/>
      <c r="C84" s="66"/>
      <c r="D84" s="67"/>
      <c r="E84" s="67"/>
      <c r="F84" s="55"/>
      <c r="G84" s="56"/>
      <c r="H84" s="57"/>
      <c r="I84" s="36"/>
      <c r="J84" s="65"/>
      <c r="K84" s="66"/>
      <c r="L84" s="67"/>
      <c r="M84" s="67"/>
      <c r="N84" s="55"/>
      <c r="O84" s="56"/>
      <c r="P84" s="57"/>
      <c r="Q84" s="34"/>
      <c r="R84" s="65"/>
      <c r="S84" s="66"/>
      <c r="T84" s="67"/>
      <c r="U84" s="67"/>
      <c r="V84" s="55"/>
      <c r="W84" s="56"/>
      <c r="X84" s="57"/>
    </row>
    <row r="85" spans="2:24" x14ac:dyDescent="0.25">
      <c r="B85" s="8">
        <v>77.148105241984481</v>
      </c>
      <c r="C85" s="8">
        <v>70.599972773227307</v>
      </c>
      <c r="D85" s="7" t="s">
        <v>0</v>
      </c>
      <c r="E85" s="12">
        <v>0.29314529421207514</v>
      </c>
      <c r="F85" s="14">
        <f t="shared" ref="F85:F92" si="10">100-C85</f>
        <v>29.400027226772693</v>
      </c>
      <c r="G85" s="15" t="s">
        <v>0</v>
      </c>
      <c r="H85" s="18">
        <f t="shared" ref="H85:H92" si="11">E85/C85*F85</f>
        <v>0.12207482939006986</v>
      </c>
      <c r="I85" s="12"/>
      <c r="J85" s="8">
        <v>77.148105241984481</v>
      </c>
      <c r="K85" s="8">
        <v>70.599972773227307</v>
      </c>
      <c r="L85" s="7" t="s">
        <v>0</v>
      </c>
      <c r="M85" s="12">
        <v>0.29314529421207514</v>
      </c>
      <c r="N85" s="14">
        <f t="shared" ref="N85:N91" si="12">100-K85</f>
        <v>29.400027226772693</v>
      </c>
      <c r="O85" s="15" t="s">
        <v>0</v>
      </c>
      <c r="P85" s="18">
        <f t="shared" ref="P85:P91" si="13">M85/K85*N85</f>
        <v>0.12207482939006986</v>
      </c>
      <c r="Q85" s="34"/>
      <c r="R85" s="8">
        <v>77.148105241984481</v>
      </c>
      <c r="S85" s="8">
        <v>70.599972773227307</v>
      </c>
      <c r="T85" s="7" t="s">
        <v>0</v>
      </c>
      <c r="U85" s="12">
        <v>0.29314529421207514</v>
      </c>
      <c r="V85" s="14">
        <f>100-S85</f>
        <v>29.400027226772693</v>
      </c>
      <c r="W85" s="15" t="s">
        <v>0</v>
      </c>
      <c r="X85" s="18">
        <f>U85/S85*V85</f>
        <v>0.12207482939006986</v>
      </c>
    </row>
    <row r="86" spans="2:24" x14ac:dyDescent="0.25">
      <c r="B86" s="8">
        <v>73.683552889909038</v>
      </c>
      <c r="C86" s="8">
        <v>70.013048770862468</v>
      </c>
      <c r="D86" s="7" t="s">
        <v>0</v>
      </c>
      <c r="E86" s="12">
        <v>0.58520978930438627</v>
      </c>
      <c r="F86" s="8">
        <f t="shared" si="10"/>
        <v>29.986951229137532</v>
      </c>
      <c r="G86" s="12" t="s">
        <v>0</v>
      </c>
      <c r="H86" s="19">
        <f t="shared" si="11"/>
        <v>0.25064838224824965</v>
      </c>
      <c r="I86" s="12"/>
      <c r="J86" s="8">
        <v>70.405612333919819</v>
      </c>
      <c r="K86" s="8">
        <v>69.969969913827171</v>
      </c>
      <c r="L86" s="7" t="s">
        <v>0</v>
      </c>
      <c r="M86" s="6">
        <v>0.2859599756851024</v>
      </c>
      <c r="N86" s="8">
        <f t="shared" si="12"/>
        <v>30.030030086172829</v>
      </c>
      <c r="O86" s="12" t="s">
        <v>0</v>
      </c>
      <c r="P86" s="19">
        <f t="shared" si="13"/>
        <v>0.12272960362625328</v>
      </c>
      <c r="Q86" s="34"/>
      <c r="R86" s="8">
        <v>60.961108076437874</v>
      </c>
      <c r="S86" s="8">
        <v>70.156660568566622</v>
      </c>
      <c r="T86" s="7" t="s">
        <v>0</v>
      </c>
      <c r="U86" s="12">
        <v>0.21848605070746158</v>
      </c>
      <c r="V86" s="8">
        <f>100-S86</f>
        <v>29.843339431433378</v>
      </c>
      <c r="W86" s="12" t="s">
        <v>0</v>
      </c>
      <c r="X86" s="19">
        <f>U86/S86*V86</f>
        <v>9.2939905056107469E-2</v>
      </c>
    </row>
    <row r="87" spans="2:24" x14ac:dyDescent="0.25">
      <c r="B87" s="8">
        <v>71.279326699961985</v>
      </c>
      <c r="C87" s="8">
        <v>70.964691255784089</v>
      </c>
      <c r="D87" s="7" t="s">
        <v>0</v>
      </c>
      <c r="E87" s="12">
        <v>1.5928403957759878</v>
      </c>
      <c r="F87" s="8">
        <f t="shared" si="10"/>
        <v>29.035308744215911</v>
      </c>
      <c r="G87" s="12" t="s">
        <v>0</v>
      </c>
      <c r="H87" s="19">
        <f t="shared" si="11"/>
        <v>0.6517130118260791</v>
      </c>
      <c r="I87" s="12"/>
      <c r="J87" s="8">
        <v>61.269428919790869</v>
      </c>
      <c r="K87" s="8">
        <v>69.877240414999264</v>
      </c>
      <c r="L87" s="7" t="s">
        <v>0</v>
      </c>
      <c r="M87" s="6">
        <v>0.36761664036284064</v>
      </c>
      <c r="N87" s="8">
        <f t="shared" si="12"/>
        <v>30.122759585000736</v>
      </c>
      <c r="O87" s="12" t="s">
        <v>0</v>
      </c>
      <c r="P87" s="19">
        <f t="shared" si="13"/>
        <v>0.15847259581702877</v>
      </c>
      <c r="Q87" s="34"/>
      <c r="R87" s="4">
        <v>35.691172672050989</v>
      </c>
      <c r="S87" s="4">
        <v>67.664840673382173</v>
      </c>
      <c r="T87" s="3" t="s">
        <v>0</v>
      </c>
      <c r="U87" s="13">
        <v>0.42369530378801379</v>
      </c>
      <c r="V87" s="4">
        <f>100-S87</f>
        <v>32.335159326617827</v>
      </c>
      <c r="W87" s="13" t="s">
        <v>0</v>
      </c>
      <c r="X87" s="20">
        <f>U87/S87*V87</f>
        <v>0.20247228867435343</v>
      </c>
    </row>
    <row r="88" spans="2:24" x14ac:dyDescent="0.25">
      <c r="B88" s="8">
        <v>65.773601929002538</v>
      </c>
      <c r="C88" s="8">
        <v>69.76939482480671</v>
      </c>
      <c r="D88" s="7" t="s">
        <v>0</v>
      </c>
      <c r="E88" s="12">
        <v>0.36820911053860145</v>
      </c>
      <c r="F88" s="8">
        <f t="shared" si="10"/>
        <v>30.23060517519329</v>
      </c>
      <c r="G88" s="12" t="s">
        <v>0</v>
      </c>
      <c r="H88" s="19">
        <f t="shared" si="11"/>
        <v>0.15954250815206783</v>
      </c>
      <c r="I88" s="12"/>
      <c r="J88" s="8">
        <v>49.241564096883266</v>
      </c>
      <c r="K88" s="8">
        <v>70.048503659664689</v>
      </c>
      <c r="L88" s="7" t="s">
        <v>0</v>
      </c>
      <c r="M88" s="6">
        <v>0.32384149219527086</v>
      </c>
      <c r="N88" s="8">
        <f t="shared" si="12"/>
        <v>29.951496340335311</v>
      </c>
      <c r="O88" s="12" t="s">
        <v>0</v>
      </c>
      <c r="P88" s="19">
        <f t="shared" si="13"/>
        <v>0.13846887173295278</v>
      </c>
      <c r="Q88" s="34"/>
    </row>
    <row r="89" spans="2:24" x14ac:dyDescent="0.25">
      <c r="B89" s="8">
        <v>61.398055944732306</v>
      </c>
      <c r="C89" s="8">
        <v>70.829506319104283</v>
      </c>
      <c r="D89" s="7" t="s">
        <v>0</v>
      </c>
      <c r="E89" s="12">
        <v>0.42058147759922815</v>
      </c>
      <c r="F89" s="8">
        <f t="shared" si="10"/>
        <v>29.170493680895717</v>
      </c>
      <c r="G89" s="12" t="s">
        <v>0</v>
      </c>
      <c r="H89" s="19">
        <f t="shared" si="11"/>
        <v>0.17321269019350718</v>
      </c>
      <c r="I89" s="12"/>
      <c r="J89" s="8">
        <v>33.261444688290581</v>
      </c>
      <c r="K89" s="8">
        <v>70.557409446732422</v>
      </c>
      <c r="L89" s="7" t="s">
        <v>0</v>
      </c>
      <c r="M89" s="6">
        <v>0.40215328577911907</v>
      </c>
      <c r="N89" s="8">
        <f t="shared" si="12"/>
        <v>29.442590553267578</v>
      </c>
      <c r="O89" s="12" t="s">
        <v>0</v>
      </c>
      <c r="P89" s="19">
        <f t="shared" si="13"/>
        <v>0.16781277297014127</v>
      </c>
      <c r="Q89" s="34"/>
    </row>
    <row r="90" spans="2:24" x14ac:dyDescent="0.25">
      <c r="B90" s="8">
        <v>55.921355682294276</v>
      </c>
      <c r="C90" s="8">
        <v>71.918596570262551</v>
      </c>
      <c r="D90" s="7" t="s">
        <v>0</v>
      </c>
      <c r="E90" s="12">
        <v>1.2102935848095584</v>
      </c>
      <c r="F90" s="8">
        <f t="shared" si="10"/>
        <v>28.081403429737449</v>
      </c>
      <c r="G90" s="12" t="s">
        <v>0</v>
      </c>
      <c r="H90" s="19">
        <f t="shared" si="11"/>
        <v>0.47257238105663285</v>
      </c>
      <c r="I90" s="12"/>
      <c r="J90" s="8">
        <v>22.448192964143047</v>
      </c>
      <c r="K90" s="8">
        <v>71.829077396965388</v>
      </c>
      <c r="L90" s="7" t="s">
        <v>0</v>
      </c>
      <c r="M90" s="6">
        <v>0.91017358723169861</v>
      </c>
      <c r="N90" s="8">
        <f t="shared" si="12"/>
        <v>28.170922603034612</v>
      </c>
      <c r="O90" s="12" t="s">
        <v>0</v>
      </c>
      <c r="P90" s="19">
        <f t="shared" si="13"/>
        <v>0.35696448583806817</v>
      </c>
      <c r="Q90" s="34"/>
    </row>
    <row r="91" spans="2:24" x14ac:dyDescent="0.25">
      <c r="B91" s="8">
        <v>47.241005573313856</v>
      </c>
      <c r="C91" s="8">
        <v>71.787766679332279</v>
      </c>
      <c r="D91" s="7" t="s">
        <v>0</v>
      </c>
      <c r="E91" s="12">
        <v>0.64796897278484478</v>
      </c>
      <c r="F91" s="8">
        <f t="shared" si="10"/>
        <v>28.212233320667721</v>
      </c>
      <c r="G91" s="12" t="s">
        <v>0</v>
      </c>
      <c r="H91" s="19">
        <f t="shared" si="11"/>
        <v>0.25464856604910147</v>
      </c>
      <c r="I91" s="12"/>
      <c r="J91" s="4">
        <v>11.872729305518599</v>
      </c>
      <c r="K91" s="4">
        <v>71.697271466493248</v>
      </c>
      <c r="L91" s="3" t="s">
        <v>0</v>
      </c>
      <c r="M91" s="2">
        <v>0.66042542318235042</v>
      </c>
      <c r="N91" s="4">
        <f t="shared" si="12"/>
        <v>28.302728533506752</v>
      </c>
      <c r="O91" s="13" t="s">
        <v>0</v>
      </c>
      <c r="P91" s="20">
        <f t="shared" si="13"/>
        <v>0.26070506013177586</v>
      </c>
      <c r="Q91" s="34"/>
    </row>
    <row r="92" spans="2:24" x14ac:dyDescent="0.25">
      <c r="B92" s="4">
        <v>21.280269108244752</v>
      </c>
      <c r="C92" s="4">
        <v>72.441411421644219</v>
      </c>
      <c r="D92" s="3" t="s">
        <v>0</v>
      </c>
      <c r="E92" s="13">
        <v>0.33494565406565957</v>
      </c>
      <c r="F92" s="4">
        <f t="shared" si="10"/>
        <v>27.558588578355781</v>
      </c>
      <c r="G92" s="13" t="s">
        <v>0</v>
      </c>
      <c r="H92" s="20">
        <f t="shared" si="11"/>
        <v>0.12742199931441209</v>
      </c>
      <c r="I92" s="12"/>
      <c r="O92" s="21"/>
      <c r="P92" s="21"/>
      <c r="Q92" s="34"/>
    </row>
    <row r="93" spans="2:24" x14ac:dyDescent="0.25">
      <c r="O93" s="21"/>
      <c r="P93" s="21"/>
    </row>
  </sheetData>
  <mergeCells count="33">
    <mergeCell ref="B81:H82"/>
    <mergeCell ref="J81:P82"/>
    <mergeCell ref="R81:X82"/>
    <mergeCell ref="B83:B84"/>
    <mergeCell ref="C83:E84"/>
    <mergeCell ref="F83:H84"/>
    <mergeCell ref="J83:J84"/>
    <mergeCell ref="K83:M84"/>
    <mergeCell ref="N83:P84"/>
    <mergeCell ref="R83:R84"/>
    <mergeCell ref="S83:U84"/>
    <mergeCell ref="V83:X84"/>
    <mergeCell ref="P44:R45"/>
    <mergeCell ref="C44:C45"/>
    <mergeCell ref="I44:I45"/>
    <mergeCell ref="O44:O45"/>
    <mergeCell ref="B44:B45"/>
    <mergeCell ref="D44:F45"/>
    <mergeCell ref="H44:H45"/>
    <mergeCell ref="J44:L45"/>
    <mergeCell ref="N44:N45"/>
    <mergeCell ref="F7:H8"/>
    <mergeCell ref="B5:H6"/>
    <mergeCell ref="N7:P8"/>
    <mergeCell ref="B7:B8"/>
    <mergeCell ref="C7:E8"/>
    <mergeCell ref="J7:J8"/>
    <mergeCell ref="K7:M8"/>
    <mergeCell ref="V7:X8"/>
    <mergeCell ref="J5:P6"/>
    <mergeCell ref="R5:X6"/>
    <mergeCell ref="R7:R8"/>
    <mergeCell ref="S7:U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86"/>
  <sheetViews>
    <sheetView zoomScale="55" zoomScaleNormal="55" workbookViewId="0">
      <selection activeCell="A37" sqref="A37:XFD70"/>
    </sheetView>
  </sheetViews>
  <sheetFormatPr defaultRowHeight="15" x14ac:dyDescent="0.25"/>
  <cols>
    <col min="2" max="2" width="9.42578125" customWidth="1"/>
    <col min="3" max="3" width="10.140625" customWidth="1"/>
    <col min="9" max="9" width="9.7109375" customWidth="1"/>
    <col min="10" max="10" width="10.28515625" customWidth="1"/>
    <col min="18" max="18" width="10.28515625" customWidth="1"/>
    <col min="26" max="26" width="10.7109375" customWidth="1"/>
  </cols>
  <sheetData>
    <row r="2" spans="2:32" s="10" customFormat="1" ht="18.75" x14ac:dyDescent="0.3">
      <c r="B2" s="11" t="s">
        <v>6</v>
      </c>
    </row>
    <row r="5" spans="2:32" ht="18" customHeight="1" x14ac:dyDescent="0.25">
      <c r="B5" s="58" t="s">
        <v>16</v>
      </c>
      <c r="C5" s="59"/>
      <c r="D5" s="59"/>
      <c r="E5" s="59"/>
      <c r="F5" s="59"/>
      <c r="G5" s="59"/>
      <c r="H5" s="60"/>
      <c r="I5" s="30"/>
      <c r="J5" s="58" t="s">
        <v>17</v>
      </c>
      <c r="K5" s="59"/>
      <c r="L5" s="59"/>
      <c r="M5" s="59"/>
      <c r="N5" s="59"/>
      <c r="O5" s="59"/>
      <c r="P5" s="60"/>
      <c r="R5" s="58" t="s">
        <v>18</v>
      </c>
      <c r="S5" s="59"/>
      <c r="T5" s="59"/>
      <c r="U5" s="59"/>
      <c r="V5" s="59"/>
      <c r="W5" s="59"/>
      <c r="X5" s="60"/>
      <c r="Z5" s="58" t="s">
        <v>19</v>
      </c>
      <c r="AA5" s="59"/>
      <c r="AB5" s="59"/>
      <c r="AC5" s="59"/>
      <c r="AD5" s="59"/>
      <c r="AE5" s="59"/>
      <c r="AF5" s="60"/>
    </row>
    <row r="6" spans="2:32" ht="18.75" x14ac:dyDescent="0.25">
      <c r="B6" s="61"/>
      <c r="C6" s="62"/>
      <c r="D6" s="62"/>
      <c r="E6" s="62"/>
      <c r="F6" s="62"/>
      <c r="G6" s="62"/>
      <c r="H6" s="63"/>
      <c r="I6" s="30"/>
      <c r="J6" s="61"/>
      <c r="K6" s="62"/>
      <c r="L6" s="62"/>
      <c r="M6" s="62"/>
      <c r="N6" s="62"/>
      <c r="O6" s="62"/>
      <c r="P6" s="63"/>
      <c r="R6" s="61"/>
      <c r="S6" s="62"/>
      <c r="T6" s="62"/>
      <c r="U6" s="62"/>
      <c r="V6" s="62"/>
      <c r="W6" s="62"/>
      <c r="X6" s="63"/>
      <c r="Z6" s="61"/>
      <c r="AA6" s="62"/>
      <c r="AB6" s="62"/>
      <c r="AC6" s="62"/>
      <c r="AD6" s="62"/>
      <c r="AE6" s="62"/>
      <c r="AF6" s="63"/>
    </row>
    <row r="7" spans="2:32" ht="14.45" customHeight="1" x14ac:dyDescent="0.25">
      <c r="B7" s="64" t="s">
        <v>2</v>
      </c>
      <c r="C7" s="52" t="s">
        <v>7</v>
      </c>
      <c r="D7" s="53"/>
      <c r="E7" s="53"/>
      <c r="F7" s="52" t="s">
        <v>8</v>
      </c>
      <c r="G7" s="53"/>
      <c r="H7" s="54"/>
      <c r="I7" s="28"/>
      <c r="J7" s="64" t="s">
        <v>2</v>
      </c>
      <c r="K7" s="52" t="s">
        <v>7</v>
      </c>
      <c r="L7" s="53"/>
      <c r="M7" s="53"/>
      <c r="N7" s="52" t="s">
        <v>8</v>
      </c>
      <c r="O7" s="53"/>
      <c r="P7" s="54"/>
      <c r="Q7" s="29"/>
      <c r="R7" s="64" t="s">
        <v>2</v>
      </c>
      <c r="S7" s="52" t="s">
        <v>7</v>
      </c>
      <c r="T7" s="53"/>
      <c r="U7" s="53"/>
      <c r="V7" s="52" t="s">
        <v>8</v>
      </c>
      <c r="W7" s="53"/>
      <c r="X7" s="54"/>
      <c r="Z7" s="64" t="s">
        <v>2</v>
      </c>
      <c r="AA7" s="52" t="s">
        <v>7</v>
      </c>
      <c r="AB7" s="53"/>
      <c r="AC7" s="53"/>
      <c r="AD7" s="52" t="s">
        <v>8</v>
      </c>
      <c r="AE7" s="53"/>
      <c r="AF7" s="54"/>
    </row>
    <row r="8" spans="2:32" x14ac:dyDescent="0.25">
      <c r="B8" s="65"/>
      <c r="C8" s="66"/>
      <c r="D8" s="67"/>
      <c r="E8" s="67"/>
      <c r="F8" s="55"/>
      <c r="G8" s="56"/>
      <c r="H8" s="57"/>
      <c r="I8" s="28"/>
      <c r="J8" s="65"/>
      <c r="K8" s="66"/>
      <c r="L8" s="67"/>
      <c r="M8" s="67"/>
      <c r="N8" s="55"/>
      <c r="O8" s="56"/>
      <c r="P8" s="57"/>
      <c r="Q8" s="29"/>
      <c r="R8" s="65"/>
      <c r="S8" s="66"/>
      <c r="T8" s="67"/>
      <c r="U8" s="67"/>
      <c r="V8" s="55"/>
      <c r="W8" s="56"/>
      <c r="X8" s="57"/>
      <c r="Z8" s="65"/>
      <c r="AA8" s="66"/>
      <c r="AB8" s="67"/>
      <c r="AC8" s="67"/>
      <c r="AD8" s="55"/>
      <c r="AE8" s="56"/>
      <c r="AF8" s="57"/>
    </row>
    <row r="9" spans="2:32" x14ac:dyDescent="0.25">
      <c r="B9" s="9">
        <v>0</v>
      </c>
      <c r="C9" s="8">
        <v>77.148105241984481</v>
      </c>
      <c r="D9" s="7" t="s">
        <v>0</v>
      </c>
      <c r="E9" s="6">
        <v>0.30733912494444043</v>
      </c>
      <c r="F9" s="14">
        <f>C9/(100-C9)</f>
        <v>3.3760047496684735</v>
      </c>
      <c r="G9" s="15" t="s">
        <v>0</v>
      </c>
      <c r="H9" s="18">
        <f>F9*SQRT((E9/C9)^2+(E9/C9)^2)</f>
        <v>1.9020005270759952E-2</v>
      </c>
      <c r="I9" s="12"/>
      <c r="J9" s="22">
        <v>0</v>
      </c>
      <c r="K9" s="14">
        <v>77.148105241984481</v>
      </c>
      <c r="L9" s="31" t="s">
        <v>0</v>
      </c>
      <c r="M9" s="32">
        <v>0.30733912494444043</v>
      </c>
      <c r="N9" s="14">
        <f>K9/(100-K9)</f>
        <v>3.3760047496684735</v>
      </c>
      <c r="O9" s="15" t="s">
        <v>0</v>
      </c>
      <c r="P9" s="18">
        <f>N9*SQRT((M9/K9)^2+(M9/K9)^2)</f>
        <v>1.9020005270759952E-2</v>
      </c>
      <c r="Q9" s="29"/>
      <c r="R9" s="22">
        <v>0</v>
      </c>
      <c r="S9" s="14">
        <v>77.148105241984481</v>
      </c>
      <c r="T9" s="31" t="s">
        <v>0</v>
      </c>
      <c r="U9" s="32">
        <v>0.30733912494444043</v>
      </c>
      <c r="V9" s="14">
        <f>S9/(100-S9)</f>
        <v>3.3760047496684735</v>
      </c>
      <c r="W9" s="15" t="s">
        <v>0</v>
      </c>
      <c r="X9" s="18">
        <f>V9*SQRT((U9/S9)^2+(U9/S9)^2)</f>
        <v>1.9020005270759952E-2</v>
      </c>
      <c r="Z9" s="22">
        <v>0</v>
      </c>
      <c r="AA9" s="14">
        <v>77.148105241984481</v>
      </c>
      <c r="AB9" s="31" t="s">
        <v>0</v>
      </c>
      <c r="AC9" s="32">
        <v>0.30733912494444043</v>
      </c>
      <c r="AD9" s="14">
        <f>AA9/(100-AA9)</f>
        <v>3.3760047496684735</v>
      </c>
      <c r="AE9" s="15" t="s">
        <v>0</v>
      </c>
      <c r="AF9" s="18">
        <f>AD9*SQRT((AC9/AA9)^2+(AC9/AA9)^2)</f>
        <v>1.9020005270759952E-2</v>
      </c>
    </row>
    <row r="10" spans="2:32" x14ac:dyDescent="0.25">
      <c r="B10" s="8">
        <v>4</v>
      </c>
      <c r="C10" s="8">
        <v>70.405612333919819</v>
      </c>
      <c r="D10" s="7" t="s">
        <v>0</v>
      </c>
      <c r="E10" s="6">
        <v>0.58322594084601687</v>
      </c>
      <c r="F10" s="8">
        <f t="shared" ref="F10:F15" si="0">C10/(100-C10)</f>
        <v>2.3790190602462005</v>
      </c>
      <c r="G10" s="12" t="s">
        <v>0</v>
      </c>
      <c r="H10" s="19">
        <f t="shared" ref="H10:H15" si="1">F10*SQRT((E10/C10)^2+(E10/C10)^2)</f>
        <v>2.7870353148668214E-2</v>
      </c>
      <c r="I10" s="12"/>
      <c r="J10" s="8">
        <v>4.05</v>
      </c>
      <c r="K10" s="8">
        <v>71.379704998398466</v>
      </c>
      <c r="L10" s="7" t="s">
        <v>0</v>
      </c>
      <c r="M10" s="12">
        <v>0.20363479393645628</v>
      </c>
      <c r="N10" s="8">
        <f>K10/(100-K10)</f>
        <v>2.4940240830642804</v>
      </c>
      <c r="O10" s="12" t="s">
        <v>0</v>
      </c>
      <c r="P10" s="19">
        <f>N10*SQRT((M10/K10)^2+(M10/K10)^2)</f>
        <v>1.0062198427370229E-2</v>
      </c>
      <c r="Q10" s="29"/>
      <c r="R10" s="8">
        <v>3.83</v>
      </c>
      <c r="S10" s="8">
        <v>73.222958206453526</v>
      </c>
      <c r="T10" s="7" t="s">
        <v>0</v>
      </c>
      <c r="U10" s="12">
        <v>0.24002492900453282</v>
      </c>
      <c r="V10" s="8">
        <f>S10/(100-S10)</f>
        <v>2.7345424775077642</v>
      </c>
      <c r="W10" s="12" t="s">
        <v>0</v>
      </c>
      <c r="X10" s="19">
        <f>V10*SQRT((U10/S10)^2+(U10/S10)^2)</f>
        <v>1.2676774100851551E-2</v>
      </c>
      <c r="Z10" s="8">
        <v>4.08</v>
      </c>
      <c r="AA10" s="8">
        <v>74.193998257851504</v>
      </c>
      <c r="AB10" s="7" t="s">
        <v>0</v>
      </c>
      <c r="AC10" s="12">
        <v>0.25058708922892969</v>
      </c>
      <c r="AD10" s="8">
        <f t="shared" ref="AD10:AD15" si="2">AA10/(100-AA10)</f>
        <v>2.8750675520831162</v>
      </c>
      <c r="AE10" s="12" t="s">
        <v>0</v>
      </c>
      <c r="AF10" s="19">
        <f t="shared" ref="AF10:AF15" si="3">AD10*SQRT((AC10/AA10)^2+(AC10/AA10)^2)</f>
        <v>1.3732606224091686E-2</v>
      </c>
    </row>
    <row r="11" spans="2:32" x14ac:dyDescent="0.25">
      <c r="B11" s="8">
        <v>8.6</v>
      </c>
      <c r="C11" s="8">
        <v>61.269428919790869</v>
      </c>
      <c r="D11" s="7" t="s">
        <v>0</v>
      </c>
      <c r="E11" s="6">
        <v>1.298862295676396</v>
      </c>
      <c r="F11" s="8">
        <f t="shared" si="0"/>
        <v>1.5819397238658024</v>
      </c>
      <c r="G11" s="12" t="s">
        <v>0</v>
      </c>
      <c r="H11" s="19">
        <f t="shared" si="1"/>
        <v>4.7426841974432719E-2</v>
      </c>
      <c r="I11" s="12"/>
      <c r="J11" s="9">
        <v>8.4</v>
      </c>
      <c r="K11" s="8">
        <v>63.40354448396311</v>
      </c>
      <c r="L11" s="7" t="s">
        <v>0</v>
      </c>
      <c r="M11" s="12">
        <v>0.19289836427720314</v>
      </c>
      <c r="N11" s="8">
        <f>K11/(100-K11)</f>
        <v>1.7325050633982604</v>
      </c>
      <c r="O11" s="12" t="s">
        <v>0</v>
      </c>
      <c r="P11" s="19">
        <f>N11*SQRT((M11/K11)^2+(M11/K11)^2)</f>
        <v>7.4542596837243779E-3</v>
      </c>
      <c r="Q11" s="29"/>
      <c r="R11" s="9">
        <v>8.6199999999999992</v>
      </c>
      <c r="S11" s="8">
        <v>67.042254068309049</v>
      </c>
      <c r="T11" s="7" t="s">
        <v>0</v>
      </c>
      <c r="U11" s="12">
        <v>0.89327633432549169</v>
      </c>
      <c r="V11" s="8">
        <f>S11/(100-S11)</f>
        <v>2.0341880845632616</v>
      </c>
      <c r="W11" s="12" t="s">
        <v>0</v>
      </c>
      <c r="X11" s="19">
        <f>V11*SQRT((U11/S11)^2+(U11/S11)^2)</f>
        <v>3.8330397642130816E-2</v>
      </c>
      <c r="Z11" s="9">
        <v>8.8699999999999992</v>
      </c>
      <c r="AA11" s="8">
        <v>70.581045848354634</v>
      </c>
      <c r="AB11" s="7" t="s">
        <v>0</v>
      </c>
      <c r="AC11" s="12">
        <v>0.88267048568794693</v>
      </c>
      <c r="AD11" s="8">
        <f t="shared" si="2"/>
        <v>2.3991691031751761</v>
      </c>
      <c r="AE11" s="12" t="s">
        <v>0</v>
      </c>
      <c r="AF11" s="19">
        <f t="shared" si="3"/>
        <v>4.2431303489982378E-2</v>
      </c>
    </row>
    <row r="12" spans="2:32" x14ac:dyDescent="0.25">
      <c r="B12" s="8">
        <v>12.4</v>
      </c>
      <c r="C12" s="8">
        <v>49.241564096883266</v>
      </c>
      <c r="D12" s="7" t="s">
        <v>0</v>
      </c>
      <c r="E12" s="6">
        <v>3.8187735487236139</v>
      </c>
      <c r="F12" s="8">
        <f t="shared" si="0"/>
        <v>0.97011586785044479</v>
      </c>
      <c r="G12" s="12" t="s">
        <v>0</v>
      </c>
      <c r="H12" s="19">
        <f t="shared" si="1"/>
        <v>0.10639731599580189</v>
      </c>
      <c r="I12" s="12"/>
      <c r="J12" s="8">
        <v>12.67</v>
      </c>
      <c r="K12" s="8">
        <v>55.270197209738008</v>
      </c>
      <c r="L12" s="7" t="s">
        <v>0</v>
      </c>
      <c r="M12" s="12">
        <v>0.61315442105857532</v>
      </c>
      <c r="N12" s="8">
        <f>K12/(100-K12)</f>
        <v>1.2356458951741844</v>
      </c>
      <c r="O12" s="12" t="s">
        <v>0</v>
      </c>
      <c r="P12" s="19">
        <f>N12*SQRT((M12/K12)^2+(M12/K12)^2)</f>
        <v>1.9385985271521061E-2</v>
      </c>
      <c r="Q12" s="29"/>
      <c r="R12" s="9">
        <v>12.37</v>
      </c>
      <c r="S12" s="8">
        <v>60.383080161901361</v>
      </c>
      <c r="T12" s="7" t="s">
        <v>0</v>
      </c>
      <c r="U12" s="12">
        <v>0.60929642674619489</v>
      </c>
      <c r="V12" s="8">
        <f>S12/(100-S12)</f>
        <v>1.5241740248526945</v>
      </c>
      <c r="W12" s="12" t="s">
        <v>0</v>
      </c>
      <c r="X12" s="19">
        <f>V12*SQRT((U12/S12)^2+(U12/S12)^2)</f>
        <v>2.1750183349218417E-2</v>
      </c>
      <c r="Z12" s="9">
        <v>12.5</v>
      </c>
      <c r="AA12" s="8">
        <v>66.916735446622781</v>
      </c>
      <c r="AB12" s="7" t="s">
        <v>0</v>
      </c>
      <c r="AC12" s="12">
        <v>1.2979526434757551</v>
      </c>
      <c r="AD12" s="8">
        <f t="shared" si="2"/>
        <v>2.0226763093061129</v>
      </c>
      <c r="AE12" s="12" t="s">
        <v>0</v>
      </c>
      <c r="AF12" s="19">
        <f t="shared" si="3"/>
        <v>5.5483709256075903E-2</v>
      </c>
    </row>
    <row r="13" spans="2:32" x14ac:dyDescent="0.25">
      <c r="B13" s="8">
        <v>17.5</v>
      </c>
      <c r="C13" s="8">
        <v>33.261444688290581</v>
      </c>
      <c r="D13" s="7" t="s">
        <v>0</v>
      </c>
      <c r="E13" s="6">
        <v>4.214605682829502</v>
      </c>
      <c r="F13" s="8">
        <f t="shared" si="0"/>
        <v>0.49838424780008372</v>
      </c>
      <c r="G13" s="12" t="s">
        <v>0</v>
      </c>
      <c r="H13" s="19">
        <f t="shared" si="1"/>
        <v>8.9308983223771468E-2</v>
      </c>
      <c r="I13" s="12"/>
      <c r="J13" s="5">
        <v>17.03</v>
      </c>
      <c r="K13" s="4">
        <v>47.017991317413248</v>
      </c>
      <c r="L13" s="3" t="s">
        <v>0</v>
      </c>
      <c r="M13" s="13">
        <v>0.87555964703643929</v>
      </c>
      <c r="N13" s="4">
        <f>K13/(100-K13)</f>
        <v>0.88743315866139183</v>
      </c>
      <c r="O13" s="13" t="s">
        <v>0</v>
      </c>
      <c r="P13" s="20">
        <f>N13*SQRT((M13/K13)^2+(M13/K13)^2)</f>
        <v>2.3370732033277795E-2</v>
      </c>
      <c r="Q13" s="29"/>
      <c r="R13" s="5">
        <v>17</v>
      </c>
      <c r="S13" s="4">
        <v>55.39914993333759</v>
      </c>
      <c r="T13" s="3" t="s">
        <v>0</v>
      </c>
      <c r="U13" s="13">
        <v>0.33890169232815442</v>
      </c>
      <c r="V13" s="4">
        <f>S13/(100-S13)</f>
        <v>1.2421097322256316</v>
      </c>
      <c r="W13" s="13" t="s">
        <v>0</v>
      </c>
      <c r="X13" s="20">
        <f>V13*SQRT((U13/S13)^2+(U13/S13)^2)</f>
        <v>1.0745969390388696E-2</v>
      </c>
      <c r="Z13" s="9">
        <v>17.03</v>
      </c>
      <c r="AA13" s="8">
        <v>65.062104849299288</v>
      </c>
      <c r="AB13" s="7" t="s">
        <v>0</v>
      </c>
      <c r="AC13" s="12">
        <v>0.26865587869691471</v>
      </c>
      <c r="AD13" s="8">
        <f t="shared" si="2"/>
        <v>1.8622216526971977</v>
      </c>
      <c r="AE13" s="12" t="s">
        <v>0</v>
      </c>
      <c r="AF13" s="19">
        <f t="shared" si="3"/>
        <v>1.0874632991644829E-2</v>
      </c>
    </row>
    <row r="14" spans="2:32" x14ac:dyDescent="0.25">
      <c r="B14" s="8">
        <v>23</v>
      </c>
      <c r="C14" s="8">
        <v>22.448192964143047</v>
      </c>
      <c r="D14" s="7" t="s">
        <v>0</v>
      </c>
      <c r="E14" s="6">
        <v>2.4250578581889894</v>
      </c>
      <c r="F14" s="8">
        <f t="shared" si="0"/>
        <v>0.28946060475114233</v>
      </c>
      <c r="G14" s="12" t="s">
        <v>0</v>
      </c>
      <c r="H14" s="19">
        <f t="shared" si="1"/>
        <v>4.4222692464208194E-2</v>
      </c>
      <c r="I14" s="12"/>
      <c r="Z14" s="9">
        <v>25.5</v>
      </c>
      <c r="AA14" s="8">
        <v>54.089858705272356</v>
      </c>
      <c r="AB14" s="7" t="s">
        <v>0</v>
      </c>
      <c r="AC14" s="12">
        <v>1.1531087103395932</v>
      </c>
      <c r="AD14" s="8">
        <f t="shared" si="2"/>
        <v>1.1781679859801275</v>
      </c>
      <c r="AE14" s="12" t="s">
        <v>0</v>
      </c>
      <c r="AF14" s="19">
        <f t="shared" si="3"/>
        <v>3.5520299678103516E-2</v>
      </c>
    </row>
    <row r="15" spans="2:32" x14ac:dyDescent="0.25">
      <c r="B15" s="4">
        <v>25.7</v>
      </c>
      <c r="C15" s="4">
        <v>11.872729305518599</v>
      </c>
      <c r="D15" s="3" t="s">
        <v>0</v>
      </c>
      <c r="E15" s="2">
        <v>3.3481386140884037</v>
      </c>
      <c r="F15" s="4">
        <f t="shared" si="0"/>
        <v>0.13472253494243389</v>
      </c>
      <c r="G15" s="13" t="s">
        <v>0</v>
      </c>
      <c r="H15" s="20">
        <f t="shared" si="1"/>
        <v>5.372891954369112E-2</v>
      </c>
      <c r="I15" s="12"/>
      <c r="Z15" s="5">
        <v>30</v>
      </c>
      <c r="AA15" s="4">
        <v>50.013799010055514</v>
      </c>
      <c r="AB15" s="3" t="s">
        <v>0</v>
      </c>
      <c r="AC15" s="13">
        <v>3.1095884609390438</v>
      </c>
      <c r="AD15" s="4">
        <f t="shared" si="2"/>
        <v>1.000552112774415</v>
      </c>
      <c r="AE15" s="13" t="s">
        <v>0</v>
      </c>
      <c r="AF15" s="20">
        <f t="shared" si="3"/>
        <v>8.7976723330975393E-2</v>
      </c>
    </row>
    <row r="37" spans="2:28" s="10" customFormat="1" ht="18.75" x14ac:dyDescent="0.3">
      <c r="B37" s="11" t="s">
        <v>20</v>
      </c>
    </row>
    <row r="40" spans="2:28" ht="18" customHeight="1" x14ac:dyDescent="0.25">
      <c r="B40" s="58" t="s">
        <v>16</v>
      </c>
      <c r="C40" s="59"/>
      <c r="D40" s="59"/>
      <c r="E40" s="59"/>
      <c r="F40" s="60"/>
      <c r="G40" s="43"/>
      <c r="H40" s="58" t="s">
        <v>17</v>
      </c>
      <c r="I40" s="59"/>
      <c r="J40" s="59"/>
      <c r="K40" s="59"/>
      <c r="L40" s="60"/>
      <c r="N40" s="58" t="s">
        <v>18</v>
      </c>
      <c r="O40" s="59"/>
      <c r="P40" s="59"/>
      <c r="Q40" s="59"/>
      <c r="R40" s="60"/>
      <c r="T40" s="58" t="s">
        <v>19</v>
      </c>
      <c r="U40" s="59"/>
      <c r="V40" s="59"/>
      <c r="W40" s="59"/>
      <c r="X40" s="60"/>
    </row>
    <row r="41" spans="2:28" ht="18.75" x14ac:dyDescent="0.25">
      <c r="B41" s="61"/>
      <c r="C41" s="62"/>
      <c r="D41" s="71"/>
      <c r="E41" s="71"/>
      <c r="F41" s="72"/>
      <c r="G41" s="43"/>
      <c r="H41" s="61"/>
      <c r="I41" s="62"/>
      <c r="J41" s="71"/>
      <c r="K41" s="71"/>
      <c r="L41" s="72"/>
      <c r="N41" s="61"/>
      <c r="O41" s="62"/>
      <c r="P41" s="71"/>
      <c r="Q41" s="71"/>
      <c r="R41" s="72"/>
      <c r="T41" s="61"/>
      <c r="U41" s="62"/>
      <c r="V41" s="71"/>
      <c r="W41" s="71"/>
      <c r="X41" s="72"/>
    </row>
    <row r="42" spans="2:28" ht="14.65" customHeight="1" x14ac:dyDescent="0.25">
      <c r="B42" s="64" t="s">
        <v>2</v>
      </c>
      <c r="C42" s="64" t="s">
        <v>10</v>
      </c>
      <c r="D42" s="52" t="s">
        <v>38</v>
      </c>
      <c r="E42" s="53"/>
      <c r="F42" s="54"/>
      <c r="G42" s="42"/>
      <c r="H42" s="64" t="s">
        <v>2</v>
      </c>
      <c r="I42" s="64" t="s">
        <v>10</v>
      </c>
      <c r="J42" s="52" t="s">
        <v>38</v>
      </c>
      <c r="K42" s="53"/>
      <c r="L42" s="54"/>
      <c r="M42" s="34"/>
      <c r="N42" s="64" t="s">
        <v>2</v>
      </c>
      <c r="O42" s="64" t="s">
        <v>10</v>
      </c>
      <c r="P42" s="52" t="s">
        <v>38</v>
      </c>
      <c r="Q42" s="53"/>
      <c r="R42" s="54"/>
      <c r="T42" s="64" t="s">
        <v>2</v>
      </c>
      <c r="U42" s="64" t="s">
        <v>10</v>
      </c>
      <c r="V42" s="52" t="s">
        <v>38</v>
      </c>
      <c r="W42" s="53"/>
      <c r="X42" s="54"/>
    </row>
    <row r="43" spans="2:28" x14ac:dyDescent="0.25">
      <c r="B43" s="73"/>
      <c r="C43" s="73"/>
      <c r="D43" s="55"/>
      <c r="E43" s="56"/>
      <c r="F43" s="57"/>
      <c r="G43" s="42"/>
      <c r="H43" s="73"/>
      <c r="I43" s="73"/>
      <c r="J43" s="55"/>
      <c r="K43" s="56"/>
      <c r="L43" s="57"/>
      <c r="M43" s="34"/>
      <c r="N43" s="73"/>
      <c r="O43" s="73"/>
      <c r="P43" s="55"/>
      <c r="Q43" s="56"/>
      <c r="R43" s="57"/>
      <c r="T43" s="73"/>
      <c r="U43" s="73"/>
      <c r="V43" s="55"/>
      <c r="W43" s="56"/>
      <c r="X43" s="57"/>
    </row>
    <row r="44" spans="2:28" x14ac:dyDescent="0.25">
      <c r="B44" s="22">
        <f t="shared" ref="B44:B50" si="4">B28</f>
        <v>0</v>
      </c>
      <c r="C44" s="15">
        <f>B44*$D$33</f>
        <v>0</v>
      </c>
      <c r="D44" s="15">
        <f>$F$9-F28</f>
        <v>3.3760047496684735</v>
      </c>
      <c r="E44" s="15" t="s">
        <v>0</v>
      </c>
      <c r="F44" s="18">
        <f>SQRT($H$9^2+H28^2)</f>
        <v>1.9020005270759952E-2</v>
      </c>
      <c r="G44" s="12"/>
      <c r="H44" s="22">
        <f>J28</f>
        <v>0</v>
      </c>
      <c r="I44" s="15">
        <f>H44/60*$D$33</f>
        <v>0</v>
      </c>
      <c r="J44" s="15">
        <f>$N$9-N28</f>
        <v>3.3760047496684735</v>
      </c>
      <c r="K44" s="15" t="s">
        <v>0</v>
      </c>
      <c r="L44" s="18">
        <f>SQRT($P$9^2+P28^2)</f>
        <v>1.9020005270759952E-2</v>
      </c>
      <c r="M44" s="7"/>
      <c r="N44" s="22">
        <f>R28</f>
        <v>0</v>
      </c>
      <c r="O44" s="15">
        <f>N44*$D$33</f>
        <v>0</v>
      </c>
      <c r="P44" s="15">
        <f>$V$9-V28</f>
        <v>3.3760047496684735</v>
      </c>
      <c r="Q44" s="15" t="s">
        <v>0</v>
      </c>
      <c r="R44" s="18">
        <f>SQRT($X$9^2+X28^2)</f>
        <v>1.9020005270759952E-2</v>
      </c>
      <c r="S44" s="21"/>
      <c r="T44" s="22">
        <f t="shared" ref="T44:T50" si="5">Z28</f>
        <v>0</v>
      </c>
      <c r="U44" s="15">
        <f t="shared" ref="U44:U50" si="6">T44/60*$D$33</f>
        <v>0</v>
      </c>
      <c r="V44" s="15">
        <f>$AD$9-AD28</f>
        <v>3.3760047496684735</v>
      </c>
      <c r="W44" s="15" t="s">
        <v>0</v>
      </c>
      <c r="X44" s="18">
        <f t="shared" ref="X44:X50" si="7">SQRT($AF$9^2+AF28^2)</f>
        <v>1.9020005270759952E-2</v>
      </c>
      <c r="Y44" s="21"/>
      <c r="Z44" s="21"/>
      <c r="AA44" s="21"/>
      <c r="AB44" s="21"/>
    </row>
    <row r="45" spans="2:28" x14ac:dyDescent="0.25">
      <c r="B45" s="9">
        <f t="shared" si="4"/>
        <v>0</v>
      </c>
      <c r="C45" s="12">
        <f t="shared" ref="C45:C50" si="8">B45/60*$D$33</f>
        <v>0</v>
      </c>
      <c r="D45" s="12">
        <f t="shared" ref="D45:D50" si="9">$F$9-F29</f>
        <v>3.3760047496684735</v>
      </c>
      <c r="E45" s="12" t="s">
        <v>0</v>
      </c>
      <c r="F45" s="19">
        <f t="shared" ref="F45:F50" si="10">SQRT($H$9^2+H29^2)</f>
        <v>1.9020005270759952E-2</v>
      </c>
      <c r="G45" s="12"/>
      <c r="H45" s="9">
        <f>J29</f>
        <v>0</v>
      </c>
      <c r="I45" s="12">
        <f>H45/60*$D$33</f>
        <v>0</v>
      </c>
      <c r="J45" s="12">
        <f>$N$9-N29</f>
        <v>3.3760047496684735</v>
      </c>
      <c r="K45" s="12" t="s">
        <v>0</v>
      </c>
      <c r="L45" s="19">
        <f>SQRT($P$9^2+P29^2)</f>
        <v>1.9020005270759952E-2</v>
      </c>
      <c r="M45" s="7"/>
      <c r="N45" s="9">
        <f>R29</f>
        <v>0</v>
      </c>
      <c r="O45" s="12">
        <f>N45/60*$D$33</f>
        <v>0</v>
      </c>
      <c r="P45" s="12">
        <f>$V$9-V29</f>
        <v>3.3760047496684735</v>
      </c>
      <c r="Q45" s="12" t="s">
        <v>0</v>
      </c>
      <c r="R45" s="19">
        <f>SQRT($X$9^2+X29^2)</f>
        <v>1.9020005270759952E-2</v>
      </c>
      <c r="S45" s="21"/>
      <c r="T45" s="9">
        <f t="shared" si="5"/>
        <v>0</v>
      </c>
      <c r="U45" s="12">
        <f t="shared" si="6"/>
        <v>0</v>
      </c>
      <c r="V45" s="12">
        <f t="shared" ref="V45:V50" si="11">$AD$9-AD29</f>
        <v>3.3760047496684735</v>
      </c>
      <c r="W45" s="12" t="s">
        <v>0</v>
      </c>
      <c r="X45" s="19">
        <f t="shared" si="7"/>
        <v>1.9020005270759952E-2</v>
      </c>
      <c r="Y45" s="21"/>
      <c r="Z45" s="21"/>
      <c r="AA45" s="21"/>
      <c r="AB45" s="21"/>
    </row>
    <row r="46" spans="2:28" x14ac:dyDescent="0.25">
      <c r="B46" s="9">
        <f t="shared" si="4"/>
        <v>0</v>
      </c>
      <c r="C46" s="12">
        <f t="shared" si="8"/>
        <v>0</v>
      </c>
      <c r="D46" s="12">
        <f t="shared" si="9"/>
        <v>3.3760047496684735</v>
      </c>
      <c r="E46" s="12" t="s">
        <v>0</v>
      </c>
      <c r="F46" s="19">
        <f t="shared" si="10"/>
        <v>1.9020005270759952E-2</v>
      </c>
      <c r="G46" s="12"/>
      <c r="H46" s="9">
        <f>J30</f>
        <v>0</v>
      </c>
      <c r="I46" s="12">
        <f>H46/60*$D$33</f>
        <v>0</v>
      </c>
      <c r="J46" s="12">
        <f>$N$9-N30</f>
        <v>3.3760047496684735</v>
      </c>
      <c r="K46" s="12" t="s">
        <v>0</v>
      </c>
      <c r="L46" s="19">
        <f>SQRT($P$9^2+P30^2)</f>
        <v>1.9020005270759952E-2</v>
      </c>
      <c r="M46" s="7"/>
      <c r="N46" s="9">
        <f>R30</f>
        <v>0</v>
      </c>
      <c r="O46" s="12">
        <f>N46/60*$D$33</f>
        <v>0</v>
      </c>
      <c r="P46" s="12">
        <f>$V$9-V30</f>
        <v>3.3760047496684735</v>
      </c>
      <c r="Q46" s="12" t="s">
        <v>0</v>
      </c>
      <c r="R46" s="19">
        <f>SQRT($X$9^2+X30^2)</f>
        <v>1.9020005270759952E-2</v>
      </c>
      <c r="S46" s="21"/>
      <c r="T46" s="9">
        <f t="shared" si="5"/>
        <v>0</v>
      </c>
      <c r="U46" s="12">
        <f t="shared" si="6"/>
        <v>0</v>
      </c>
      <c r="V46" s="12">
        <f t="shared" si="11"/>
        <v>3.3760047496684735</v>
      </c>
      <c r="W46" s="12" t="s">
        <v>0</v>
      </c>
      <c r="X46" s="19">
        <f t="shared" si="7"/>
        <v>1.9020005270759952E-2</v>
      </c>
      <c r="Y46" s="21"/>
      <c r="Z46" s="21"/>
      <c r="AA46" s="21"/>
      <c r="AB46" s="21"/>
    </row>
    <row r="47" spans="2:28" x14ac:dyDescent="0.25">
      <c r="B47" s="9">
        <f t="shared" si="4"/>
        <v>0</v>
      </c>
      <c r="C47" s="12">
        <f t="shared" si="8"/>
        <v>0</v>
      </c>
      <c r="D47" s="12">
        <f>$F$9-F31</f>
        <v>3.3760047496684735</v>
      </c>
      <c r="E47" s="12" t="s">
        <v>0</v>
      </c>
      <c r="F47" s="19">
        <f t="shared" si="10"/>
        <v>1.9020005270759952E-2</v>
      </c>
      <c r="G47" s="12"/>
      <c r="H47" s="9">
        <f>J31</f>
        <v>0</v>
      </c>
      <c r="I47" s="12">
        <f>H47/60*$D$33</f>
        <v>0</v>
      </c>
      <c r="J47" s="12">
        <f>$N$9-N31</f>
        <v>3.3760047496684735</v>
      </c>
      <c r="K47" s="12" t="s">
        <v>0</v>
      </c>
      <c r="L47" s="19">
        <f>SQRT($P$9^2+P31^2)</f>
        <v>1.9020005270759952E-2</v>
      </c>
      <c r="M47" s="7"/>
      <c r="N47" s="9">
        <f>R31</f>
        <v>0</v>
      </c>
      <c r="O47" s="12">
        <f>N47/60*$D$33</f>
        <v>0</v>
      </c>
      <c r="P47" s="12">
        <f>$V$9-V31</f>
        <v>3.3760047496684735</v>
      </c>
      <c r="Q47" s="12" t="s">
        <v>0</v>
      </c>
      <c r="R47" s="19">
        <f>SQRT($X$9^2+X31^2)</f>
        <v>1.9020005270759952E-2</v>
      </c>
      <c r="S47" s="21"/>
      <c r="T47" s="9">
        <f t="shared" si="5"/>
        <v>0</v>
      </c>
      <c r="U47" s="12">
        <f t="shared" si="6"/>
        <v>0</v>
      </c>
      <c r="V47" s="12">
        <f t="shared" si="11"/>
        <v>3.3760047496684735</v>
      </c>
      <c r="W47" s="12" t="s">
        <v>0</v>
      </c>
      <c r="X47" s="19">
        <f t="shared" si="7"/>
        <v>1.9020005270759952E-2</v>
      </c>
      <c r="Y47" s="21"/>
      <c r="Z47" s="21"/>
      <c r="AA47" s="21"/>
      <c r="AB47" s="21"/>
    </row>
    <row r="48" spans="2:28" x14ac:dyDescent="0.25">
      <c r="B48" s="9">
        <f t="shared" si="4"/>
        <v>0</v>
      </c>
      <c r="C48" s="12">
        <f t="shared" si="8"/>
        <v>0</v>
      </c>
      <c r="D48" s="12">
        <f t="shared" si="9"/>
        <v>3.3760047496684735</v>
      </c>
      <c r="E48" s="12" t="s">
        <v>0</v>
      </c>
      <c r="F48" s="19">
        <f t="shared" si="10"/>
        <v>1.9020005270759952E-2</v>
      </c>
      <c r="G48" s="12"/>
      <c r="H48" s="5">
        <f>J32</f>
        <v>0</v>
      </c>
      <c r="I48" s="13">
        <f>H48/60*$D$33</f>
        <v>0</v>
      </c>
      <c r="J48" s="13">
        <f>$N$9-N32</f>
        <v>3.3760047496684735</v>
      </c>
      <c r="K48" s="13" t="s">
        <v>0</v>
      </c>
      <c r="L48" s="20">
        <f>SQRT($P$9^2+P32^2)</f>
        <v>1.9020005270759952E-2</v>
      </c>
      <c r="M48" s="7"/>
      <c r="N48" s="5">
        <f>R32</f>
        <v>0</v>
      </c>
      <c r="O48" s="13">
        <f>N48/60*$D$33</f>
        <v>0</v>
      </c>
      <c r="P48" s="13">
        <f>$V$9-V32</f>
        <v>3.3760047496684735</v>
      </c>
      <c r="Q48" s="13" t="s">
        <v>0</v>
      </c>
      <c r="R48" s="20">
        <f>SQRT($X$9^2+X32^2)</f>
        <v>1.9020005270759952E-2</v>
      </c>
      <c r="S48" s="21"/>
      <c r="T48" s="9">
        <f t="shared" si="5"/>
        <v>0</v>
      </c>
      <c r="U48" s="12">
        <f t="shared" si="6"/>
        <v>0</v>
      </c>
      <c r="V48" s="12">
        <f t="shared" si="11"/>
        <v>3.3760047496684735</v>
      </c>
      <c r="W48" s="12" t="s">
        <v>0</v>
      </c>
      <c r="X48" s="19">
        <f t="shared" si="7"/>
        <v>1.9020005270759952E-2</v>
      </c>
      <c r="Y48" s="21"/>
      <c r="Z48" s="21"/>
      <c r="AA48" s="21"/>
      <c r="AB48" s="21"/>
    </row>
    <row r="49" spans="2:28" x14ac:dyDescent="0.25">
      <c r="B49" s="9">
        <f t="shared" si="4"/>
        <v>0</v>
      </c>
      <c r="C49" s="12">
        <f t="shared" si="8"/>
        <v>0</v>
      </c>
      <c r="D49" s="12">
        <f t="shared" si="9"/>
        <v>3.3760047496684735</v>
      </c>
      <c r="E49" s="12" t="s">
        <v>0</v>
      </c>
      <c r="F49" s="19">
        <f>SQRT($H$9^2+H33^2)</f>
        <v>1.9020005270759952E-2</v>
      </c>
      <c r="G49" s="12"/>
      <c r="H49" s="21"/>
      <c r="I49" s="21"/>
      <c r="J49" s="21"/>
      <c r="K49" s="21"/>
      <c r="L49" s="21"/>
      <c r="M49" s="7"/>
      <c r="N49" s="21"/>
      <c r="O49" s="21"/>
      <c r="P49" s="21"/>
      <c r="Q49" s="21"/>
      <c r="R49" s="21"/>
      <c r="S49" s="21"/>
      <c r="T49" s="9">
        <f t="shared" si="5"/>
        <v>0</v>
      </c>
      <c r="U49" s="12">
        <f t="shared" si="6"/>
        <v>0</v>
      </c>
      <c r="V49" s="12">
        <f t="shared" si="11"/>
        <v>3.3760047496684735</v>
      </c>
      <c r="W49" s="12" t="s">
        <v>0</v>
      </c>
      <c r="X49" s="19">
        <f t="shared" si="7"/>
        <v>1.9020005270759952E-2</v>
      </c>
      <c r="Y49" s="21"/>
      <c r="Z49" s="21"/>
      <c r="AA49" s="21"/>
      <c r="AB49" s="21"/>
    </row>
    <row r="50" spans="2:28" x14ac:dyDescent="0.25">
      <c r="B50" s="5">
        <f t="shared" si="4"/>
        <v>0</v>
      </c>
      <c r="C50" s="13">
        <f t="shared" si="8"/>
        <v>0</v>
      </c>
      <c r="D50" s="13">
        <f t="shared" si="9"/>
        <v>3.3760047496684735</v>
      </c>
      <c r="E50" s="13" t="s">
        <v>0</v>
      </c>
      <c r="F50" s="20">
        <f t="shared" si="10"/>
        <v>1.9020005270759952E-2</v>
      </c>
      <c r="G50" s="12"/>
      <c r="H50" s="21"/>
      <c r="I50" s="21"/>
      <c r="J50" s="21"/>
      <c r="K50" s="21"/>
      <c r="L50" s="21"/>
      <c r="M50" s="7"/>
      <c r="N50" s="21"/>
      <c r="O50" s="21"/>
      <c r="P50" s="21"/>
      <c r="Q50" s="21"/>
      <c r="R50" s="21"/>
      <c r="S50" s="21"/>
      <c r="T50" s="5">
        <f t="shared" si="5"/>
        <v>0</v>
      </c>
      <c r="U50" s="13">
        <f t="shared" si="6"/>
        <v>0</v>
      </c>
      <c r="V50" s="13">
        <f t="shared" si="11"/>
        <v>3.3760047496684735</v>
      </c>
      <c r="W50" s="13" t="s">
        <v>0</v>
      </c>
      <c r="X50" s="20">
        <f t="shared" si="7"/>
        <v>1.9020005270759952E-2</v>
      </c>
      <c r="Y50" s="21"/>
      <c r="Z50" s="21"/>
      <c r="AA50" s="21"/>
      <c r="AB50" s="21"/>
    </row>
    <row r="51" spans="2:28" x14ac:dyDescent="0.25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2:28" x14ac:dyDescent="0.25">
      <c r="B52" s="21"/>
      <c r="C52" s="21" t="s">
        <v>9</v>
      </c>
      <c r="D52" s="21">
        <v>4.7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2:28" x14ac:dyDescent="0.25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2:28" x14ac:dyDescent="0.25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2:28" x14ac:dyDescent="0.25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2:28" x14ac:dyDescent="0.25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73" spans="2:32" s="10" customFormat="1" ht="18.75" x14ac:dyDescent="0.3">
      <c r="B73" s="11" t="s">
        <v>30</v>
      </c>
    </row>
    <row r="76" spans="2:32" ht="18" customHeight="1" x14ac:dyDescent="0.25">
      <c r="B76" s="58" t="s">
        <v>16</v>
      </c>
      <c r="C76" s="59"/>
      <c r="D76" s="59"/>
      <c r="E76" s="59"/>
      <c r="F76" s="59"/>
      <c r="G76" s="59"/>
      <c r="H76" s="60"/>
      <c r="I76" s="39"/>
      <c r="J76" s="58" t="s">
        <v>17</v>
      </c>
      <c r="K76" s="59"/>
      <c r="L76" s="59"/>
      <c r="M76" s="59"/>
      <c r="N76" s="59"/>
      <c r="O76" s="59"/>
      <c r="P76" s="60"/>
      <c r="R76" s="58" t="s">
        <v>18</v>
      </c>
      <c r="S76" s="59"/>
      <c r="T76" s="59"/>
      <c r="U76" s="59"/>
      <c r="V76" s="59"/>
      <c r="W76" s="59"/>
      <c r="X76" s="60"/>
      <c r="Z76" s="58" t="s">
        <v>19</v>
      </c>
      <c r="AA76" s="59"/>
      <c r="AB76" s="59"/>
      <c r="AC76" s="59"/>
      <c r="AD76" s="59"/>
      <c r="AE76" s="59"/>
      <c r="AF76" s="60"/>
    </row>
    <row r="77" spans="2:32" ht="18.75" x14ac:dyDescent="0.25">
      <c r="B77" s="61"/>
      <c r="C77" s="62"/>
      <c r="D77" s="62"/>
      <c r="E77" s="62"/>
      <c r="F77" s="62"/>
      <c r="G77" s="62"/>
      <c r="H77" s="63"/>
      <c r="I77" s="39"/>
      <c r="J77" s="61"/>
      <c r="K77" s="62"/>
      <c r="L77" s="62"/>
      <c r="M77" s="62"/>
      <c r="N77" s="62"/>
      <c r="O77" s="62"/>
      <c r="P77" s="63"/>
      <c r="R77" s="61"/>
      <c r="S77" s="62"/>
      <c r="T77" s="62"/>
      <c r="U77" s="62"/>
      <c r="V77" s="62"/>
      <c r="W77" s="62"/>
      <c r="X77" s="63"/>
      <c r="Z77" s="61"/>
      <c r="AA77" s="62"/>
      <c r="AB77" s="62"/>
      <c r="AC77" s="62"/>
      <c r="AD77" s="62"/>
      <c r="AE77" s="62"/>
      <c r="AF77" s="63"/>
    </row>
    <row r="78" spans="2:32" ht="14.45" customHeight="1" x14ac:dyDescent="0.25">
      <c r="B78" s="64" t="s">
        <v>33</v>
      </c>
      <c r="C78" s="52" t="s">
        <v>31</v>
      </c>
      <c r="D78" s="53"/>
      <c r="E78" s="53"/>
      <c r="F78" s="52" t="s">
        <v>32</v>
      </c>
      <c r="G78" s="53"/>
      <c r="H78" s="54"/>
      <c r="I78" s="38"/>
      <c r="J78" s="64" t="s">
        <v>33</v>
      </c>
      <c r="K78" s="52" t="s">
        <v>31</v>
      </c>
      <c r="L78" s="53"/>
      <c r="M78" s="53"/>
      <c r="N78" s="52" t="s">
        <v>32</v>
      </c>
      <c r="O78" s="53"/>
      <c r="P78" s="54"/>
      <c r="Q78" s="34"/>
      <c r="R78" s="64" t="s">
        <v>33</v>
      </c>
      <c r="S78" s="52" t="s">
        <v>31</v>
      </c>
      <c r="T78" s="53"/>
      <c r="U78" s="53"/>
      <c r="V78" s="52" t="s">
        <v>32</v>
      </c>
      <c r="W78" s="53"/>
      <c r="X78" s="54"/>
      <c r="Z78" s="64" t="s">
        <v>33</v>
      </c>
      <c r="AA78" s="52" t="s">
        <v>31</v>
      </c>
      <c r="AB78" s="53"/>
      <c r="AC78" s="53"/>
      <c r="AD78" s="52" t="s">
        <v>32</v>
      </c>
      <c r="AE78" s="53"/>
      <c r="AF78" s="54"/>
    </row>
    <row r="79" spans="2:32" x14ac:dyDescent="0.25">
      <c r="B79" s="65"/>
      <c r="C79" s="66"/>
      <c r="D79" s="67"/>
      <c r="E79" s="67"/>
      <c r="F79" s="55"/>
      <c r="G79" s="56"/>
      <c r="H79" s="57"/>
      <c r="I79" s="38"/>
      <c r="J79" s="65"/>
      <c r="K79" s="66"/>
      <c r="L79" s="67"/>
      <c r="M79" s="67"/>
      <c r="N79" s="55"/>
      <c r="O79" s="56"/>
      <c r="P79" s="57"/>
      <c r="Q79" s="34"/>
      <c r="R79" s="65"/>
      <c r="S79" s="66"/>
      <c r="T79" s="67"/>
      <c r="U79" s="67"/>
      <c r="V79" s="55"/>
      <c r="W79" s="56"/>
      <c r="X79" s="57"/>
      <c r="Z79" s="65"/>
      <c r="AA79" s="66"/>
      <c r="AB79" s="67"/>
      <c r="AC79" s="67"/>
      <c r="AD79" s="55"/>
      <c r="AE79" s="56"/>
      <c r="AF79" s="57"/>
    </row>
    <row r="80" spans="2:32" x14ac:dyDescent="0.25">
      <c r="B80" s="8">
        <v>77.148105241984481</v>
      </c>
      <c r="C80" s="8">
        <v>70.599972773227307</v>
      </c>
      <c r="D80" s="7" t="s">
        <v>0</v>
      </c>
      <c r="E80" s="12">
        <v>0.29314529421207514</v>
      </c>
      <c r="F80" s="14">
        <f t="shared" ref="F80:F86" si="12">100-C80</f>
        <v>29.400027226772693</v>
      </c>
      <c r="G80" s="15" t="s">
        <v>0</v>
      </c>
      <c r="H80" s="18">
        <f t="shared" ref="H80:H86" si="13">E80/C80*F80</f>
        <v>0.12207482939006986</v>
      </c>
      <c r="I80" s="12"/>
      <c r="J80" s="14">
        <v>77.148105241984481</v>
      </c>
      <c r="K80" s="8">
        <v>70.599972773227307</v>
      </c>
      <c r="L80" s="7" t="s">
        <v>0</v>
      </c>
      <c r="M80" s="12">
        <v>0.29314529421207514</v>
      </c>
      <c r="N80" s="14">
        <f>100-K80</f>
        <v>29.400027226772693</v>
      </c>
      <c r="O80" s="15" t="s">
        <v>0</v>
      </c>
      <c r="P80" s="18">
        <f>M80/K80*N80</f>
        <v>0.12207482939006986</v>
      </c>
      <c r="Q80" s="34"/>
      <c r="R80" s="14">
        <v>77.148105241984481</v>
      </c>
      <c r="S80" s="8">
        <v>70.599972773227307</v>
      </c>
      <c r="T80" s="7" t="s">
        <v>0</v>
      </c>
      <c r="U80" s="12">
        <v>0.29314529421207514</v>
      </c>
      <c r="V80" s="14">
        <f>100-S80</f>
        <v>29.400027226772693</v>
      </c>
      <c r="W80" s="15" t="s">
        <v>0</v>
      </c>
      <c r="X80" s="18">
        <f>U80/S80*V80</f>
        <v>0.12207482939006986</v>
      </c>
      <c r="Z80" s="14">
        <v>77.148105241984481</v>
      </c>
      <c r="AA80" s="8">
        <v>70.599972773227307</v>
      </c>
      <c r="AB80" s="7" t="s">
        <v>0</v>
      </c>
      <c r="AC80" s="12">
        <v>0.29314529421207514</v>
      </c>
      <c r="AD80" s="14">
        <f t="shared" ref="AD80:AD86" si="14">100-AA80</f>
        <v>29.400027226772693</v>
      </c>
      <c r="AE80" s="15" t="s">
        <v>0</v>
      </c>
      <c r="AF80" s="18">
        <f t="shared" ref="AF80:AF86" si="15">AC80/AA80*AD80</f>
        <v>0.12207482939006986</v>
      </c>
    </row>
    <row r="81" spans="2:32" x14ac:dyDescent="0.25">
      <c r="B81" s="8">
        <v>70.405612333919819</v>
      </c>
      <c r="C81" s="8">
        <v>69.969969913827171</v>
      </c>
      <c r="D81" s="7" t="s">
        <v>0</v>
      </c>
      <c r="E81" s="6">
        <v>0.2859599756851024</v>
      </c>
      <c r="F81" s="8">
        <f t="shared" si="12"/>
        <v>30.030030086172829</v>
      </c>
      <c r="G81" s="12" t="s">
        <v>0</v>
      </c>
      <c r="H81" s="19">
        <f t="shared" si="13"/>
        <v>0.12272960362625328</v>
      </c>
      <c r="I81" s="12"/>
      <c r="J81" s="8">
        <v>71.379704998398466</v>
      </c>
      <c r="K81" s="8">
        <v>70.269836244428248</v>
      </c>
      <c r="L81" s="7" t="s">
        <v>0</v>
      </c>
      <c r="M81" s="12">
        <v>0.25755506031051256</v>
      </c>
      <c r="N81" s="8">
        <f>100-K81</f>
        <v>29.730163755571752</v>
      </c>
      <c r="O81" s="12" t="s">
        <v>0</v>
      </c>
      <c r="P81" s="19">
        <f>M81/K81*N81</f>
        <v>0.10896786627583523</v>
      </c>
      <c r="Q81" s="34"/>
      <c r="R81" s="8">
        <v>73.222958206453526</v>
      </c>
      <c r="S81" s="8">
        <v>70.277658318932481</v>
      </c>
      <c r="T81" s="7" t="s">
        <v>0</v>
      </c>
      <c r="U81" s="12">
        <v>0.31554284970609209</v>
      </c>
      <c r="V81" s="8">
        <f>100-S81</f>
        <v>29.722341681067519</v>
      </c>
      <c r="W81" s="12" t="s">
        <v>0</v>
      </c>
      <c r="X81" s="19">
        <f>U81/S81*V81</f>
        <v>0.13345169173708271</v>
      </c>
      <c r="Z81" s="8">
        <v>74.193998257851504</v>
      </c>
      <c r="AA81" s="8">
        <v>70.173046516161378</v>
      </c>
      <c r="AB81" s="7" t="s">
        <v>0</v>
      </c>
      <c r="AC81" s="12">
        <v>0.28843555601613147</v>
      </c>
      <c r="AD81" s="8">
        <f t="shared" si="14"/>
        <v>29.826953483838622</v>
      </c>
      <c r="AE81" s="12" t="s">
        <v>0</v>
      </c>
      <c r="AF81" s="19">
        <f t="shared" si="15"/>
        <v>0.12259912230541267</v>
      </c>
    </row>
    <row r="82" spans="2:32" x14ac:dyDescent="0.25">
      <c r="B82" s="8">
        <v>61.269428919790869</v>
      </c>
      <c r="C82" s="8">
        <v>69.877240414999264</v>
      </c>
      <c r="D82" s="7" t="s">
        <v>0</v>
      </c>
      <c r="E82" s="6">
        <v>0.36761664036284064</v>
      </c>
      <c r="F82" s="8">
        <f t="shared" si="12"/>
        <v>30.122759585000736</v>
      </c>
      <c r="G82" s="12" t="s">
        <v>0</v>
      </c>
      <c r="H82" s="19">
        <f t="shared" si="13"/>
        <v>0.15847259581702877</v>
      </c>
      <c r="I82" s="12"/>
      <c r="J82" s="8">
        <v>63.40354448396311</v>
      </c>
      <c r="K82" s="8">
        <v>71.056484143838858</v>
      </c>
      <c r="L82" s="7" t="s">
        <v>0</v>
      </c>
      <c r="M82" s="12">
        <v>0.29809565550607797</v>
      </c>
      <c r="N82" s="8">
        <f>100-K82</f>
        <v>28.943515856161142</v>
      </c>
      <c r="O82" s="12" t="s">
        <v>0</v>
      </c>
      <c r="P82" s="19">
        <f>M82/K82*N82</f>
        <v>0.12142363129489324</v>
      </c>
      <c r="Q82" s="34"/>
      <c r="R82" s="8">
        <v>67.042254068309049</v>
      </c>
      <c r="S82" s="8">
        <v>70.986988778439795</v>
      </c>
      <c r="T82" s="7" t="s">
        <v>0</v>
      </c>
      <c r="U82" s="12">
        <v>0.27241408121475152</v>
      </c>
      <c r="V82" s="8">
        <f>100-S82</f>
        <v>29.013011221560205</v>
      </c>
      <c r="W82" s="12" t="s">
        <v>0</v>
      </c>
      <c r="X82" s="19">
        <f>U82/S82*V82</f>
        <v>0.11133804843959053</v>
      </c>
      <c r="Z82" s="8">
        <v>70.581045848354634</v>
      </c>
      <c r="AA82" s="8">
        <v>70.091217290934352</v>
      </c>
      <c r="AB82" s="7" t="s">
        <v>0</v>
      </c>
      <c r="AC82" s="12">
        <v>0.39974998214733515</v>
      </c>
      <c r="AD82" s="8">
        <f t="shared" si="14"/>
        <v>29.908782709065648</v>
      </c>
      <c r="AE82" s="12" t="s">
        <v>0</v>
      </c>
      <c r="AF82" s="19">
        <f t="shared" si="15"/>
        <v>0.17057822386463134</v>
      </c>
    </row>
    <row r="83" spans="2:32" x14ac:dyDescent="0.25">
      <c r="B83" s="8">
        <v>49.241564096883266</v>
      </c>
      <c r="C83" s="8">
        <v>70.048503659664689</v>
      </c>
      <c r="D83" s="7" t="s">
        <v>0</v>
      </c>
      <c r="E83" s="6">
        <v>0.32384149219527086</v>
      </c>
      <c r="F83" s="8">
        <f t="shared" si="12"/>
        <v>29.951496340335311</v>
      </c>
      <c r="G83" s="12" t="s">
        <v>0</v>
      </c>
      <c r="H83" s="19">
        <f t="shared" si="13"/>
        <v>0.13846887173295278</v>
      </c>
      <c r="I83" s="12"/>
      <c r="J83" s="8">
        <v>55.270197209738008</v>
      </c>
      <c r="K83" s="8">
        <v>70.549332196905283</v>
      </c>
      <c r="L83" s="7" t="s">
        <v>0</v>
      </c>
      <c r="M83" s="12">
        <v>0.20606517410894373</v>
      </c>
      <c r="N83" s="8">
        <f>100-K83</f>
        <v>29.450667803094717</v>
      </c>
      <c r="O83" s="12" t="s">
        <v>0</v>
      </c>
      <c r="P83" s="19">
        <f>M83/K83*N83</f>
        <v>8.6021466107309069E-2</v>
      </c>
      <c r="Q83" s="34"/>
      <c r="R83" s="8">
        <v>60.383080161901361</v>
      </c>
      <c r="S83" s="8">
        <v>70.380564082230038</v>
      </c>
      <c r="T83" s="7" t="s">
        <v>0</v>
      </c>
      <c r="U83" s="12">
        <v>0.2266625324273159</v>
      </c>
      <c r="V83" s="8">
        <f>100-S83</f>
        <v>29.619435917769962</v>
      </c>
      <c r="W83" s="12" t="s">
        <v>0</v>
      </c>
      <c r="X83" s="19">
        <f>U83/S83*V83</f>
        <v>9.5390203840173826E-2</v>
      </c>
      <c r="Z83" s="8">
        <v>66.916735446622781</v>
      </c>
      <c r="AA83" s="8">
        <v>70.213675035073791</v>
      </c>
      <c r="AB83" s="7" t="s">
        <v>0</v>
      </c>
      <c r="AC83" s="12">
        <v>0.27609637596188547</v>
      </c>
      <c r="AD83" s="8">
        <f t="shared" si="14"/>
        <v>29.786324964926209</v>
      </c>
      <c r="AE83" s="12" t="s">
        <v>0</v>
      </c>
      <c r="AF83" s="19">
        <f t="shared" si="15"/>
        <v>0.11712670461888064</v>
      </c>
    </row>
    <row r="84" spans="2:32" x14ac:dyDescent="0.25">
      <c r="B84" s="8">
        <v>33.261444688290581</v>
      </c>
      <c r="C84" s="8">
        <v>70.557409446732422</v>
      </c>
      <c r="D84" s="7" t="s">
        <v>0</v>
      </c>
      <c r="E84" s="6">
        <v>0.40215328577911907</v>
      </c>
      <c r="F84" s="8">
        <f t="shared" si="12"/>
        <v>29.442590553267578</v>
      </c>
      <c r="G84" s="12" t="s">
        <v>0</v>
      </c>
      <c r="H84" s="19">
        <f t="shared" si="13"/>
        <v>0.16781277297014127</v>
      </c>
      <c r="I84" s="12"/>
      <c r="J84" s="4">
        <v>47.017991317413248</v>
      </c>
      <c r="K84" s="4">
        <v>70.561977938147095</v>
      </c>
      <c r="L84" s="3" t="s">
        <v>0</v>
      </c>
      <c r="M84" s="13">
        <v>0.31973639995904363</v>
      </c>
      <c r="N84" s="4">
        <f>100-K84</f>
        <v>29.438022061852905</v>
      </c>
      <c r="O84" s="13" t="s">
        <v>0</v>
      </c>
      <c r="P84" s="20">
        <f>M84/K84*N84</f>
        <v>0.13339205434720719</v>
      </c>
      <c r="Q84" s="34"/>
      <c r="R84" s="4">
        <v>55.39914993333759</v>
      </c>
      <c r="S84" s="4">
        <v>70.669358800118289</v>
      </c>
      <c r="T84" s="3" t="s">
        <v>0</v>
      </c>
      <c r="U84" s="13">
        <v>0.28374988118620659</v>
      </c>
      <c r="V84" s="4">
        <f>100-S84</f>
        <v>29.330641199881711</v>
      </c>
      <c r="W84" s="13" t="s">
        <v>0</v>
      </c>
      <c r="X84" s="20">
        <f>U84/S84*V84</f>
        <v>0.11776767324465609</v>
      </c>
      <c r="Z84" s="8">
        <v>65.062104849299288</v>
      </c>
      <c r="AA84" s="8">
        <v>70.423984332772164</v>
      </c>
      <c r="AB84" s="7" t="s">
        <v>0</v>
      </c>
      <c r="AC84" s="12">
        <v>0.21754489340967298</v>
      </c>
      <c r="AD84" s="8">
        <f t="shared" si="14"/>
        <v>29.576015667227836</v>
      </c>
      <c r="AE84" s="12" t="s">
        <v>0</v>
      </c>
      <c r="AF84" s="19">
        <f t="shared" si="15"/>
        <v>9.1362498682366525E-2</v>
      </c>
    </row>
    <row r="85" spans="2:32" x14ac:dyDescent="0.25">
      <c r="B85" s="8">
        <v>22.448192964143047</v>
      </c>
      <c r="C85" s="8">
        <v>71.829077396965388</v>
      </c>
      <c r="D85" s="7" t="s">
        <v>0</v>
      </c>
      <c r="E85" s="6">
        <v>0.91017358723169861</v>
      </c>
      <c r="F85" s="8">
        <f t="shared" si="12"/>
        <v>28.170922603034612</v>
      </c>
      <c r="G85" s="12" t="s">
        <v>0</v>
      </c>
      <c r="H85" s="19">
        <f t="shared" si="13"/>
        <v>0.35696448583806817</v>
      </c>
      <c r="I85" s="12"/>
      <c r="Z85" s="8">
        <v>54.089858705272356</v>
      </c>
      <c r="AA85" s="8">
        <v>71.769972645787718</v>
      </c>
      <c r="AB85" s="7" t="s">
        <v>0</v>
      </c>
      <c r="AC85" s="12">
        <v>0.37385536120051538</v>
      </c>
      <c r="AD85" s="8">
        <f t="shared" si="14"/>
        <v>28.230027354212282</v>
      </c>
      <c r="AE85" s="12" t="s">
        <v>0</v>
      </c>
      <c r="AF85" s="19">
        <f t="shared" si="15"/>
        <v>0.14705240484481205</v>
      </c>
    </row>
    <row r="86" spans="2:32" x14ac:dyDescent="0.25">
      <c r="B86" s="4">
        <v>11.872729305518599</v>
      </c>
      <c r="C86" s="4">
        <v>71.697271466493248</v>
      </c>
      <c r="D86" s="3" t="s">
        <v>0</v>
      </c>
      <c r="E86" s="2">
        <v>0.66042542318235042</v>
      </c>
      <c r="F86" s="4">
        <f t="shared" si="12"/>
        <v>28.302728533506752</v>
      </c>
      <c r="G86" s="13" t="s">
        <v>0</v>
      </c>
      <c r="H86" s="20">
        <f t="shared" si="13"/>
        <v>0.26070506013177586</v>
      </c>
      <c r="I86" s="12"/>
      <c r="Z86" s="4">
        <v>50.013799010055514</v>
      </c>
      <c r="AA86" s="4">
        <v>71.737648653600331</v>
      </c>
      <c r="AB86" s="3" t="s">
        <v>0</v>
      </c>
      <c r="AC86" s="13">
        <v>0.28370774253121589</v>
      </c>
      <c r="AD86" s="4">
        <f t="shared" si="14"/>
        <v>28.262351346399669</v>
      </c>
      <c r="AE86" s="13" t="s">
        <v>0</v>
      </c>
      <c r="AF86" s="20">
        <f t="shared" si="15"/>
        <v>0.11177182483118235</v>
      </c>
    </row>
  </sheetData>
  <mergeCells count="48">
    <mergeCell ref="T40:X41"/>
    <mergeCell ref="T42:T43"/>
    <mergeCell ref="U42:U43"/>
    <mergeCell ref="B40:F41"/>
    <mergeCell ref="H40:L41"/>
    <mergeCell ref="N40:R41"/>
    <mergeCell ref="C42:C43"/>
    <mergeCell ref="D42:F43"/>
    <mergeCell ref="H42:H43"/>
    <mergeCell ref="I42:I43"/>
    <mergeCell ref="J42:L43"/>
    <mergeCell ref="N42:N43"/>
    <mergeCell ref="O42:O43"/>
    <mergeCell ref="P42:R43"/>
    <mergeCell ref="B42:B43"/>
    <mergeCell ref="V42:X43"/>
    <mergeCell ref="Z5:AF6"/>
    <mergeCell ref="Z7:Z8"/>
    <mergeCell ref="AA7:AC8"/>
    <mergeCell ref="AD7:AF8"/>
    <mergeCell ref="B5:H6"/>
    <mergeCell ref="J5:P6"/>
    <mergeCell ref="R5:X6"/>
    <mergeCell ref="B7:B8"/>
    <mergeCell ref="C7:E8"/>
    <mergeCell ref="F7:H8"/>
    <mergeCell ref="J7:J8"/>
    <mergeCell ref="K7:M8"/>
    <mergeCell ref="N7:P8"/>
    <mergeCell ref="R7:R8"/>
    <mergeCell ref="S7:U8"/>
    <mergeCell ref="V7:X8"/>
    <mergeCell ref="B76:H77"/>
    <mergeCell ref="J76:P77"/>
    <mergeCell ref="R76:X77"/>
    <mergeCell ref="Z76:AF77"/>
    <mergeCell ref="B78:B79"/>
    <mergeCell ref="C78:E79"/>
    <mergeCell ref="F78:H79"/>
    <mergeCell ref="J78:J79"/>
    <mergeCell ref="K78:M79"/>
    <mergeCell ref="N78:P79"/>
    <mergeCell ref="R78:R79"/>
    <mergeCell ref="S78:U79"/>
    <mergeCell ref="V78:X79"/>
    <mergeCell ref="Z78:Z79"/>
    <mergeCell ref="AA78:AC79"/>
    <mergeCell ref="AD78:AF7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5"/>
  <sheetViews>
    <sheetView topLeftCell="A19" workbookViewId="0">
      <selection activeCell="G31" sqref="G31"/>
    </sheetView>
  </sheetViews>
  <sheetFormatPr defaultRowHeight="15" x14ac:dyDescent="0.25"/>
  <cols>
    <col min="2" max="2" width="9" customWidth="1"/>
    <col min="3" max="3" width="10.140625" customWidth="1"/>
    <col min="9" max="9" width="9.7109375" customWidth="1"/>
    <col min="26" max="26" width="9.7109375" style="40" customWidth="1"/>
    <col min="27" max="41" width="8.7109375" style="40"/>
  </cols>
  <sheetData>
    <row r="2" spans="2:24" ht="18" customHeight="1" x14ac:dyDescent="0.25">
      <c r="B2" s="58" t="s">
        <v>22</v>
      </c>
      <c r="C2" s="59"/>
      <c r="D2" s="59"/>
      <c r="E2" s="59"/>
      <c r="F2" s="59"/>
      <c r="G2" s="59"/>
      <c r="H2" s="60"/>
      <c r="I2" s="35"/>
      <c r="J2" s="58" t="s">
        <v>21</v>
      </c>
      <c r="K2" s="59"/>
      <c r="L2" s="59"/>
      <c r="M2" s="59"/>
      <c r="N2" s="59"/>
      <c r="O2" s="59"/>
      <c r="P2" s="60"/>
      <c r="R2" s="58" t="s">
        <v>23</v>
      </c>
      <c r="S2" s="59"/>
      <c r="T2" s="59"/>
      <c r="U2" s="59"/>
      <c r="V2" s="59"/>
      <c r="W2" s="59"/>
      <c r="X2" s="60"/>
    </row>
    <row r="3" spans="2:24" ht="18.75" x14ac:dyDescent="0.25">
      <c r="B3" s="61"/>
      <c r="C3" s="62"/>
      <c r="D3" s="62"/>
      <c r="E3" s="62"/>
      <c r="F3" s="62"/>
      <c r="G3" s="62"/>
      <c r="H3" s="63"/>
      <c r="I3" s="35"/>
      <c r="J3" s="61"/>
      <c r="K3" s="62"/>
      <c r="L3" s="62"/>
      <c r="M3" s="62"/>
      <c r="N3" s="62"/>
      <c r="O3" s="62"/>
      <c r="P3" s="63"/>
      <c r="R3" s="61"/>
      <c r="S3" s="62"/>
      <c r="T3" s="62"/>
      <c r="U3" s="62"/>
      <c r="V3" s="62"/>
      <c r="W3" s="62"/>
      <c r="X3" s="63"/>
    </row>
    <row r="4" spans="2:24" ht="14.45" customHeight="1" x14ac:dyDescent="0.25">
      <c r="B4" s="64" t="s">
        <v>2</v>
      </c>
      <c r="C4" s="52" t="s">
        <v>7</v>
      </c>
      <c r="D4" s="53"/>
      <c r="E4" s="53"/>
      <c r="F4" s="52" t="s">
        <v>8</v>
      </c>
      <c r="G4" s="53"/>
      <c r="H4" s="54"/>
      <c r="I4" s="33"/>
      <c r="J4" s="64" t="s">
        <v>2</v>
      </c>
      <c r="K4" s="52" t="s">
        <v>7</v>
      </c>
      <c r="L4" s="53"/>
      <c r="M4" s="53"/>
      <c r="N4" s="52" t="s">
        <v>8</v>
      </c>
      <c r="O4" s="53"/>
      <c r="P4" s="54"/>
      <c r="Q4" s="34"/>
      <c r="R4" s="64" t="s">
        <v>2</v>
      </c>
      <c r="S4" s="52" t="s">
        <v>7</v>
      </c>
      <c r="T4" s="53"/>
      <c r="U4" s="53"/>
      <c r="V4" s="52" t="s">
        <v>8</v>
      </c>
      <c r="W4" s="53"/>
      <c r="X4" s="54"/>
    </row>
    <row r="5" spans="2:24" x14ac:dyDescent="0.25">
      <c r="B5" s="65"/>
      <c r="C5" s="66"/>
      <c r="D5" s="67"/>
      <c r="E5" s="67"/>
      <c r="F5" s="55"/>
      <c r="G5" s="56"/>
      <c r="H5" s="57"/>
      <c r="I5" s="33"/>
      <c r="J5" s="65"/>
      <c r="K5" s="66"/>
      <c r="L5" s="67"/>
      <c r="M5" s="67"/>
      <c r="N5" s="55"/>
      <c r="O5" s="56"/>
      <c r="P5" s="57"/>
      <c r="Q5" s="34"/>
      <c r="R5" s="65"/>
      <c r="S5" s="66"/>
      <c r="T5" s="67"/>
      <c r="U5" s="67"/>
      <c r="V5" s="55"/>
      <c r="W5" s="56"/>
      <c r="X5" s="57"/>
    </row>
    <row r="6" spans="2:24" x14ac:dyDescent="0.25">
      <c r="B6" s="9">
        <v>0</v>
      </c>
      <c r="C6" s="8">
        <v>77.148105241984481</v>
      </c>
      <c r="D6" s="7" t="s">
        <v>0</v>
      </c>
      <c r="E6" s="6">
        <v>0.30733912494444043</v>
      </c>
      <c r="F6" s="14">
        <f>C6/(100-C6)</f>
        <v>3.3760047496684735</v>
      </c>
      <c r="G6" s="15" t="s">
        <v>0</v>
      </c>
      <c r="H6" s="18">
        <f>F6*SQRT((E6/C6)^2+(E6/C6)^2)</f>
        <v>1.9020005270759952E-2</v>
      </c>
      <c r="I6" s="12"/>
      <c r="J6" s="22">
        <v>0</v>
      </c>
      <c r="K6" s="14">
        <v>67.543300000000002</v>
      </c>
      <c r="L6" s="31" t="s">
        <v>0</v>
      </c>
      <c r="M6" s="32">
        <v>0.25961099999999998</v>
      </c>
      <c r="N6" s="14">
        <f>K6/(100-K6)</f>
        <v>2.0810279541666286</v>
      </c>
      <c r="O6" s="15" t="s">
        <v>0</v>
      </c>
      <c r="P6" s="18">
        <f>N6*SQRT((M6/K6)^2+(M6/K6)^2)</f>
        <v>1.1311852318357738E-2</v>
      </c>
      <c r="Q6" s="34"/>
      <c r="R6" s="22">
        <v>0</v>
      </c>
      <c r="S6" s="14">
        <v>77.575900000000004</v>
      </c>
      <c r="T6" s="31" t="s">
        <v>0</v>
      </c>
      <c r="U6" s="32">
        <v>0.26802100000000001</v>
      </c>
      <c r="V6" s="14">
        <f t="shared" ref="V6:V11" si="0">S6/(100-S6)</f>
        <v>3.4594877832332185</v>
      </c>
      <c r="W6" s="15" t="s">
        <v>0</v>
      </c>
      <c r="X6" s="18">
        <f t="shared" ref="X6:X11" si="1">V6*SQRT((U6/S6)^2+(U6/S6)^2)</f>
        <v>1.6903194919787166E-2</v>
      </c>
    </row>
    <row r="7" spans="2:24" x14ac:dyDescent="0.25">
      <c r="B7" s="8">
        <v>4</v>
      </c>
      <c r="C7" s="8">
        <v>70.405612333919819</v>
      </c>
      <c r="D7" s="7" t="s">
        <v>0</v>
      </c>
      <c r="E7" s="6">
        <v>0.58322594084601687</v>
      </c>
      <c r="F7" s="8">
        <f t="shared" ref="F7:F12" si="2">C7/(100-C7)</f>
        <v>2.3790190602462005</v>
      </c>
      <c r="G7" s="12" t="s">
        <v>0</v>
      </c>
      <c r="H7" s="19">
        <f t="shared" ref="H7:H12" si="3">F7*SQRT((E7/C7)^2+(E7/C7)^2)</f>
        <v>2.7870353148668214E-2</v>
      </c>
      <c r="I7" s="12"/>
      <c r="J7" s="8">
        <v>4</v>
      </c>
      <c r="K7" s="8">
        <v>61.575787008618327</v>
      </c>
      <c r="L7" s="7" t="s">
        <v>0</v>
      </c>
      <c r="M7" s="12">
        <v>0.44835656776900884</v>
      </c>
      <c r="N7" s="8">
        <f>K7/(100-K7)</f>
        <v>1.6025256528332648</v>
      </c>
      <c r="O7" s="12" t="s">
        <v>0</v>
      </c>
      <c r="P7" s="19">
        <f>N7*SQRT((M7/K7)^2+(M7/K7)^2)</f>
        <v>1.6501884867757804E-2</v>
      </c>
      <c r="Q7" s="34"/>
      <c r="R7" s="8">
        <v>4.5</v>
      </c>
      <c r="S7" s="8">
        <v>66.056299999999993</v>
      </c>
      <c r="T7" s="7" t="s">
        <v>0</v>
      </c>
      <c r="U7" s="12">
        <v>1.0214719999999999</v>
      </c>
      <c r="V7" s="8">
        <f t="shared" si="0"/>
        <v>1.9460547907269974</v>
      </c>
      <c r="W7" s="12" t="s">
        <v>0</v>
      </c>
      <c r="X7" s="19">
        <f t="shared" si="1"/>
        <v>4.2558105214940321E-2</v>
      </c>
    </row>
    <row r="8" spans="2:24" x14ac:dyDescent="0.25">
      <c r="B8" s="8">
        <v>8.6</v>
      </c>
      <c r="C8" s="8">
        <v>61.269428919790869</v>
      </c>
      <c r="D8" s="7" t="s">
        <v>0</v>
      </c>
      <c r="E8" s="6">
        <v>1.298862295676396</v>
      </c>
      <c r="F8" s="8">
        <f t="shared" si="2"/>
        <v>1.5819397238658024</v>
      </c>
      <c r="G8" s="12" t="s">
        <v>0</v>
      </c>
      <c r="H8" s="19">
        <f t="shared" si="3"/>
        <v>4.7426841974432719E-2</v>
      </c>
      <c r="I8" s="12"/>
      <c r="J8" s="9">
        <v>8.33</v>
      </c>
      <c r="K8" s="8">
        <v>51.831663381357394</v>
      </c>
      <c r="L8" s="7" t="s">
        <v>0</v>
      </c>
      <c r="M8" s="12">
        <v>0.31002543756465206</v>
      </c>
      <c r="N8" s="8">
        <f>K8/(100-K8)</f>
        <v>1.0760525901427322</v>
      </c>
      <c r="O8" s="12" t="s">
        <v>0</v>
      </c>
      <c r="P8" s="19">
        <f>N8*SQRT((M8/K8)^2+(M8/K8)^2)</f>
        <v>9.1022902027074297E-3</v>
      </c>
      <c r="Q8" s="34"/>
      <c r="R8" s="9">
        <v>8.43</v>
      </c>
      <c r="S8" s="8">
        <v>58.588299999999997</v>
      </c>
      <c r="T8" s="7" t="s">
        <v>0</v>
      </c>
      <c r="U8" s="12">
        <v>2.9501230000000001</v>
      </c>
      <c r="V8" s="8">
        <f t="shared" si="0"/>
        <v>1.4147765003610089</v>
      </c>
      <c r="W8" s="12" t="s">
        <v>0</v>
      </c>
      <c r="X8" s="19">
        <f t="shared" si="1"/>
        <v>0.10074698593075875</v>
      </c>
    </row>
    <row r="9" spans="2:24" x14ac:dyDescent="0.25">
      <c r="B9" s="8">
        <v>12.4</v>
      </c>
      <c r="C9" s="8">
        <v>49.241564096883266</v>
      </c>
      <c r="D9" s="7" t="s">
        <v>0</v>
      </c>
      <c r="E9" s="6">
        <v>3.8187735487236139</v>
      </c>
      <c r="F9" s="8">
        <f t="shared" si="2"/>
        <v>0.97011586785044479</v>
      </c>
      <c r="G9" s="12" t="s">
        <v>0</v>
      </c>
      <c r="H9" s="19">
        <f t="shared" si="3"/>
        <v>0.10639731599580189</v>
      </c>
      <c r="I9" s="12"/>
      <c r="J9" s="8">
        <v>12.67</v>
      </c>
      <c r="K9" s="8">
        <v>44.472625895438306</v>
      </c>
      <c r="L9" s="7" t="s">
        <v>0</v>
      </c>
      <c r="M9" s="12">
        <v>0.89792781009506717</v>
      </c>
      <c r="N9" s="8">
        <f>K9/(100-K9)</f>
        <v>0.80091354242131874</v>
      </c>
      <c r="O9" s="12" t="s">
        <v>0</v>
      </c>
      <c r="P9" s="19">
        <f>N9*SQRT((M9/K9)^2+(M9/K9)^2)</f>
        <v>2.286911109243495E-2</v>
      </c>
      <c r="Q9" s="34"/>
      <c r="R9" s="9">
        <v>12.73</v>
      </c>
      <c r="S9" s="8">
        <v>44.885100000000001</v>
      </c>
      <c r="T9" s="7" t="s">
        <v>0</v>
      </c>
      <c r="U9" s="12">
        <v>1.7933269999999999</v>
      </c>
      <c r="V9" s="8">
        <f t="shared" si="0"/>
        <v>0.81439138962422142</v>
      </c>
      <c r="W9" s="12" t="s">
        <v>0</v>
      </c>
      <c r="X9" s="19">
        <f t="shared" si="1"/>
        <v>4.6015639421823414E-2</v>
      </c>
    </row>
    <row r="10" spans="2:24" x14ac:dyDescent="0.25">
      <c r="B10" s="8">
        <v>17.5</v>
      </c>
      <c r="C10" s="8">
        <v>33.261444688290581</v>
      </c>
      <c r="D10" s="7" t="s">
        <v>0</v>
      </c>
      <c r="E10" s="6">
        <v>4.214605682829502</v>
      </c>
      <c r="F10" s="8">
        <f t="shared" si="2"/>
        <v>0.49838424780008372</v>
      </c>
      <c r="G10" s="12" t="s">
        <v>0</v>
      </c>
      <c r="H10" s="19">
        <f t="shared" si="3"/>
        <v>8.9308983223771468E-2</v>
      </c>
      <c r="I10" s="12"/>
      <c r="J10" s="5">
        <v>20.68</v>
      </c>
      <c r="K10" s="4">
        <v>24.138586452439625</v>
      </c>
      <c r="L10" s="3" t="s">
        <v>0</v>
      </c>
      <c r="M10" s="13">
        <v>1.1442669560935101</v>
      </c>
      <c r="N10" s="4">
        <f>K10/(100-K10)</f>
        <v>0.31819320684429692</v>
      </c>
      <c r="O10" s="13" t="s">
        <v>0</v>
      </c>
      <c r="P10" s="20">
        <f>N10*SQRT((M10/K10)^2+(M10/K10)^2)</f>
        <v>2.1331501386647467E-2</v>
      </c>
      <c r="Q10" s="34"/>
      <c r="R10" s="9">
        <v>14.67</v>
      </c>
      <c r="S10" s="8">
        <v>41.290999999999997</v>
      </c>
      <c r="T10" s="7" t="s">
        <v>0</v>
      </c>
      <c r="U10" s="12">
        <v>1.832044</v>
      </c>
      <c r="V10" s="8">
        <f t="shared" si="0"/>
        <v>0.7033163569469757</v>
      </c>
      <c r="W10" s="12" t="s">
        <v>0</v>
      </c>
      <c r="X10" s="19">
        <f t="shared" si="1"/>
        <v>4.4131248559237161E-2</v>
      </c>
    </row>
    <row r="11" spans="2:24" x14ac:dyDescent="0.25">
      <c r="B11" s="8">
        <v>23</v>
      </c>
      <c r="C11" s="8">
        <v>22.448192964143047</v>
      </c>
      <c r="D11" s="7" t="s">
        <v>0</v>
      </c>
      <c r="E11" s="6">
        <v>2.4250578581889894</v>
      </c>
      <c r="F11" s="8">
        <f t="shared" si="2"/>
        <v>0.28946060475114233</v>
      </c>
      <c r="G11" s="12" t="s">
        <v>0</v>
      </c>
      <c r="H11" s="19">
        <f t="shared" si="3"/>
        <v>4.4222692464208194E-2</v>
      </c>
      <c r="I11" s="12"/>
      <c r="R11" s="5">
        <v>24.33</v>
      </c>
      <c r="S11" s="4">
        <v>18.733499999999999</v>
      </c>
      <c r="T11" s="3" t="s">
        <v>0</v>
      </c>
      <c r="U11" s="13">
        <v>6.7584109999999997</v>
      </c>
      <c r="V11" s="4">
        <f t="shared" si="0"/>
        <v>0.23051934068773722</v>
      </c>
      <c r="W11" s="13" t="s">
        <v>0</v>
      </c>
      <c r="X11" s="20">
        <f t="shared" si="1"/>
        <v>0.11761102663817821</v>
      </c>
    </row>
    <row r="12" spans="2:24" x14ac:dyDescent="0.25">
      <c r="B12" s="4">
        <v>25.7</v>
      </c>
      <c r="C12" s="4">
        <v>11.872729305518599</v>
      </c>
      <c r="D12" s="3" t="s">
        <v>0</v>
      </c>
      <c r="E12" s="2">
        <v>3.3481386140884037</v>
      </c>
      <c r="F12" s="4">
        <f t="shared" si="2"/>
        <v>0.13472253494243389</v>
      </c>
      <c r="G12" s="13" t="s">
        <v>0</v>
      </c>
      <c r="H12" s="20">
        <f t="shared" si="3"/>
        <v>5.372891954369112E-2</v>
      </c>
      <c r="I12" s="12"/>
    </row>
    <row r="33" spans="2:25" x14ac:dyDescent="0.2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2:25" x14ac:dyDescent="0.25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2:25" x14ac:dyDescent="0.25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</sheetData>
  <mergeCells count="12">
    <mergeCell ref="V4:X5"/>
    <mergeCell ref="B2:H3"/>
    <mergeCell ref="J2:P3"/>
    <mergeCell ref="R2:X3"/>
    <mergeCell ref="B4:B5"/>
    <mergeCell ref="C4:E5"/>
    <mergeCell ref="F4:H5"/>
    <mergeCell ref="J4:J5"/>
    <mergeCell ref="K4:M5"/>
    <mergeCell ref="N4:P5"/>
    <mergeCell ref="R4:R5"/>
    <mergeCell ref="S4:U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5"/>
  <sheetViews>
    <sheetView topLeftCell="E27" zoomScale="85" zoomScaleNormal="85" workbookViewId="0">
      <selection activeCell="J27" sqref="J27"/>
    </sheetView>
  </sheetViews>
  <sheetFormatPr defaultRowHeight="15" x14ac:dyDescent="0.25"/>
  <cols>
    <col min="2" max="2" width="9" customWidth="1"/>
    <col min="3" max="3" width="10.140625" customWidth="1"/>
    <col min="9" max="9" width="9.7109375" customWidth="1"/>
    <col min="26" max="26" width="9.7109375" style="40" customWidth="1"/>
    <col min="27" max="41" width="8.7109375" style="40"/>
  </cols>
  <sheetData>
    <row r="2" spans="2:24" ht="18" customHeight="1" x14ac:dyDescent="0.25">
      <c r="B2" s="58" t="s">
        <v>24</v>
      </c>
      <c r="C2" s="59"/>
      <c r="D2" s="59"/>
      <c r="E2" s="59"/>
      <c r="F2" s="59"/>
      <c r="G2" s="59"/>
      <c r="H2" s="60"/>
      <c r="I2" s="37"/>
      <c r="J2" s="58" t="s">
        <v>25</v>
      </c>
      <c r="K2" s="59"/>
      <c r="L2" s="59"/>
      <c r="M2" s="59"/>
      <c r="N2" s="59"/>
      <c r="O2" s="59"/>
      <c r="P2" s="60"/>
      <c r="R2" s="58" t="s">
        <v>26</v>
      </c>
      <c r="S2" s="59"/>
      <c r="T2" s="59"/>
      <c r="U2" s="59"/>
      <c r="V2" s="59"/>
      <c r="W2" s="59"/>
      <c r="X2" s="60"/>
    </row>
    <row r="3" spans="2:24" ht="18.75" x14ac:dyDescent="0.25">
      <c r="B3" s="61"/>
      <c r="C3" s="62"/>
      <c r="D3" s="62"/>
      <c r="E3" s="62"/>
      <c r="F3" s="62"/>
      <c r="G3" s="62"/>
      <c r="H3" s="63"/>
      <c r="I3" s="37"/>
      <c r="J3" s="61"/>
      <c r="K3" s="62"/>
      <c r="L3" s="62"/>
      <c r="M3" s="62"/>
      <c r="N3" s="62"/>
      <c r="O3" s="62"/>
      <c r="P3" s="63"/>
      <c r="R3" s="61"/>
      <c r="S3" s="62"/>
      <c r="T3" s="62"/>
      <c r="U3" s="62"/>
      <c r="V3" s="62"/>
      <c r="W3" s="62"/>
      <c r="X3" s="63"/>
    </row>
    <row r="4" spans="2:24" ht="14.45" customHeight="1" x14ac:dyDescent="0.25">
      <c r="B4" s="64" t="s">
        <v>2</v>
      </c>
      <c r="C4" s="52" t="s">
        <v>7</v>
      </c>
      <c r="D4" s="53"/>
      <c r="E4" s="53"/>
      <c r="F4" s="52" t="s">
        <v>8</v>
      </c>
      <c r="G4" s="53"/>
      <c r="H4" s="54"/>
      <c r="I4" s="36"/>
      <c r="J4" s="64" t="s">
        <v>2</v>
      </c>
      <c r="K4" s="52" t="s">
        <v>7</v>
      </c>
      <c r="L4" s="53"/>
      <c r="M4" s="53"/>
      <c r="N4" s="52" t="s">
        <v>8</v>
      </c>
      <c r="O4" s="53"/>
      <c r="P4" s="54"/>
      <c r="Q4" s="34"/>
      <c r="R4" s="64" t="s">
        <v>2</v>
      </c>
      <c r="S4" s="52" t="s">
        <v>7</v>
      </c>
      <c r="T4" s="53"/>
      <c r="U4" s="53"/>
      <c r="V4" s="52" t="s">
        <v>8</v>
      </c>
      <c r="W4" s="53"/>
      <c r="X4" s="54"/>
    </row>
    <row r="5" spans="2:24" x14ac:dyDescent="0.25">
      <c r="B5" s="65"/>
      <c r="C5" s="66"/>
      <c r="D5" s="67"/>
      <c r="E5" s="67"/>
      <c r="F5" s="55"/>
      <c r="G5" s="56"/>
      <c r="H5" s="57"/>
      <c r="I5" s="36"/>
      <c r="J5" s="65"/>
      <c r="K5" s="66"/>
      <c r="L5" s="67"/>
      <c r="M5" s="67"/>
      <c r="N5" s="55"/>
      <c r="O5" s="56"/>
      <c r="P5" s="57"/>
      <c r="Q5" s="34"/>
      <c r="R5" s="65"/>
      <c r="S5" s="66"/>
      <c r="T5" s="67"/>
      <c r="U5" s="67"/>
      <c r="V5" s="55"/>
      <c r="W5" s="56"/>
      <c r="X5" s="57"/>
    </row>
    <row r="6" spans="2:24" x14ac:dyDescent="0.25">
      <c r="B6" s="9">
        <v>0</v>
      </c>
      <c r="C6" s="8">
        <v>77.148105241984481</v>
      </c>
      <c r="D6" s="7" t="s">
        <v>0</v>
      </c>
      <c r="E6" s="6">
        <v>0.30733912494444043</v>
      </c>
      <c r="F6" s="14">
        <f>C6/(100-C6)</f>
        <v>3.3760047496684735</v>
      </c>
      <c r="G6" s="15" t="s">
        <v>0</v>
      </c>
      <c r="H6" s="18">
        <f>F6*SQRT((E6/C6)^2+(E6/C6)^2)</f>
        <v>1.9020005270759952E-2</v>
      </c>
      <c r="I6" s="12"/>
      <c r="J6" s="22">
        <v>0</v>
      </c>
      <c r="K6" s="8">
        <v>77.148105241984481</v>
      </c>
      <c r="L6" s="7" t="s">
        <v>0</v>
      </c>
      <c r="M6" s="6">
        <v>0.30733912494444043</v>
      </c>
      <c r="N6" s="14">
        <f>K6/(100-K6)</f>
        <v>3.3760047496684735</v>
      </c>
      <c r="O6" s="15" t="s">
        <v>0</v>
      </c>
      <c r="P6" s="18">
        <f>N6*SQRT((M6/K6)^2+(M6/K6)^2)</f>
        <v>1.9020005270759952E-2</v>
      </c>
      <c r="Q6" s="34"/>
      <c r="R6" s="22">
        <v>0</v>
      </c>
      <c r="S6" s="8">
        <v>77.148105241984481</v>
      </c>
      <c r="T6" s="7" t="s">
        <v>0</v>
      </c>
      <c r="U6" s="6">
        <v>0.30733912494444043</v>
      </c>
      <c r="V6" s="14">
        <f>S6/(100-S6)</f>
        <v>3.3760047496684735</v>
      </c>
      <c r="W6" s="15" t="s">
        <v>0</v>
      </c>
      <c r="X6" s="18">
        <f>V6*SQRT((U6/S6)^2+(U6/S6)^2)</f>
        <v>1.9020005270759952E-2</v>
      </c>
    </row>
    <row r="7" spans="2:24" x14ac:dyDescent="0.25">
      <c r="B7" s="8">
        <v>4</v>
      </c>
      <c r="C7" s="8">
        <v>70.405612333919819</v>
      </c>
      <c r="D7" s="7" t="s">
        <v>0</v>
      </c>
      <c r="E7" s="6">
        <v>0.58322594084601687</v>
      </c>
      <c r="F7" s="8">
        <f t="shared" ref="F7:F12" si="0">C7/(100-C7)</f>
        <v>2.3790190602462005</v>
      </c>
      <c r="G7" s="12" t="s">
        <v>0</v>
      </c>
      <c r="H7" s="19">
        <f t="shared" ref="H7:H12" si="1">F7*SQRT((E7/C7)^2+(E7/C7)^2)</f>
        <v>2.7870353148668214E-2</v>
      </c>
      <c r="I7" s="12"/>
      <c r="J7" s="8">
        <v>4.33</v>
      </c>
      <c r="K7" s="8">
        <v>70.457031911729231</v>
      </c>
      <c r="L7" s="7" t="s">
        <v>0</v>
      </c>
      <c r="M7" s="12">
        <v>0.95858892141265273</v>
      </c>
      <c r="N7" s="8">
        <f t="shared" ref="N7:N12" si="2">K7/(100-K7)</f>
        <v>2.3849002477074155</v>
      </c>
      <c r="O7" s="12" t="s">
        <v>0</v>
      </c>
      <c r="P7" s="19">
        <f t="shared" ref="P7:P12" si="3">N7*SQRT((M7/K7)^2+(M7/K7)^2)</f>
        <v>4.5887381706261055E-2</v>
      </c>
      <c r="Q7" s="34"/>
      <c r="R7" s="8">
        <v>3.83</v>
      </c>
      <c r="S7" s="8">
        <v>73.226462176508832</v>
      </c>
      <c r="T7" s="7" t="s">
        <v>0</v>
      </c>
      <c r="U7" s="12">
        <v>0.22020109129274254</v>
      </c>
      <c r="V7" s="8">
        <f>S7/(100-S7)</f>
        <v>2.7350312334240621</v>
      </c>
      <c r="W7" s="12" t="s">
        <v>0</v>
      </c>
      <c r="X7" s="19">
        <f>V7*SQRT((U7/S7)^2+(U7/S7)^2)</f>
        <v>1.1631311924803583E-2</v>
      </c>
    </row>
    <row r="8" spans="2:24" x14ac:dyDescent="0.25">
      <c r="B8" s="8">
        <v>8.6</v>
      </c>
      <c r="C8" s="8">
        <v>61.269428919790869</v>
      </c>
      <c r="D8" s="7" t="s">
        <v>0</v>
      </c>
      <c r="E8" s="6">
        <v>1.298862295676396</v>
      </c>
      <c r="F8" s="8">
        <f t="shared" si="0"/>
        <v>1.5819397238658024</v>
      </c>
      <c r="G8" s="12" t="s">
        <v>0</v>
      </c>
      <c r="H8" s="19">
        <f t="shared" si="1"/>
        <v>4.7426841974432719E-2</v>
      </c>
      <c r="I8" s="12"/>
      <c r="J8" s="9">
        <v>9.08</v>
      </c>
      <c r="K8" s="8">
        <v>60.167349222820057</v>
      </c>
      <c r="L8" s="7" t="s">
        <v>0</v>
      </c>
      <c r="M8" s="12">
        <v>0.55737662167814461</v>
      </c>
      <c r="N8" s="8">
        <f t="shared" si="2"/>
        <v>1.5105032692750096</v>
      </c>
      <c r="O8" s="12" t="s">
        <v>0</v>
      </c>
      <c r="P8" s="19">
        <f t="shared" si="3"/>
        <v>1.9789031418881029E-2</v>
      </c>
      <c r="Q8" s="34"/>
      <c r="R8" s="9">
        <v>12.5</v>
      </c>
      <c r="S8" s="8">
        <v>59.725167310732367</v>
      </c>
      <c r="T8" s="7" t="s">
        <v>0</v>
      </c>
      <c r="U8" s="12">
        <v>0.83130594855002371</v>
      </c>
      <c r="V8" s="8">
        <f>S8/(100-S8)</f>
        <v>1.4829401718817774</v>
      </c>
      <c r="W8" s="12" t="s">
        <v>0</v>
      </c>
      <c r="X8" s="19">
        <f>V8*SQRT((U8/S8)^2+(U8/S8)^2)</f>
        <v>2.9190540802275202E-2</v>
      </c>
    </row>
    <row r="9" spans="2:24" x14ac:dyDescent="0.25">
      <c r="B9" s="8">
        <v>12.4</v>
      </c>
      <c r="C9" s="8">
        <v>49.241564096883266</v>
      </c>
      <c r="D9" s="7" t="s">
        <v>0</v>
      </c>
      <c r="E9" s="6">
        <v>3.8187735487236139</v>
      </c>
      <c r="F9" s="8">
        <f t="shared" si="0"/>
        <v>0.97011586785044479</v>
      </c>
      <c r="G9" s="12" t="s">
        <v>0</v>
      </c>
      <c r="H9" s="19">
        <f t="shared" si="1"/>
        <v>0.10639731599580189</v>
      </c>
      <c r="I9" s="12"/>
      <c r="J9" s="8">
        <v>14.83</v>
      </c>
      <c r="K9" s="8">
        <v>46.520904264220313</v>
      </c>
      <c r="L9" s="7" t="s">
        <v>0</v>
      </c>
      <c r="M9" s="12">
        <v>0.41438819485686079</v>
      </c>
      <c r="N9" s="8">
        <f t="shared" si="2"/>
        <v>0.86988950774453611</v>
      </c>
      <c r="O9" s="12" t="s">
        <v>0</v>
      </c>
      <c r="P9" s="19">
        <f t="shared" si="3"/>
        <v>1.095817715672027E-2</v>
      </c>
      <c r="Q9" s="34"/>
      <c r="R9" s="9">
        <v>17.079999999999998</v>
      </c>
      <c r="S9" s="8">
        <v>51.601518709436561</v>
      </c>
      <c r="T9" s="7" t="s">
        <v>0</v>
      </c>
      <c r="U9" s="12">
        <v>1.0978613393624039</v>
      </c>
      <c r="V9" s="8">
        <f>S9/(100-S9)</f>
        <v>1.0661805356999423</v>
      </c>
      <c r="W9" s="12" t="s">
        <v>0</v>
      </c>
      <c r="X9" s="19">
        <f>V9*SQRT((U9/S9)^2+(U9/S9)^2)</f>
        <v>3.2079733791856087E-2</v>
      </c>
    </row>
    <row r="10" spans="2:24" x14ac:dyDescent="0.25">
      <c r="B10" s="8">
        <v>17.5</v>
      </c>
      <c r="C10" s="8">
        <v>33.261444688290581</v>
      </c>
      <c r="D10" s="7" t="s">
        <v>0</v>
      </c>
      <c r="E10" s="6">
        <v>4.214605682829502</v>
      </c>
      <c r="F10" s="8">
        <f t="shared" si="0"/>
        <v>0.49838424780008372</v>
      </c>
      <c r="G10" s="12" t="s">
        <v>0</v>
      </c>
      <c r="H10" s="19">
        <f t="shared" si="1"/>
        <v>8.9308983223771468E-2</v>
      </c>
      <c r="I10" s="12"/>
      <c r="J10" s="8">
        <v>17</v>
      </c>
      <c r="K10" s="8">
        <v>41.463881092012429</v>
      </c>
      <c r="L10" s="7" t="s">
        <v>0</v>
      </c>
      <c r="M10" s="12">
        <v>0.23315859903518901</v>
      </c>
      <c r="N10" s="8">
        <f t="shared" si="2"/>
        <v>0.70834694656113351</v>
      </c>
      <c r="O10" s="12" t="s">
        <v>0</v>
      </c>
      <c r="P10" s="19">
        <f t="shared" si="3"/>
        <v>5.6330357921027183E-3</v>
      </c>
      <c r="Q10" s="34"/>
      <c r="R10" s="5">
        <v>30.5</v>
      </c>
      <c r="S10" s="4">
        <v>8.3720282061465454</v>
      </c>
      <c r="T10" s="3" t="s">
        <v>0</v>
      </c>
      <c r="U10" s="13">
        <v>0.6315555351987695</v>
      </c>
      <c r="V10" s="4">
        <f>S10/(100-S10)</f>
        <v>9.1369786346271117E-2</v>
      </c>
      <c r="W10" s="13" t="s">
        <v>0</v>
      </c>
      <c r="X10" s="20">
        <f>V10*SQRT((U10/S10)^2+(U10/S10)^2)</f>
        <v>9.7476173027090038E-3</v>
      </c>
    </row>
    <row r="11" spans="2:24" x14ac:dyDescent="0.25">
      <c r="B11" s="8">
        <v>23</v>
      </c>
      <c r="C11" s="8">
        <v>22.448192964143047</v>
      </c>
      <c r="D11" s="7" t="s">
        <v>0</v>
      </c>
      <c r="E11" s="6">
        <v>2.4250578581889894</v>
      </c>
      <c r="F11" s="8">
        <f t="shared" si="0"/>
        <v>0.28946060475114233</v>
      </c>
      <c r="G11" s="12" t="s">
        <v>0</v>
      </c>
      <c r="H11" s="19">
        <f t="shared" si="1"/>
        <v>4.4222692464208194E-2</v>
      </c>
      <c r="I11" s="12"/>
      <c r="J11" s="8">
        <v>23.17</v>
      </c>
      <c r="K11" s="8">
        <v>18.12448064007452</v>
      </c>
      <c r="L11" s="7" t="s">
        <v>0</v>
      </c>
      <c r="M11" s="12">
        <v>1.5863364986541231</v>
      </c>
      <c r="N11" s="8">
        <f t="shared" si="2"/>
        <v>0.22136629827530191</v>
      </c>
      <c r="O11" s="12" t="s">
        <v>0</v>
      </c>
      <c r="P11" s="19">
        <f t="shared" si="3"/>
        <v>2.7400358598301193E-2</v>
      </c>
    </row>
    <row r="12" spans="2:24" x14ac:dyDescent="0.25">
      <c r="B12" s="4">
        <v>25.7</v>
      </c>
      <c r="C12" s="4">
        <v>11.872729305518599</v>
      </c>
      <c r="D12" s="3" t="s">
        <v>0</v>
      </c>
      <c r="E12" s="2">
        <v>3.3481386140884037</v>
      </c>
      <c r="F12" s="4">
        <f t="shared" si="0"/>
        <v>0.13472253494243389</v>
      </c>
      <c r="G12" s="13" t="s">
        <v>0</v>
      </c>
      <c r="H12" s="20">
        <f t="shared" si="1"/>
        <v>5.372891954369112E-2</v>
      </c>
      <c r="I12" s="12"/>
      <c r="J12" s="5">
        <v>25.92</v>
      </c>
      <c r="K12" s="4">
        <v>7.5089141032304143</v>
      </c>
      <c r="L12" s="3" t="s">
        <v>0</v>
      </c>
      <c r="M12" s="13">
        <v>0.28752404328387388</v>
      </c>
      <c r="N12" s="4">
        <f t="shared" si="2"/>
        <v>8.1185273482584072E-2</v>
      </c>
      <c r="O12" s="13" t="s">
        <v>0</v>
      </c>
      <c r="P12" s="20">
        <f t="shared" si="3"/>
        <v>4.3963199002143528E-3</v>
      </c>
    </row>
    <row r="33" spans="2:25" x14ac:dyDescent="0.25">
      <c r="G33">
        <v>30</v>
      </c>
      <c r="H33">
        <v>1.5</v>
      </c>
      <c r="J33">
        <v>30</v>
      </c>
      <c r="K33">
        <v>1.5</v>
      </c>
    </row>
    <row r="34" spans="2:25" x14ac:dyDescent="0.25">
      <c r="B34" s="21"/>
      <c r="C34" s="21"/>
      <c r="D34" s="21"/>
      <c r="E34" s="21"/>
      <c r="F34" s="21"/>
      <c r="G34" s="21">
        <v>50</v>
      </c>
      <c r="H34" s="21">
        <v>2.5</v>
      </c>
      <c r="I34" s="21"/>
      <c r="J34" s="21">
        <v>35</v>
      </c>
      <c r="K34" s="21">
        <f>K33*J34/J33*2</f>
        <v>3.5</v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2:25" x14ac:dyDescent="0.25">
      <c r="B35" s="21"/>
      <c r="C35" s="21"/>
      <c r="D35" s="21"/>
      <c r="E35" s="21"/>
      <c r="F35" s="21"/>
      <c r="G35" s="21">
        <v>80</v>
      </c>
      <c r="H35" s="21">
        <v>3.2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</sheetData>
  <mergeCells count="12">
    <mergeCell ref="S4:U5"/>
    <mergeCell ref="V4:X5"/>
    <mergeCell ref="B2:H3"/>
    <mergeCell ref="J2:P3"/>
    <mergeCell ref="R2:X3"/>
    <mergeCell ref="B4:B5"/>
    <mergeCell ref="C4:E5"/>
    <mergeCell ref="F4:H5"/>
    <mergeCell ref="J4:J5"/>
    <mergeCell ref="K4:M5"/>
    <mergeCell ref="N4:P5"/>
    <mergeCell ref="R4:R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6"/>
  <sheetViews>
    <sheetView workbookViewId="0">
      <selection activeCell="U25" sqref="U25"/>
    </sheetView>
  </sheetViews>
  <sheetFormatPr defaultRowHeight="15" x14ac:dyDescent="0.25"/>
  <cols>
    <col min="2" max="2" width="9" customWidth="1"/>
    <col min="3" max="3" width="10.140625" customWidth="1"/>
    <col min="9" max="9" width="9.7109375" customWidth="1"/>
    <col min="26" max="26" width="9.7109375" style="40" customWidth="1"/>
    <col min="27" max="41" width="8.7109375" style="40"/>
  </cols>
  <sheetData>
    <row r="2" spans="2:24" ht="18" customHeight="1" x14ac:dyDescent="0.25">
      <c r="B2" s="58" t="s">
        <v>27</v>
      </c>
      <c r="C2" s="59"/>
      <c r="D2" s="59"/>
      <c r="E2" s="59"/>
      <c r="F2" s="59"/>
      <c r="G2" s="59"/>
      <c r="H2" s="60"/>
      <c r="I2" s="37"/>
      <c r="J2" s="58" t="s">
        <v>28</v>
      </c>
      <c r="K2" s="59"/>
      <c r="L2" s="59"/>
      <c r="M2" s="59"/>
      <c r="N2" s="59"/>
      <c r="O2" s="59"/>
      <c r="P2" s="60"/>
      <c r="R2" s="58" t="s">
        <v>29</v>
      </c>
      <c r="S2" s="59"/>
      <c r="T2" s="59"/>
      <c r="U2" s="59"/>
      <c r="V2" s="59"/>
      <c r="W2" s="59"/>
      <c r="X2" s="60"/>
    </row>
    <row r="3" spans="2:24" ht="18.75" x14ac:dyDescent="0.25">
      <c r="B3" s="61"/>
      <c r="C3" s="62"/>
      <c r="D3" s="62"/>
      <c r="E3" s="62"/>
      <c r="F3" s="62"/>
      <c r="G3" s="62"/>
      <c r="H3" s="63"/>
      <c r="I3" s="37"/>
      <c r="J3" s="61"/>
      <c r="K3" s="62"/>
      <c r="L3" s="62"/>
      <c r="M3" s="62"/>
      <c r="N3" s="62"/>
      <c r="O3" s="62"/>
      <c r="P3" s="63"/>
      <c r="R3" s="61"/>
      <c r="S3" s="62"/>
      <c r="T3" s="62"/>
      <c r="U3" s="62"/>
      <c r="V3" s="62"/>
      <c r="W3" s="62"/>
      <c r="X3" s="63"/>
    </row>
    <row r="4" spans="2:24" ht="14.45" customHeight="1" x14ac:dyDescent="0.25">
      <c r="B4" s="64" t="s">
        <v>2</v>
      </c>
      <c r="C4" s="52" t="s">
        <v>7</v>
      </c>
      <c r="D4" s="53"/>
      <c r="E4" s="53"/>
      <c r="F4" s="52" t="s">
        <v>8</v>
      </c>
      <c r="G4" s="53"/>
      <c r="H4" s="54"/>
      <c r="I4" s="36"/>
      <c r="J4" s="64" t="s">
        <v>2</v>
      </c>
      <c r="K4" s="52" t="s">
        <v>7</v>
      </c>
      <c r="L4" s="53"/>
      <c r="M4" s="53"/>
      <c r="N4" s="52" t="s">
        <v>8</v>
      </c>
      <c r="O4" s="53"/>
      <c r="P4" s="54"/>
      <c r="Q4" s="34"/>
      <c r="R4" s="64" t="s">
        <v>2</v>
      </c>
      <c r="S4" s="52" t="s">
        <v>7</v>
      </c>
      <c r="T4" s="53"/>
      <c r="U4" s="53"/>
      <c r="V4" s="52" t="s">
        <v>8</v>
      </c>
      <c r="W4" s="53"/>
      <c r="X4" s="54"/>
    </row>
    <row r="5" spans="2:24" x14ac:dyDescent="0.25">
      <c r="B5" s="65"/>
      <c r="C5" s="66"/>
      <c r="D5" s="67"/>
      <c r="E5" s="67"/>
      <c r="F5" s="55"/>
      <c r="G5" s="56"/>
      <c r="H5" s="57"/>
      <c r="I5" s="36"/>
      <c r="J5" s="65"/>
      <c r="K5" s="66"/>
      <c r="L5" s="67"/>
      <c r="M5" s="67"/>
      <c r="N5" s="55"/>
      <c r="O5" s="56"/>
      <c r="P5" s="57"/>
      <c r="Q5" s="34"/>
      <c r="R5" s="65"/>
      <c r="S5" s="66"/>
      <c r="T5" s="67"/>
      <c r="U5" s="67"/>
      <c r="V5" s="55"/>
      <c r="W5" s="56"/>
      <c r="X5" s="57"/>
    </row>
    <row r="6" spans="2:24" x14ac:dyDescent="0.25">
      <c r="B6" s="9">
        <v>0</v>
      </c>
      <c r="C6" s="8">
        <v>77.148105241984481</v>
      </c>
      <c r="D6" s="7" t="s">
        <v>0</v>
      </c>
      <c r="E6" s="6">
        <v>0.30733912494444043</v>
      </c>
      <c r="F6" s="14">
        <f>C6/(100-C6)</f>
        <v>3.3760047496684735</v>
      </c>
      <c r="G6" s="15" t="s">
        <v>0</v>
      </c>
      <c r="H6" s="18">
        <f>F6*SQRT((E6/C6)^2+(E6/C6)^2)</f>
        <v>1.9020005270759952E-2</v>
      </c>
      <c r="I6" s="12"/>
      <c r="J6" s="22">
        <v>0</v>
      </c>
      <c r="K6" s="14">
        <v>77.148105241984481</v>
      </c>
      <c r="L6" s="31" t="s">
        <v>0</v>
      </c>
      <c r="M6" s="32">
        <v>0.30733912494444043</v>
      </c>
      <c r="N6" s="14">
        <f>K6/(100-K6)</f>
        <v>3.3760047496684735</v>
      </c>
      <c r="O6" s="15" t="s">
        <v>0</v>
      </c>
      <c r="P6" s="18">
        <f>N6*SQRT((M6/K6)^2+(M6/K6)^2)</f>
        <v>1.9020005270759952E-2</v>
      </c>
      <c r="Q6" s="34"/>
      <c r="R6" s="22">
        <v>0</v>
      </c>
      <c r="S6" s="8">
        <v>77.148105241984481</v>
      </c>
      <c r="T6" s="7" t="s">
        <v>0</v>
      </c>
      <c r="U6" s="6">
        <v>0.30733912494444043</v>
      </c>
      <c r="V6" s="14">
        <f t="shared" ref="V6:V11" si="0">S6/(100-S6)</f>
        <v>3.3760047496684735</v>
      </c>
      <c r="W6" s="15" t="s">
        <v>0</v>
      </c>
      <c r="X6" s="18">
        <f t="shared" ref="X6:X11" si="1">V6*SQRT((U6/S6)^2+(U6/S6)^2)</f>
        <v>1.9020005270759952E-2</v>
      </c>
    </row>
    <row r="7" spans="2:24" x14ac:dyDescent="0.25">
      <c r="B7" s="8">
        <v>4</v>
      </c>
      <c r="C7" s="8">
        <v>70.405612333919819</v>
      </c>
      <c r="D7" s="7" t="s">
        <v>0</v>
      </c>
      <c r="E7" s="6">
        <v>0.58322594084601687</v>
      </c>
      <c r="F7" s="8">
        <f t="shared" ref="F7:F12" si="2">C7/(100-C7)</f>
        <v>2.3790190602462005</v>
      </c>
      <c r="G7" s="12" t="s">
        <v>0</v>
      </c>
      <c r="H7" s="19">
        <f t="shared" ref="H7:H12" si="3">F7*SQRT((E7/C7)^2+(E7/C7)^2)</f>
        <v>2.7870353148668214E-2</v>
      </c>
      <c r="I7" s="12"/>
      <c r="J7" s="8">
        <v>3.92</v>
      </c>
      <c r="K7" s="8">
        <v>71.338156893272085</v>
      </c>
      <c r="L7" s="7" t="s">
        <v>0</v>
      </c>
      <c r="M7" s="12">
        <v>0.37594140211877103</v>
      </c>
      <c r="N7" s="8">
        <f>K7/(100-K7)</f>
        <v>2.4889591582659447</v>
      </c>
      <c r="O7" s="12" t="s">
        <v>0</v>
      </c>
      <c r="P7" s="19">
        <f>N7*SQRT((M7/K7)^2+(M7/K7)^2)</f>
        <v>1.8549450136691462E-2</v>
      </c>
      <c r="Q7" s="34"/>
      <c r="R7" s="8">
        <v>4.17</v>
      </c>
      <c r="S7" s="8">
        <v>71.308736602135824</v>
      </c>
      <c r="T7" s="7" t="s">
        <v>0</v>
      </c>
      <c r="U7" s="12">
        <v>0.17720290682390047</v>
      </c>
      <c r="V7" s="8">
        <f t="shared" si="0"/>
        <v>2.4853815467548968</v>
      </c>
      <c r="W7" s="12" t="s">
        <v>0</v>
      </c>
      <c r="X7" s="19">
        <f t="shared" si="1"/>
        <v>8.7344621478380475E-3</v>
      </c>
    </row>
    <row r="8" spans="2:24" x14ac:dyDescent="0.25">
      <c r="B8" s="8">
        <v>8.6</v>
      </c>
      <c r="C8" s="8">
        <v>61.269428919790869</v>
      </c>
      <c r="D8" s="7" t="s">
        <v>0</v>
      </c>
      <c r="E8" s="6">
        <v>1.298862295676396</v>
      </c>
      <c r="F8" s="8">
        <f t="shared" si="2"/>
        <v>1.5819397238658024</v>
      </c>
      <c r="G8" s="12" t="s">
        <v>0</v>
      </c>
      <c r="H8" s="19">
        <f t="shared" si="3"/>
        <v>4.7426841974432719E-2</v>
      </c>
      <c r="I8" s="12"/>
      <c r="J8" s="9">
        <v>8.67</v>
      </c>
      <c r="K8" s="8">
        <v>66.45281449822042</v>
      </c>
      <c r="L8" s="7" t="s">
        <v>0</v>
      </c>
      <c r="M8" s="12">
        <v>6.5416124145727448</v>
      </c>
      <c r="N8" s="8">
        <f>K8/(100-K8)</f>
        <v>1.9808759961307423</v>
      </c>
      <c r="O8" s="12" t="s">
        <v>0</v>
      </c>
      <c r="P8" s="19">
        <f>N8*SQRT((M8/K8)^2+(M8/K8)^2)</f>
        <v>0.27576790297314907</v>
      </c>
      <c r="Q8" s="34"/>
      <c r="R8" s="9">
        <v>8.67</v>
      </c>
      <c r="S8" s="8">
        <v>62.870833102340157</v>
      </c>
      <c r="T8" s="7" t="s">
        <v>0</v>
      </c>
      <c r="U8" s="12">
        <v>1.3830585257742245</v>
      </c>
      <c r="V8" s="8">
        <f t="shared" si="0"/>
        <v>1.6933003984612094</v>
      </c>
      <c r="W8" s="12" t="s">
        <v>0</v>
      </c>
      <c r="X8" s="19">
        <f t="shared" si="1"/>
        <v>5.2679343172359866E-2</v>
      </c>
    </row>
    <row r="9" spans="2:24" x14ac:dyDescent="0.25">
      <c r="B9" s="8">
        <v>12.4</v>
      </c>
      <c r="C9" s="8">
        <v>49.241564096883266</v>
      </c>
      <c r="D9" s="7" t="s">
        <v>0</v>
      </c>
      <c r="E9" s="6">
        <v>3.8187735487236139</v>
      </c>
      <c r="F9" s="8">
        <f t="shared" si="2"/>
        <v>0.97011586785044479</v>
      </c>
      <c r="G9" s="12" t="s">
        <v>0</v>
      </c>
      <c r="H9" s="19">
        <f t="shared" si="3"/>
        <v>0.10639731599580189</v>
      </c>
      <c r="I9" s="12"/>
      <c r="J9" s="8">
        <v>12.58</v>
      </c>
      <c r="K9" s="8">
        <v>57.188822158093494</v>
      </c>
      <c r="L9" s="7" t="s">
        <v>0</v>
      </c>
      <c r="M9" s="12">
        <v>2.0147578307244052</v>
      </c>
      <c r="N9" s="8">
        <f>K9/(100-K9)</f>
        <v>1.3358385599499476</v>
      </c>
      <c r="O9" s="12" t="s">
        <v>0</v>
      </c>
      <c r="P9" s="19">
        <f>N9*SQRT((M9/K9)^2+(M9/K9)^2)</f>
        <v>6.6554997847285635E-2</v>
      </c>
      <c r="Q9" s="34"/>
      <c r="R9" s="9">
        <v>12.67</v>
      </c>
      <c r="S9" s="8">
        <v>56.015073861660902</v>
      </c>
      <c r="T9" s="7" t="s">
        <v>0</v>
      </c>
      <c r="U9" s="12">
        <v>0.98141412979033615</v>
      </c>
      <c r="V9" s="8">
        <f t="shared" si="0"/>
        <v>1.2735061481173167</v>
      </c>
      <c r="W9" s="12" t="s">
        <v>0</v>
      </c>
      <c r="X9" s="19">
        <f t="shared" si="1"/>
        <v>3.1554655071804369E-2</v>
      </c>
    </row>
    <row r="10" spans="2:24" x14ac:dyDescent="0.25">
      <c r="B10" s="8">
        <v>17.5</v>
      </c>
      <c r="C10" s="8">
        <v>33.261444688290581</v>
      </c>
      <c r="D10" s="7" t="s">
        <v>0</v>
      </c>
      <c r="E10" s="6">
        <v>4.214605682829502</v>
      </c>
      <c r="F10" s="8">
        <f t="shared" si="2"/>
        <v>0.49838424780008372</v>
      </c>
      <c r="G10" s="12" t="s">
        <v>0</v>
      </c>
      <c r="H10" s="19">
        <f t="shared" si="3"/>
        <v>8.9308983223771468E-2</v>
      </c>
      <c r="I10" s="12"/>
      <c r="J10" s="4">
        <v>17.41</v>
      </c>
      <c r="K10" s="4">
        <v>40.743769008565991</v>
      </c>
      <c r="L10" s="3" t="s">
        <v>0</v>
      </c>
      <c r="M10" s="13">
        <v>1.1114157057432912</v>
      </c>
      <c r="N10" s="4">
        <f>K10/(100-K10)</f>
        <v>0.68758623906498284</v>
      </c>
      <c r="O10" s="13" t="s">
        <v>0</v>
      </c>
      <c r="P10" s="20">
        <f>N10*SQRT((M10/K10)^2+(M10/K10)^2)</f>
        <v>2.6525128888535646E-2</v>
      </c>
      <c r="Q10" s="34"/>
      <c r="R10" s="9">
        <v>17.5</v>
      </c>
      <c r="S10" s="8">
        <v>40.784960412322185</v>
      </c>
      <c r="T10" s="7" t="s">
        <v>0</v>
      </c>
      <c r="U10" s="12">
        <v>1.3166710193060021</v>
      </c>
      <c r="V10" s="8">
        <f t="shared" si="0"/>
        <v>0.68876016458510003</v>
      </c>
      <c r="W10" s="12" t="s">
        <v>0</v>
      </c>
      <c r="X10" s="19">
        <f t="shared" si="1"/>
        <v>3.1445626409302173E-2</v>
      </c>
    </row>
    <row r="11" spans="2:24" x14ac:dyDescent="0.25">
      <c r="B11" s="8">
        <v>23</v>
      </c>
      <c r="C11" s="8">
        <v>22.448192964143047</v>
      </c>
      <c r="D11" s="7" t="s">
        <v>0</v>
      </c>
      <c r="E11" s="6">
        <v>2.4250578581889894</v>
      </c>
      <c r="F11" s="8">
        <f t="shared" si="2"/>
        <v>0.28946060475114233</v>
      </c>
      <c r="G11" s="12" t="s">
        <v>0</v>
      </c>
      <c r="H11" s="19">
        <f t="shared" si="3"/>
        <v>4.4222692464208194E-2</v>
      </c>
      <c r="I11" s="12"/>
      <c r="R11" s="5">
        <v>21.56</v>
      </c>
      <c r="S11" s="4">
        <v>25.493845692915059</v>
      </c>
      <c r="T11" s="3" t="s">
        <v>0</v>
      </c>
      <c r="U11" s="13">
        <v>3.7043223047772389</v>
      </c>
      <c r="V11" s="4">
        <f t="shared" si="0"/>
        <v>0.3421710049325522</v>
      </c>
      <c r="W11" s="13" t="s">
        <v>0</v>
      </c>
      <c r="X11" s="20">
        <f t="shared" si="1"/>
        <v>7.0312350590868891E-2</v>
      </c>
    </row>
    <row r="12" spans="2:24" x14ac:dyDescent="0.25">
      <c r="B12" s="4">
        <v>25.7</v>
      </c>
      <c r="C12" s="4">
        <v>11.872729305518599</v>
      </c>
      <c r="D12" s="3" t="s">
        <v>0</v>
      </c>
      <c r="E12" s="2">
        <v>3.3481386140884037</v>
      </c>
      <c r="F12" s="4">
        <f t="shared" si="2"/>
        <v>0.13472253494243389</v>
      </c>
      <c r="G12" s="13" t="s">
        <v>0</v>
      </c>
      <c r="H12" s="20">
        <f t="shared" si="3"/>
        <v>5.372891954369112E-2</v>
      </c>
      <c r="I12" s="12"/>
    </row>
    <row r="32" spans="10:16" x14ac:dyDescent="0.25">
      <c r="J32" s="21"/>
      <c r="K32" s="21"/>
      <c r="L32" s="21"/>
      <c r="M32" s="21"/>
      <c r="N32" s="21"/>
      <c r="O32" s="21"/>
      <c r="P32" s="21"/>
    </row>
    <row r="33" spans="2:25" x14ac:dyDescent="0.25">
      <c r="J33" s="21"/>
      <c r="K33" s="21"/>
      <c r="L33" s="21"/>
      <c r="M33" s="21"/>
      <c r="N33" s="21"/>
      <c r="O33" s="21"/>
      <c r="P33" s="21"/>
    </row>
    <row r="34" spans="2:25" x14ac:dyDescent="0.25">
      <c r="B34" s="21"/>
      <c r="C34" s="21"/>
      <c r="D34" s="21"/>
      <c r="E34" s="21"/>
      <c r="F34" s="21"/>
      <c r="G34" s="21"/>
      <c r="H34" s="21"/>
      <c r="I34" s="21"/>
      <c r="Q34" s="21"/>
      <c r="Y34" s="21"/>
    </row>
    <row r="35" spans="2:25" x14ac:dyDescent="0.25">
      <c r="B35" s="21"/>
      <c r="C35" s="21"/>
      <c r="D35" s="21"/>
      <c r="E35" s="21"/>
      <c r="F35" s="21"/>
      <c r="G35" s="21"/>
      <c r="H35" s="21"/>
      <c r="I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2:25" x14ac:dyDescent="0.25">
      <c r="R36" s="21"/>
      <c r="S36" s="21"/>
      <c r="T36" s="21"/>
      <c r="U36" s="21"/>
      <c r="V36" s="21"/>
      <c r="W36" s="21"/>
      <c r="X36" s="21"/>
    </row>
  </sheetData>
  <mergeCells count="12">
    <mergeCell ref="S4:U5"/>
    <mergeCell ref="V4:X5"/>
    <mergeCell ref="B2:H3"/>
    <mergeCell ref="J2:P3"/>
    <mergeCell ref="R2:X3"/>
    <mergeCell ref="B4:B5"/>
    <mergeCell ref="C4:E5"/>
    <mergeCell ref="F4:H5"/>
    <mergeCell ref="J4:J5"/>
    <mergeCell ref="K4:M5"/>
    <mergeCell ref="N4:P5"/>
    <mergeCell ref="R4:R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11</v>
      </c>
    </row>
    <row r="2" spans="1:3" ht="409.5" x14ac:dyDescent="0.25">
      <c r="B2" t="s">
        <v>12</v>
      </c>
      <c r="C2" s="27" t="s">
        <v>13</v>
      </c>
    </row>
    <row r="3" spans="1:3" x14ac:dyDescent="0.25">
      <c r="B3" t="s">
        <v>14</v>
      </c>
      <c r="C3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C2D8EC-A614-482A-9403-FEEAD891261C}">
  <ds:schemaRefs>
    <ds:schemaRef ds:uri="http://schemas.microsoft.com/office/2006/metadata/properties"/>
    <ds:schemaRef ds:uri="http://www.w3.org/XML/1998/namespace"/>
    <ds:schemaRef ds:uri="060510da-1903-408a-8918-5a1d2d6d544f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DBADDB9-1AC3-4891-B3D0-B227AE5002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91AB7F-5029-409F-8CA5-B1D9FF256A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231d55-79f2-4f8b-b691-173b012238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Effect MIR</vt:lpstr>
      <vt:lpstr>Effect of pellet size</vt:lpstr>
      <vt:lpstr>Effect of feedstock</vt:lpstr>
      <vt:lpstr>Effect of flowrate</vt:lpstr>
      <vt:lpstr>Effect of emitter 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Septien</dc:creator>
  <cp:lastModifiedBy>Windows User</cp:lastModifiedBy>
  <dcterms:created xsi:type="dcterms:W3CDTF">2016-06-10T16:43:41Z</dcterms:created>
  <dcterms:modified xsi:type="dcterms:W3CDTF">2020-08-18T11:48:22Z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