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Addendum Excel files\Dewaterability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F28" i="1"/>
  <c r="F27" i="1"/>
  <c r="F26" i="1"/>
  <c r="F25" i="1"/>
  <c r="D28" i="1"/>
  <c r="D27" i="1"/>
  <c r="D26" i="1"/>
  <c r="F22" i="1"/>
  <c r="F21" i="1"/>
  <c r="F20" i="1"/>
  <c r="F19" i="1"/>
  <c r="E19" i="1"/>
  <c r="D22" i="1"/>
  <c r="D21" i="1"/>
  <c r="D20" i="1"/>
  <c r="D19" i="1"/>
  <c r="C21" i="1"/>
  <c r="C20" i="1"/>
  <c r="C19" i="1"/>
  <c r="O13" i="1" l="1"/>
  <c r="N13" i="1"/>
  <c r="M13" i="1"/>
  <c r="L13" i="1"/>
  <c r="O10" i="1"/>
  <c r="N10" i="1"/>
  <c r="M10" i="1"/>
  <c r="L10" i="1"/>
  <c r="O7" i="1"/>
  <c r="N7" i="1"/>
  <c r="M7" i="1"/>
  <c r="L7" i="1"/>
  <c r="O4" i="1"/>
  <c r="N4" i="1"/>
  <c r="M4" i="1"/>
  <c r="L4" i="1"/>
</calcChain>
</file>

<file path=xl/sharedStrings.xml><?xml version="1.0" encoding="utf-8"?>
<sst xmlns="http://schemas.openxmlformats.org/spreadsheetml/2006/main" count="49" uniqueCount="35">
  <si>
    <t>PARAMETERS</t>
  </si>
  <si>
    <t>CENTRIFUGATION</t>
  </si>
  <si>
    <t xml:space="preserve">ANALYSIS </t>
  </si>
  <si>
    <t>Sample Name</t>
  </si>
  <si>
    <t>Av. Moisture content (%)</t>
  </si>
  <si>
    <t>Tube no</t>
  </si>
  <si>
    <t>Speed (RPM)</t>
  </si>
  <si>
    <t>Time (min)</t>
  </si>
  <si>
    <t>Tube Mass (g)</t>
  </si>
  <si>
    <t>Tube + Mass BEFORE centrifugation (g)</t>
  </si>
  <si>
    <t>Tube + Solid AFTER centrifugation (g)</t>
  </si>
  <si>
    <r>
      <t>Water activity Of Solid Residue (a</t>
    </r>
    <r>
      <rPr>
        <b/>
        <sz val="8"/>
        <color theme="1"/>
        <rFont val="Calibri"/>
        <family val="2"/>
        <scheme val="minor"/>
      </rPr>
      <t>w</t>
    </r>
    <r>
      <rPr>
        <b/>
        <sz val="11"/>
        <color theme="1"/>
        <rFont val="Calibri"/>
        <family val="2"/>
        <scheme val="minor"/>
      </rPr>
      <t>)</t>
    </r>
  </si>
  <si>
    <t>Moisture content Of Solid Residue (%)</t>
  </si>
  <si>
    <t>average Aw</t>
  </si>
  <si>
    <t>ST ERR</t>
  </si>
  <si>
    <t>Mc</t>
  </si>
  <si>
    <t>ABR</t>
  </si>
  <si>
    <t>a</t>
  </si>
  <si>
    <t>63, 7524</t>
  </si>
  <si>
    <t>b</t>
  </si>
  <si>
    <t>c</t>
  </si>
  <si>
    <t>UDDT</t>
  </si>
  <si>
    <t>DRY VIP</t>
  </si>
  <si>
    <t>Fresh Faeces</t>
  </si>
  <si>
    <t>VIP</t>
  </si>
  <si>
    <t xml:space="preserve">Before </t>
  </si>
  <si>
    <t>After</t>
  </si>
  <si>
    <t>Before</t>
  </si>
  <si>
    <t>Uncertainties</t>
  </si>
  <si>
    <t>Moisture content (%wt)</t>
  </si>
  <si>
    <t>Water activity (-)</t>
  </si>
  <si>
    <t>ABR FAECAL SLUDGE</t>
  </si>
  <si>
    <t>UDDT FAECAL SLUDGE</t>
  </si>
  <si>
    <t>VIP FAECAL SLUDGE</t>
  </si>
  <si>
    <t>FRESH FAECES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</si>
</sst>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/>
    </xf>
    <xf numFmtId="0" fontId="0" fillId="4" borderId="24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/>
    </xf>
    <xf numFmtId="0" fontId="0" fillId="5" borderId="33" xfId="0" applyFill="1" applyBorder="1" applyAlignment="1">
      <alignment horizontal="center"/>
    </xf>
    <xf numFmtId="0" fontId="0" fillId="5" borderId="34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/>
    </xf>
    <xf numFmtId="0" fontId="0" fillId="5" borderId="17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21" xfId="0" applyFont="1" applyFill="1" applyBorder="1" applyAlignment="1">
      <alignment horizontal="center" vertical="center"/>
    </xf>
    <xf numFmtId="0" fontId="0" fillId="5" borderId="24" xfId="0" applyFill="1" applyBorder="1" applyAlignment="1">
      <alignment horizontal="center"/>
    </xf>
    <xf numFmtId="0" fontId="0" fillId="5" borderId="23" xfId="0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5" borderId="36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/>
    </xf>
    <xf numFmtId="0" fontId="0" fillId="5" borderId="11" xfId="0" applyFill="1" applyBorder="1" applyAlignment="1">
      <alignment horizontal="center" vertical="center"/>
    </xf>
    <xf numFmtId="0" fontId="0" fillId="5" borderId="38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/>
    </xf>
    <xf numFmtId="0" fontId="0" fillId="5" borderId="20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5" borderId="39" xfId="0" applyFill="1" applyBorder="1" applyAlignment="1">
      <alignment horizontal="center"/>
    </xf>
    <xf numFmtId="0" fontId="0" fillId="5" borderId="39" xfId="0" applyFill="1" applyBorder="1" applyAlignment="1">
      <alignment horizontal="center" vertical="center"/>
    </xf>
    <xf numFmtId="0" fontId="0" fillId="0" borderId="25" xfId="0" applyBorder="1"/>
    <xf numFmtId="0" fontId="0" fillId="0" borderId="42" xfId="0" applyBorder="1"/>
    <xf numFmtId="0" fontId="0" fillId="0" borderId="0" xfId="0" applyBorder="1"/>
    <xf numFmtId="0" fontId="0" fillId="0" borderId="43" xfId="0" applyBorder="1"/>
    <xf numFmtId="0" fontId="0" fillId="0" borderId="0" xfId="0" applyBorder="1" applyAlignment="1">
      <alignment horizontal="center"/>
    </xf>
    <xf numFmtId="2" fontId="0" fillId="0" borderId="43" xfId="0" applyNumberFormat="1" applyBorder="1"/>
    <xf numFmtId="0" fontId="0" fillId="0" borderId="38" xfId="0" applyBorder="1"/>
    <xf numFmtId="2" fontId="0" fillId="0" borderId="44" xfId="0" applyNumberFormat="1" applyBorder="1"/>
    <xf numFmtId="2" fontId="0" fillId="0" borderId="33" xfId="0" applyNumberFormat="1" applyBorder="1"/>
    <xf numFmtId="0" fontId="0" fillId="0" borderId="44" xfId="0" applyBorder="1"/>
    <xf numFmtId="0" fontId="0" fillId="5" borderId="44" xfId="0" applyFill="1" applyBorder="1" applyAlignment="1">
      <alignment horizontal="center"/>
    </xf>
    <xf numFmtId="0" fontId="0" fillId="0" borderId="33" xfId="0" applyBorder="1"/>
    <xf numFmtId="0" fontId="3" fillId="0" borderId="0" xfId="0" applyFont="1"/>
    <xf numFmtId="2" fontId="0" fillId="0" borderId="44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3" fillId="5" borderId="37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3" fillId="4" borderId="29" xfId="0" applyFont="1" applyFill="1" applyBorder="1" applyAlignment="1">
      <alignment horizontal="center" vertical="center"/>
    </xf>
    <xf numFmtId="0" fontId="3" fillId="4" borderId="31" xfId="0" applyFont="1" applyFill="1" applyBorder="1" applyAlignment="1">
      <alignment horizontal="center" vertical="center"/>
    </xf>
    <xf numFmtId="0" fontId="3" fillId="4" borderId="32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0" fillId="0" borderId="4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0" borderId="45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671697287839016E-2"/>
          <c:y val="5.4236293379994166E-2"/>
          <c:w val="0.87477274715660558"/>
          <c:h val="0.80689195100612421"/>
        </c:manualLayout>
      </c:layout>
      <c:barChart>
        <c:barDir val="col"/>
        <c:grouping val="clustered"/>
        <c:varyColors val="0"/>
        <c:ser>
          <c:idx val="2"/>
          <c:order val="0"/>
          <c:tx>
            <c:v>Before centrifugation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(Sheet1!$C$25,Sheet1!$E$25)</c:f>
                <c:numCache>
                  <c:formatCode>General</c:formatCode>
                  <c:ptCount val="2"/>
                  <c:pt idx="0">
                    <c:v>0.01</c:v>
                  </c:pt>
                  <c:pt idx="1">
                    <c:v>1.15325625946708E-2</c:v>
                  </c:pt>
                </c:numCache>
              </c:numRef>
            </c:plus>
            <c:minus>
              <c:numRef>
                <c:f>(Sheet1!$C$25,Sheet1!$E$25)</c:f>
                <c:numCache>
                  <c:formatCode>General</c:formatCode>
                  <c:ptCount val="2"/>
                  <c:pt idx="0">
                    <c:v>0.01</c:v>
                  </c:pt>
                  <c:pt idx="1">
                    <c:v>1.15325625946708E-2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(Sheet1!$C$17,Sheet1!$E$17)</c:f>
              <c:strCache>
                <c:ptCount val="2"/>
                <c:pt idx="0">
                  <c:v>Moisture content (%wt)</c:v>
                </c:pt>
                <c:pt idx="1">
                  <c:v>Water activity (-)</c:v>
                </c:pt>
              </c:strCache>
            </c:strRef>
          </c:cat>
          <c:val>
            <c:numRef>
              <c:f>(Sheet1!$C$19,Sheet1!$E$19)</c:f>
              <c:numCache>
                <c:formatCode>General</c:formatCode>
                <c:ptCount val="2"/>
                <c:pt idx="0">
                  <c:v>0.88</c:v>
                </c:pt>
                <c:pt idx="1">
                  <c:v>0.97799999999999998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50-4D7A-BEFA-C8BA99902C32}"/>
            </c:ext>
          </c:extLst>
        </c:ser>
        <c:ser>
          <c:idx val="1"/>
          <c:order val="1"/>
          <c:tx>
            <c:v>After centrifugation</c:v>
          </c:tx>
          <c:spPr>
            <a:solidFill>
              <a:schemeClr val="bg1"/>
            </a:solidFill>
            <a:ln>
              <a:solidFill>
                <a:schemeClr val="bg2">
                  <a:lumMod val="1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75B5-4B50-ADEF-8B5D6C70DE51}"/>
              </c:ext>
            </c:extLst>
          </c:dPt>
          <c:errBars>
            <c:errBarType val="both"/>
            <c:errValType val="cust"/>
            <c:noEndCap val="0"/>
            <c:plus>
              <c:numRef>
                <c:f>(Sheet1!$D$25,Sheet1!$F$25)</c:f>
                <c:numCache>
                  <c:formatCode>General</c:formatCode>
                  <c:ptCount val="2"/>
                  <c:pt idx="0">
                    <c:v>6.1793554140649491E-3</c:v>
                  </c:pt>
                  <c:pt idx="1">
                    <c:v>7.2341781380704103E-4</c:v>
                  </c:pt>
                </c:numCache>
              </c:numRef>
            </c:plus>
            <c:minus>
              <c:numRef>
                <c:f>(Sheet1!$D$25,Sheet1!$F$25)</c:f>
                <c:numCache>
                  <c:formatCode>General</c:formatCode>
                  <c:ptCount val="2"/>
                  <c:pt idx="0">
                    <c:v>6.1793554140649491E-3</c:v>
                  </c:pt>
                  <c:pt idx="1">
                    <c:v>7.2341781380704103E-4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(Sheet1!$C$17,Sheet1!$E$17)</c:f>
              <c:strCache>
                <c:ptCount val="2"/>
                <c:pt idx="0">
                  <c:v>Moisture content (%wt)</c:v>
                </c:pt>
                <c:pt idx="1">
                  <c:v>Water activity (-)</c:v>
                </c:pt>
              </c:strCache>
            </c:strRef>
          </c:cat>
          <c:val>
            <c:numRef>
              <c:f>(Sheet1!$D$19,Sheet1!$F$19)</c:f>
              <c:numCache>
                <c:formatCode>General</c:formatCode>
                <c:ptCount val="2"/>
                <c:pt idx="0" formatCode="0.00">
                  <c:v>0.73096000000000005</c:v>
                </c:pt>
                <c:pt idx="1">
                  <c:v>0.97350000000000003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50-4D7A-BEFA-C8BA99902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9478192"/>
        <c:axId val="1549480688"/>
      </c:barChart>
      <c:catAx>
        <c:axId val="154947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480688"/>
        <c:crosses val="autoZero"/>
        <c:auto val="1"/>
        <c:lblAlgn val="ctr"/>
        <c:lblOffset val="100"/>
        <c:noMultiLvlLbl val="0"/>
      </c:catAx>
      <c:valAx>
        <c:axId val="154948068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in"/>
        <c:minorTickMark val="none"/>
        <c:tickLblPos val="nextTo"/>
        <c:spPr>
          <a:noFill/>
          <a:ln>
            <a:solidFill>
              <a:schemeClr val="tx1">
                <a:lumMod val="95000"/>
                <a:lumOff val="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47819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255839895013124"/>
          <c:y val="8.2949475065616798E-2"/>
          <c:w val="0.28432764654418197"/>
          <c:h val="0.13927274715660543"/>
        </c:manualLayout>
      </c:layout>
      <c:overlay val="0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00503062117235"/>
          <c:y val="3.1088145231846019E-2"/>
          <c:w val="0.86643941382327205"/>
          <c:h val="0.8439289880431613"/>
        </c:manualLayout>
      </c:layout>
      <c:barChart>
        <c:barDir val="col"/>
        <c:grouping val="clustered"/>
        <c:varyColors val="0"/>
        <c:ser>
          <c:idx val="2"/>
          <c:order val="0"/>
          <c:tx>
            <c:v>Before centrifugation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(Sheet1!$C$26,Sheet1!$E$26)</c:f>
                <c:numCache>
                  <c:formatCode>General</c:formatCode>
                  <c:ptCount val="2"/>
                  <c:pt idx="0">
                    <c:v>0.01</c:v>
                  </c:pt>
                  <c:pt idx="1">
                    <c:v>1.17364105813206E-2</c:v>
                  </c:pt>
                </c:numCache>
              </c:numRef>
            </c:plus>
            <c:minus>
              <c:numRef>
                <c:f>(Sheet1!$C$26,Sheet1!$E$26)</c:f>
                <c:numCache>
                  <c:formatCode>General</c:formatCode>
                  <c:ptCount val="2"/>
                  <c:pt idx="0">
                    <c:v>0.01</c:v>
                  </c:pt>
                  <c:pt idx="1">
                    <c:v>1.17364105813206E-2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(Sheet1!$C$17,Sheet1!$E$17)</c:f>
              <c:strCache>
                <c:ptCount val="2"/>
                <c:pt idx="0">
                  <c:v>Moisture content (%wt)</c:v>
                </c:pt>
                <c:pt idx="1">
                  <c:v>Water activity (-)</c:v>
                </c:pt>
              </c:strCache>
            </c:strRef>
          </c:cat>
          <c:val>
            <c:numRef>
              <c:f>(Sheet1!$C$20,Sheet1!$E$20)</c:f>
              <c:numCache>
                <c:formatCode>General</c:formatCode>
                <c:ptCount val="2"/>
                <c:pt idx="0">
                  <c:v>0.73</c:v>
                </c:pt>
                <c:pt idx="1">
                  <c:v>0.98899999999999999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86-4003-BBD4-E530C0473AF4}"/>
            </c:ext>
          </c:extLst>
        </c:ser>
        <c:ser>
          <c:idx val="1"/>
          <c:order val="1"/>
          <c:tx>
            <c:v>After centrifugation</c:v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(Sheet1!$D$26,Sheet1!$F$26)</c:f>
                <c:numCache>
                  <c:formatCode>General</c:formatCode>
                  <c:ptCount val="2"/>
                  <c:pt idx="0">
                    <c:v>1.434793829556474E-3</c:v>
                  </c:pt>
                  <c:pt idx="1">
                    <c:v>4.3588989435405329E-4</c:v>
                  </c:pt>
                </c:numCache>
              </c:numRef>
            </c:plus>
            <c:minus>
              <c:numRef>
                <c:f>(Sheet1!$D$26,Sheet1!$F$26)</c:f>
                <c:numCache>
                  <c:formatCode>General</c:formatCode>
                  <c:ptCount val="2"/>
                  <c:pt idx="0">
                    <c:v>1.434793829556474E-3</c:v>
                  </c:pt>
                  <c:pt idx="1">
                    <c:v>4.3588989435405329E-4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(Sheet1!$C$17,Sheet1!$E$17)</c:f>
              <c:strCache>
                <c:ptCount val="2"/>
                <c:pt idx="0">
                  <c:v>Moisture content (%wt)</c:v>
                </c:pt>
                <c:pt idx="1">
                  <c:v>Water activity (-)</c:v>
                </c:pt>
              </c:strCache>
            </c:strRef>
          </c:cat>
          <c:val>
            <c:numRef>
              <c:f>(Sheet1!$D$20,Sheet1!$F$20)</c:f>
              <c:numCache>
                <c:formatCode>General</c:formatCode>
                <c:ptCount val="2"/>
                <c:pt idx="0" formatCode="0.00">
                  <c:v>0.66933000000000009</c:v>
                </c:pt>
                <c:pt idx="1">
                  <c:v>0.94210000000000005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86-4003-BBD4-E530C0473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9478192"/>
        <c:axId val="1549480688"/>
      </c:barChart>
      <c:catAx>
        <c:axId val="154947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480688"/>
        <c:crosses val="autoZero"/>
        <c:auto val="1"/>
        <c:lblAlgn val="ctr"/>
        <c:lblOffset val="100"/>
        <c:noMultiLvlLbl val="0"/>
      </c:catAx>
      <c:valAx>
        <c:axId val="154948068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in"/>
        <c:minorTickMark val="none"/>
        <c:tickLblPos val="nextTo"/>
        <c:spPr>
          <a:noFill/>
          <a:ln>
            <a:solidFill>
              <a:schemeClr val="tx1">
                <a:lumMod val="95000"/>
                <a:lumOff val="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47819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311395450568681"/>
          <c:y val="8.7579104695246435E-2"/>
          <c:w val="0.28432764654418197"/>
          <c:h val="0.13927274715660543"/>
        </c:manualLayout>
      </c:layout>
      <c:overlay val="0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671697287839029E-2"/>
          <c:y val="5.4236293379994166E-2"/>
          <c:w val="0.87477274715660558"/>
          <c:h val="0.80689195100612421"/>
        </c:manualLayout>
      </c:layout>
      <c:barChart>
        <c:barDir val="col"/>
        <c:grouping val="clustered"/>
        <c:varyColors val="0"/>
        <c:ser>
          <c:idx val="2"/>
          <c:order val="0"/>
          <c:tx>
            <c:v>Before centrifugation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(Sheet1!$C$27,Sheet1!$E$27)</c:f>
                <c:numCache>
                  <c:formatCode>General</c:formatCode>
                  <c:ptCount val="2"/>
                  <c:pt idx="0">
                    <c:v>0.01</c:v>
                  </c:pt>
                  <c:pt idx="1">
                    <c:v>6.7678159943465903E-3</c:v>
                  </c:pt>
                </c:numCache>
              </c:numRef>
            </c:plus>
            <c:minus>
              <c:numRef>
                <c:f>(Sheet1!$C$27,Sheet1!$E$27)</c:f>
                <c:numCache>
                  <c:formatCode>General</c:formatCode>
                  <c:ptCount val="2"/>
                  <c:pt idx="0">
                    <c:v>0.01</c:v>
                  </c:pt>
                  <c:pt idx="1">
                    <c:v>6.7678159943465903E-3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(Sheet1!$C$17,Sheet1!$E$17)</c:f>
              <c:strCache>
                <c:ptCount val="2"/>
                <c:pt idx="0">
                  <c:v>Moisture content (%wt)</c:v>
                </c:pt>
                <c:pt idx="1">
                  <c:v>Water activity (-)</c:v>
                </c:pt>
              </c:strCache>
            </c:strRef>
          </c:cat>
          <c:val>
            <c:numRef>
              <c:f>(Sheet1!$C$21,Sheet1!$E$21)</c:f>
              <c:numCache>
                <c:formatCode>General</c:formatCode>
                <c:ptCount val="2"/>
                <c:pt idx="0">
                  <c:v>0.72</c:v>
                </c:pt>
                <c:pt idx="1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20-4FBF-B9BB-9AA85D4B52A6}"/>
            </c:ext>
          </c:extLst>
        </c:ser>
        <c:ser>
          <c:idx val="1"/>
          <c:order val="1"/>
          <c:tx>
            <c:v>After centrifugation</c:v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(Sheet1!$D$27,Sheet1!$F$27)</c:f>
                <c:numCache>
                  <c:formatCode>General</c:formatCode>
                  <c:ptCount val="2"/>
                  <c:pt idx="0">
                    <c:v>9.0299766211091384E-3</c:v>
                  </c:pt>
                  <c:pt idx="1">
                    <c:v>2.3311894913207675E-3</c:v>
                  </c:pt>
                </c:numCache>
              </c:numRef>
            </c:plus>
            <c:minus>
              <c:numRef>
                <c:f>(Sheet1!$D$27,Sheet1!$F$27)</c:f>
                <c:numCache>
                  <c:formatCode>General</c:formatCode>
                  <c:ptCount val="2"/>
                  <c:pt idx="0">
                    <c:v>9.0299766211091384E-3</c:v>
                  </c:pt>
                  <c:pt idx="1">
                    <c:v>2.3311894913207675E-3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(Sheet1!$C$17,Sheet1!$E$17)</c:f>
              <c:strCache>
                <c:ptCount val="2"/>
                <c:pt idx="0">
                  <c:v>Moisture content (%wt)</c:v>
                </c:pt>
                <c:pt idx="1">
                  <c:v>Water activity (-)</c:v>
                </c:pt>
              </c:strCache>
            </c:strRef>
          </c:cat>
          <c:val>
            <c:numRef>
              <c:f>(Sheet1!$D$21,Sheet1!$F$21)</c:f>
              <c:numCache>
                <c:formatCode>0.00</c:formatCode>
                <c:ptCount val="2"/>
                <c:pt idx="0">
                  <c:v>0.5792533333333334</c:v>
                </c:pt>
                <c:pt idx="1">
                  <c:v>0.96456666666666668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20-4FBF-B9BB-9AA85D4B5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9478192"/>
        <c:axId val="1549480688"/>
      </c:barChart>
      <c:catAx>
        <c:axId val="154947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480688"/>
        <c:crosses val="autoZero"/>
        <c:auto val="1"/>
        <c:lblAlgn val="ctr"/>
        <c:lblOffset val="100"/>
        <c:noMultiLvlLbl val="0"/>
      </c:catAx>
      <c:valAx>
        <c:axId val="15494806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in"/>
        <c:minorTickMark val="none"/>
        <c:tickLblPos val="nextTo"/>
        <c:spPr>
          <a:noFill/>
          <a:ln>
            <a:solidFill>
              <a:schemeClr val="tx1">
                <a:lumMod val="95000"/>
                <a:lumOff val="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47819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866951006124234"/>
          <c:y val="8.7579104695246435E-2"/>
          <c:w val="0.28432764654418197"/>
          <c:h val="0.13927274715660543"/>
        </c:manualLayout>
      </c:layout>
      <c:overlay val="0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22725284339458"/>
          <c:y val="5.4236293379994166E-2"/>
          <c:w val="0.86921719160104993"/>
          <c:h val="0.80689195100612421"/>
        </c:manualLayout>
      </c:layout>
      <c:barChart>
        <c:barDir val="col"/>
        <c:grouping val="clustered"/>
        <c:varyColors val="0"/>
        <c:ser>
          <c:idx val="2"/>
          <c:order val="0"/>
          <c:tx>
            <c:v>Before centrifugation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(Sheet1!$C$28,Sheet1!$E$28)</c:f>
                <c:numCache>
                  <c:formatCode>General</c:formatCode>
                  <c:ptCount val="2"/>
                  <c:pt idx="0">
                    <c:v>1.7965202333326E-3</c:v>
                  </c:pt>
                  <c:pt idx="1">
                    <c:v>1.15470053837925E-5</c:v>
                  </c:pt>
                </c:numCache>
              </c:numRef>
            </c:plus>
            <c:minus>
              <c:numRef>
                <c:f>(Sheet1!$C$28,Sheet1!$E$28)</c:f>
                <c:numCache>
                  <c:formatCode>General</c:formatCode>
                  <c:ptCount val="2"/>
                  <c:pt idx="0">
                    <c:v>1.7965202333326E-3</c:v>
                  </c:pt>
                  <c:pt idx="1">
                    <c:v>1.15470053837925E-5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(Sheet1!$C$17,Sheet1!$E$17)</c:f>
              <c:strCache>
                <c:ptCount val="2"/>
                <c:pt idx="0">
                  <c:v>Moisture content (%wt)</c:v>
                </c:pt>
                <c:pt idx="1">
                  <c:v>Water activity (-)</c:v>
                </c:pt>
              </c:strCache>
            </c:strRef>
          </c:cat>
          <c:val>
            <c:numRef>
              <c:f>(Sheet1!$C$22,Sheet1!$E$22)</c:f>
              <c:numCache>
                <c:formatCode>0.00</c:formatCode>
                <c:ptCount val="2"/>
                <c:pt idx="0">
                  <c:v>0.77776546720505901</c:v>
                </c:pt>
                <c:pt idx="1">
                  <c:v>0.96596666666666697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F-47DC-B458-71F3087D0C36}"/>
            </c:ext>
          </c:extLst>
        </c:ser>
        <c:ser>
          <c:idx val="1"/>
          <c:order val="1"/>
          <c:tx>
            <c:v>After centrifugation</c:v>
          </c:tx>
          <c:spPr>
            <a:solidFill>
              <a:schemeClr val="bg1"/>
            </a:solidFill>
            <a:ln>
              <a:solidFill>
                <a:schemeClr val="bg1">
                  <a:lumMod val="75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(Sheet1!$D$28,Sheet1!$F$28)</c:f>
                <c:numCache>
                  <c:formatCode>General</c:formatCode>
                  <c:ptCount val="2"/>
                  <c:pt idx="0">
                    <c:v>8.201083939198767E-4</c:v>
                  </c:pt>
                  <c:pt idx="1">
                    <c:v>3.4226370599940202E-3</c:v>
                  </c:pt>
                </c:numCache>
              </c:numRef>
            </c:plus>
            <c:minus>
              <c:numRef>
                <c:f>(Sheet1!$D$28,Sheet1!$F$28)</c:f>
                <c:numCache>
                  <c:formatCode>General</c:formatCode>
                  <c:ptCount val="2"/>
                  <c:pt idx="0">
                    <c:v>8.201083939198767E-4</c:v>
                  </c:pt>
                  <c:pt idx="1">
                    <c:v>3.4226370599940202E-3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(Sheet1!$C$17,Sheet1!$E$17)</c:f>
              <c:strCache>
                <c:ptCount val="2"/>
                <c:pt idx="0">
                  <c:v>Moisture content (%wt)</c:v>
                </c:pt>
                <c:pt idx="1">
                  <c:v>Water activity (-)</c:v>
                </c:pt>
              </c:strCache>
            </c:strRef>
          </c:cat>
          <c:val>
            <c:numRef>
              <c:f>(Sheet1!$D$22,Sheet1!$F$22)</c:f>
              <c:numCache>
                <c:formatCode>0.00</c:formatCode>
                <c:ptCount val="2"/>
                <c:pt idx="0">
                  <c:v>0.76483333333333337</c:v>
                </c:pt>
                <c:pt idx="1">
                  <c:v>0.95223333333333338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4F-47DC-B458-71F3087D0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9478192"/>
        <c:axId val="1549480688"/>
      </c:barChart>
      <c:catAx>
        <c:axId val="154947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480688"/>
        <c:crosses val="autoZero"/>
        <c:auto val="1"/>
        <c:lblAlgn val="ctr"/>
        <c:lblOffset val="100"/>
        <c:noMultiLvlLbl val="0"/>
      </c:catAx>
      <c:valAx>
        <c:axId val="15494806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in"/>
        <c:minorTickMark val="none"/>
        <c:tickLblPos val="nextTo"/>
        <c:spPr>
          <a:noFill/>
          <a:ln>
            <a:solidFill>
              <a:schemeClr val="tx1">
                <a:lumMod val="95000"/>
                <a:lumOff val="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47819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755839895013122"/>
          <c:y val="7.369021580635754E-2"/>
          <c:w val="0.28432764654418197"/>
          <c:h val="0.13927274715660543"/>
        </c:manualLayout>
      </c:layout>
      <c:overlay val="0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632460</xdr:colOff>
      <xdr:row>16</xdr:row>
      <xdr:rowOff>133350</xdr:rowOff>
    </xdr:from>
    <xdr:to>
      <xdr:col>12</xdr:col>
      <xdr:colOff>304800</xdr:colOff>
      <xdr:row>31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16</xdr:row>
      <xdr:rowOff>45720</xdr:rowOff>
    </xdr:from>
    <xdr:to>
      <xdr:col>20</xdr:col>
      <xdr:colOff>304800</xdr:colOff>
      <xdr:row>31</xdr:row>
      <xdr:rowOff>45720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609600</xdr:colOff>
      <xdr:row>35</xdr:row>
      <xdr:rowOff>11430</xdr:rowOff>
    </xdr:from>
    <xdr:to>
      <xdr:col>12</xdr:col>
      <xdr:colOff>281940</xdr:colOff>
      <xdr:row>50</xdr:row>
      <xdr:rowOff>11430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15240</xdr:colOff>
      <xdr:row>35</xdr:row>
      <xdr:rowOff>13335</xdr:rowOff>
    </xdr:from>
    <xdr:to>
      <xdr:col>21</xdr:col>
      <xdr:colOff>320040</xdr:colOff>
      <xdr:row>50</xdr:row>
      <xdr:rowOff>13335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35"/>
  <sheetViews>
    <sheetView tabSelected="1" topLeftCell="G18" workbookViewId="0">
      <selection activeCell="O35" sqref="O35:V35"/>
    </sheetView>
  </sheetViews>
  <sheetFormatPr defaultRowHeight="15" x14ac:dyDescent="0.25"/>
  <cols>
    <col min="2" max="3" width="13.42578125" customWidth="1"/>
    <col min="4" max="4" width="12" customWidth="1"/>
    <col min="5" max="5" width="12.140625" customWidth="1"/>
    <col min="6" max="6" width="11.140625" customWidth="1"/>
    <col min="7" max="7" width="14.140625" customWidth="1"/>
    <col min="8" max="8" width="15.140625" customWidth="1"/>
    <col min="9" max="9" width="16.140625" customWidth="1"/>
    <col min="10" max="10" width="15.28515625" customWidth="1"/>
    <col min="11" max="11" width="14.85546875" customWidth="1"/>
    <col min="12" max="12" width="10" customWidth="1"/>
  </cols>
  <sheetData>
    <row r="1" spans="2:21" ht="15.75" thickBot="1" x14ac:dyDescent="0.3"/>
    <row r="2" spans="2:21" ht="15.75" thickBot="1" x14ac:dyDescent="0.3">
      <c r="E2" s="82" t="s">
        <v>0</v>
      </c>
      <c r="F2" s="83"/>
      <c r="G2" s="82" t="s">
        <v>1</v>
      </c>
      <c r="H2" s="83"/>
      <c r="I2" s="84"/>
      <c r="J2" s="82" t="s">
        <v>2</v>
      </c>
      <c r="K2" s="84"/>
    </row>
    <row r="3" spans="2:21" ht="60.75" thickBot="1" x14ac:dyDescent="0.3">
      <c r="B3" s="1" t="s">
        <v>3</v>
      </c>
      <c r="C3" s="2" t="s">
        <v>4</v>
      </c>
      <c r="D3" s="3" t="s">
        <v>5</v>
      </c>
      <c r="E3" s="3" t="s">
        <v>6</v>
      </c>
      <c r="F3" s="4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5" t="s">
        <v>12</v>
      </c>
      <c r="L3" s="6" t="s">
        <v>13</v>
      </c>
      <c r="M3" s="6" t="s">
        <v>14</v>
      </c>
      <c r="N3" s="6" t="s">
        <v>15</v>
      </c>
      <c r="O3" s="6" t="s">
        <v>14</v>
      </c>
    </row>
    <row r="4" spans="2:21" x14ac:dyDescent="0.25">
      <c r="B4" s="74" t="s">
        <v>16</v>
      </c>
      <c r="C4" s="74">
        <v>88</v>
      </c>
      <c r="D4" s="7" t="s">
        <v>17</v>
      </c>
      <c r="E4" s="76">
        <v>5000</v>
      </c>
      <c r="F4" s="76">
        <v>120</v>
      </c>
      <c r="G4" s="8">
        <v>24.637699999999999</v>
      </c>
      <c r="H4" s="9" t="s">
        <v>18</v>
      </c>
      <c r="I4" s="10">
        <v>36.063000000000002</v>
      </c>
      <c r="J4" s="11">
        <v>0.97219999999999995</v>
      </c>
      <c r="K4" s="12">
        <v>72.796999999999997</v>
      </c>
      <c r="L4" s="68">
        <f>AVERAGE(J4,J5,J6)</f>
        <v>0.97350000000000003</v>
      </c>
      <c r="M4" s="68">
        <f>STDEV(J4:J6)/SQRT(COUNT(J4:J6))</f>
        <v>7.2341781380704103E-4</v>
      </c>
      <c r="N4" s="68">
        <f>AVERAGE(K4,K5,K6)</f>
        <v>73.096000000000004</v>
      </c>
      <c r="O4" s="68">
        <f>STDEV(K4:K6)/SQRT(COUNT(K4:K6))</f>
        <v>0.61793554140649487</v>
      </c>
    </row>
    <row r="5" spans="2:21" x14ac:dyDescent="0.25">
      <c r="B5" s="75"/>
      <c r="C5" s="75"/>
      <c r="D5" s="13" t="s">
        <v>19</v>
      </c>
      <c r="E5" s="77"/>
      <c r="F5" s="77"/>
      <c r="G5" s="14">
        <v>24.6798</v>
      </c>
      <c r="H5" s="15">
        <v>64.037700000000001</v>
      </c>
      <c r="I5" s="16">
        <v>35.835299999999997</v>
      </c>
      <c r="J5" s="15">
        <v>0.97360000000000002</v>
      </c>
      <c r="K5" s="17">
        <v>72.206999999999994</v>
      </c>
      <c r="L5" s="69"/>
      <c r="M5" s="69"/>
      <c r="N5" s="69"/>
      <c r="O5" s="69"/>
    </row>
    <row r="6" spans="2:21" ht="15.75" thickBot="1" x14ac:dyDescent="0.3">
      <c r="B6" s="75"/>
      <c r="C6" s="75"/>
      <c r="D6" s="18" t="s">
        <v>20</v>
      </c>
      <c r="E6" s="77"/>
      <c r="F6" s="77"/>
      <c r="G6" s="19">
        <v>24.6249</v>
      </c>
      <c r="H6" s="20">
        <v>62.790300000000002</v>
      </c>
      <c r="I6" s="21">
        <v>35.622300000000003</v>
      </c>
      <c r="J6" s="22">
        <v>0.97470000000000001</v>
      </c>
      <c r="K6" s="23">
        <v>74.284000000000006</v>
      </c>
      <c r="L6" s="70"/>
      <c r="M6" s="70"/>
      <c r="N6" s="70"/>
      <c r="O6" s="70"/>
    </row>
    <row r="7" spans="2:21" x14ac:dyDescent="0.25">
      <c r="B7" s="71" t="s">
        <v>21</v>
      </c>
      <c r="C7" s="71">
        <v>73</v>
      </c>
      <c r="D7" s="7" t="s">
        <v>17</v>
      </c>
      <c r="E7" s="77"/>
      <c r="F7" s="77"/>
      <c r="G7" s="9">
        <v>24.630800000000001</v>
      </c>
      <c r="H7" s="9">
        <v>63.952100000000002</v>
      </c>
      <c r="I7" s="9">
        <v>58.938899999999997</v>
      </c>
      <c r="J7" s="9">
        <v>0.94130000000000003</v>
      </c>
      <c r="K7" s="24">
        <v>66.686000000000007</v>
      </c>
      <c r="L7" s="68">
        <f>AVERAGE(J7,J8,J9)</f>
        <v>0.94210000000000005</v>
      </c>
      <c r="M7" s="68">
        <f t="shared" ref="M7" si="0">STDEV(J7:J9)/SQRT(COUNT(J7:J9))</f>
        <v>4.3588989435405329E-4</v>
      </c>
      <c r="N7" s="68">
        <f>AVERAGE(K7,K8,K9)</f>
        <v>66.933000000000007</v>
      </c>
      <c r="O7" s="68">
        <f t="shared" ref="O7" si="1">STDEV(K7:K9)/SQRT(COUNT(K7:K9))</f>
        <v>0.14347938295564741</v>
      </c>
    </row>
    <row r="8" spans="2:21" x14ac:dyDescent="0.25">
      <c r="B8" s="72"/>
      <c r="C8" s="72"/>
      <c r="D8" s="13" t="s">
        <v>19</v>
      </c>
      <c r="E8" s="77"/>
      <c r="F8" s="77"/>
      <c r="G8" s="15">
        <v>24.403099999999998</v>
      </c>
      <c r="H8" s="15">
        <v>64.152500000000003</v>
      </c>
      <c r="I8" s="15">
        <v>60.062899999999999</v>
      </c>
      <c r="J8" s="15">
        <v>0.94279999999999997</v>
      </c>
      <c r="K8" s="17">
        <v>67.183000000000007</v>
      </c>
      <c r="L8" s="69"/>
      <c r="M8" s="69"/>
      <c r="N8" s="69"/>
      <c r="O8" s="69"/>
    </row>
    <row r="9" spans="2:21" ht="15.75" thickBot="1" x14ac:dyDescent="0.3">
      <c r="B9" s="73"/>
      <c r="C9" s="73"/>
      <c r="D9" s="25" t="s">
        <v>20</v>
      </c>
      <c r="E9" s="77"/>
      <c r="F9" s="77"/>
      <c r="G9" s="22">
        <v>24.613399999999999</v>
      </c>
      <c r="H9" s="22">
        <v>62.798499999999997</v>
      </c>
      <c r="I9" s="22">
        <v>59.991999999999997</v>
      </c>
      <c r="J9" s="22">
        <v>0.94220000000000004</v>
      </c>
      <c r="K9" s="23">
        <v>66.930000000000007</v>
      </c>
      <c r="L9" s="70"/>
      <c r="M9" s="70"/>
      <c r="N9" s="70"/>
      <c r="O9" s="70"/>
    </row>
    <row r="10" spans="2:21" x14ac:dyDescent="0.25">
      <c r="B10" s="79" t="s">
        <v>22</v>
      </c>
      <c r="C10" s="79">
        <v>72</v>
      </c>
      <c r="D10" s="26" t="s">
        <v>17</v>
      </c>
      <c r="E10" s="77"/>
      <c r="F10" s="77"/>
      <c r="G10" s="27">
        <v>24.77</v>
      </c>
      <c r="H10" s="27">
        <v>64.616399999999999</v>
      </c>
      <c r="I10" s="27">
        <v>54.221899999999998</v>
      </c>
      <c r="J10" s="28">
        <v>0.96179999999999999</v>
      </c>
      <c r="K10" s="29">
        <v>58.170999999999999</v>
      </c>
      <c r="L10" s="62">
        <f>AVERAGE(J10,J11,J12)</f>
        <v>0.96456666666666668</v>
      </c>
      <c r="M10" s="62">
        <f t="shared" ref="M10" si="2">STDEV(J10:J12)/SQRT(COUNT(J10:J12))</f>
        <v>2.3311894913207675E-3</v>
      </c>
      <c r="N10" s="62">
        <f>AVERAGE(K10,K11,K12)</f>
        <v>57.925333333333334</v>
      </c>
      <c r="O10" s="62">
        <f>STDEV(K10:K12)/SQRT(COUNT(K10:K12))</f>
        <v>0.90299766211091392</v>
      </c>
    </row>
    <row r="11" spans="2:21" x14ac:dyDescent="0.25">
      <c r="B11" s="66"/>
      <c r="C11" s="66"/>
      <c r="D11" s="30" t="s">
        <v>19</v>
      </c>
      <c r="E11" s="77"/>
      <c r="F11" s="77"/>
      <c r="G11" s="31">
        <v>24.774799999999999</v>
      </c>
      <c r="H11" s="31">
        <v>62.402799999999999</v>
      </c>
      <c r="I11" s="31">
        <v>52.398499999999999</v>
      </c>
      <c r="J11" s="32">
        <v>0.9627</v>
      </c>
      <c r="K11" s="33">
        <v>56.253</v>
      </c>
      <c r="L11" s="63"/>
      <c r="M11" s="63"/>
      <c r="N11" s="63"/>
      <c r="O11" s="63"/>
    </row>
    <row r="12" spans="2:21" ht="15.75" thickBot="1" x14ac:dyDescent="0.3">
      <c r="B12" s="67"/>
      <c r="C12" s="67"/>
      <c r="D12" s="34" t="s">
        <v>20</v>
      </c>
      <c r="E12" s="77"/>
      <c r="F12" s="77"/>
      <c r="G12" s="35">
        <v>24.819199999999999</v>
      </c>
      <c r="H12" s="35">
        <v>63.427500000000002</v>
      </c>
      <c r="I12" s="36">
        <v>52.934600000000003</v>
      </c>
      <c r="J12" s="37">
        <v>0.96919999999999995</v>
      </c>
      <c r="K12" s="38">
        <v>59.351999999999997</v>
      </c>
      <c r="L12" s="64"/>
      <c r="M12" s="64"/>
      <c r="N12" s="64"/>
      <c r="O12" s="64"/>
    </row>
    <row r="13" spans="2:21" x14ac:dyDescent="0.25">
      <c r="B13" s="65" t="s">
        <v>23</v>
      </c>
      <c r="C13" s="65">
        <v>80</v>
      </c>
      <c r="D13" s="39" t="s">
        <v>17</v>
      </c>
      <c r="E13" s="77"/>
      <c r="F13" s="77"/>
      <c r="G13" s="40">
        <v>24.675899999999999</v>
      </c>
      <c r="H13" s="40">
        <v>64.558000000000007</v>
      </c>
      <c r="I13" s="41">
        <v>55.782899999999998</v>
      </c>
      <c r="J13" s="27">
        <v>0.94599999999999995</v>
      </c>
      <c r="K13" s="29">
        <v>76.578000000000003</v>
      </c>
      <c r="L13" s="62">
        <f>AVERAGE(J13,J14,J15)</f>
        <v>0.95223333333333338</v>
      </c>
      <c r="M13" s="62">
        <f t="shared" ref="M13" si="3">STDEV(J13:J15)/SQRT(COUNT(J13:J15))</f>
        <v>3.4226370599940202E-3</v>
      </c>
      <c r="N13" s="62">
        <f>AVERAGE(K13,K14,K15)</f>
        <v>76.483333333333334</v>
      </c>
      <c r="O13" s="62">
        <f t="shared" ref="O13" si="4">STDEV(K13:K15)/SQRT(COUNT(K13:K15))</f>
        <v>8.2010839391987667E-2</v>
      </c>
    </row>
    <row r="14" spans="2:21" x14ac:dyDescent="0.25">
      <c r="B14" s="66"/>
      <c r="C14" s="66"/>
      <c r="D14" s="42" t="s">
        <v>19</v>
      </c>
      <c r="E14" s="77"/>
      <c r="F14" s="77"/>
      <c r="G14" s="31">
        <v>24.565899999999999</v>
      </c>
      <c r="H14" s="31">
        <v>62.3142</v>
      </c>
      <c r="I14" s="43">
        <v>53.9572</v>
      </c>
      <c r="J14" s="31">
        <v>0.95779999999999998</v>
      </c>
      <c r="K14" s="44">
        <v>76.552000000000007</v>
      </c>
      <c r="L14" s="63"/>
      <c r="M14" s="63"/>
      <c r="N14" s="63"/>
      <c r="O14" s="63"/>
    </row>
    <row r="15" spans="2:21" ht="15.75" thickBot="1" x14ac:dyDescent="0.3">
      <c r="B15" s="67"/>
      <c r="C15" s="67"/>
      <c r="D15" s="45" t="s">
        <v>20</v>
      </c>
      <c r="E15" s="78"/>
      <c r="F15" s="78"/>
      <c r="G15" s="36">
        <v>24.6417</v>
      </c>
      <c r="H15" s="36">
        <v>63.353700000000003</v>
      </c>
      <c r="I15" s="46">
        <v>54.7318</v>
      </c>
      <c r="J15" s="36">
        <v>0.95289999999999997</v>
      </c>
      <c r="K15" s="38">
        <v>76.319999999999993</v>
      </c>
      <c r="L15" s="64"/>
      <c r="M15" s="64"/>
      <c r="N15" s="64"/>
      <c r="O15" s="64"/>
    </row>
    <row r="16" spans="2:21" x14ac:dyDescent="0.25">
      <c r="I16" s="85" t="s">
        <v>31</v>
      </c>
      <c r="J16" s="85"/>
      <c r="K16" s="85"/>
      <c r="L16" s="85"/>
      <c r="N16" s="86" t="s">
        <v>32</v>
      </c>
      <c r="O16" s="86"/>
      <c r="P16" s="86"/>
      <c r="Q16" s="86"/>
      <c r="R16" s="86"/>
      <c r="S16" s="86"/>
      <c r="T16" s="86"/>
      <c r="U16" s="86"/>
    </row>
    <row r="17" spans="2:6" x14ac:dyDescent="0.25">
      <c r="B17" s="47"/>
      <c r="C17" s="80" t="s">
        <v>29</v>
      </c>
      <c r="D17" s="80"/>
      <c r="E17" s="80" t="s">
        <v>30</v>
      </c>
      <c r="F17" s="81"/>
    </row>
    <row r="18" spans="2:6" x14ac:dyDescent="0.25">
      <c r="B18" s="53"/>
      <c r="C18" s="56" t="s">
        <v>25</v>
      </c>
      <c r="D18" s="57" t="s">
        <v>26</v>
      </c>
      <c r="E18" s="56" t="s">
        <v>27</v>
      </c>
      <c r="F18" s="58" t="s">
        <v>26</v>
      </c>
    </row>
    <row r="19" spans="2:6" x14ac:dyDescent="0.25">
      <c r="B19" s="48" t="s">
        <v>16</v>
      </c>
      <c r="C19" s="51">
        <f>C4/100</f>
        <v>0.88</v>
      </c>
      <c r="D19" s="61">
        <f>N4/100</f>
        <v>0.73096000000000005</v>
      </c>
      <c r="E19" s="49">
        <f>97.8/100</f>
        <v>0.97799999999999998</v>
      </c>
      <c r="F19" s="50">
        <f>L4</f>
        <v>0.97350000000000003</v>
      </c>
    </row>
    <row r="20" spans="2:6" x14ac:dyDescent="0.25">
      <c r="B20" s="48" t="s">
        <v>21</v>
      </c>
      <c r="C20" s="51">
        <f>C7/100</f>
        <v>0.73</v>
      </c>
      <c r="D20" s="61">
        <f>N7/100</f>
        <v>0.66933000000000009</v>
      </c>
      <c r="E20" s="49">
        <v>0.98899999999999999</v>
      </c>
      <c r="F20" s="50">
        <f>L7</f>
        <v>0.94210000000000005</v>
      </c>
    </row>
    <row r="21" spans="2:6" x14ac:dyDescent="0.25">
      <c r="B21" s="48" t="s">
        <v>24</v>
      </c>
      <c r="C21" s="51">
        <f>C10/100</f>
        <v>0.72</v>
      </c>
      <c r="D21" s="61">
        <f>N10/100</f>
        <v>0.5792533333333334</v>
      </c>
      <c r="E21" s="49">
        <v>0.98</v>
      </c>
      <c r="F21" s="52">
        <f>L10</f>
        <v>0.96456666666666668</v>
      </c>
    </row>
    <row r="22" spans="2:6" x14ac:dyDescent="0.25">
      <c r="B22" s="53" t="s">
        <v>23</v>
      </c>
      <c r="C22" s="60">
        <v>0.77776546720505901</v>
      </c>
      <c r="D22" s="60">
        <f>N13/100</f>
        <v>0.76483333333333337</v>
      </c>
      <c r="E22" s="54">
        <v>0.96596666666666697</v>
      </c>
      <c r="F22" s="55">
        <f>L13</f>
        <v>0.95223333333333338</v>
      </c>
    </row>
    <row r="24" spans="2:6" x14ac:dyDescent="0.25">
      <c r="C24" s="59" t="s">
        <v>28</v>
      </c>
      <c r="D24" s="59"/>
      <c r="E24" s="59"/>
      <c r="F24" s="59"/>
    </row>
    <row r="25" spans="2:6" x14ac:dyDescent="0.25">
      <c r="C25" s="59">
        <v>0.01</v>
      </c>
      <c r="D25" s="59">
        <f>O4/100</f>
        <v>6.1793554140649491E-3</v>
      </c>
      <c r="E25" s="59">
        <v>1.15325625946708E-2</v>
      </c>
      <c r="F25" s="59">
        <f>M4</f>
        <v>7.2341781380704103E-4</v>
      </c>
    </row>
    <row r="26" spans="2:6" x14ac:dyDescent="0.25">
      <c r="C26" s="59">
        <v>0.01</v>
      </c>
      <c r="D26" s="59">
        <f>O7/100</f>
        <v>1.434793829556474E-3</v>
      </c>
      <c r="E26" s="59">
        <v>1.17364105813206E-2</v>
      </c>
      <c r="F26" s="59">
        <f>M7</f>
        <v>4.3588989435405329E-4</v>
      </c>
    </row>
    <row r="27" spans="2:6" x14ac:dyDescent="0.25">
      <c r="C27" s="59">
        <v>0.01</v>
      </c>
      <c r="D27" s="59">
        <f>O10/100</f>
        <v>9.0299766211091384E-3</v>
      </c>
      <c r="E27" s="59">
        <v>6.7678159943465903E-3</v>
      </c>
      <c r="F27" s="59">
        <f>M10</f>
        <v>2.3311894913207675E-3</v>
      </c>
    </row>
    <row r="28" spans="2:6" x14ac:dyDescent="0.25">
      <c r="C28" s="59">
        <v>1.7965202333326E-3</v>
      </c>
      <c r="D28" s="59">
        <f>O13/100</f>
        <v>8.201083939198767E-4</v>
      </c>
      <c r="E28" s="59">
        <v>1.15470053837925E-5</v>
      </c>
      <c r="F28" s="59">
        <f>M13</f>
        <v>3.4226370599940202E-3</v>
      </c>
    </row>
    <row r="35" spans="8:22" x14ac:dyDescent="0.25">
      <c r="H35" s="86" t="s">
        <v>33</v>
      </c>
      <c r="I35" s="86"/>
      <c r="J35" s="86"/>
      <c r="K35" s="86"/>
      <c r="L35" s="86"/>
      <c r="M35" s="86"/>
      <c r="O35" s="86" t="s">
        <v>34</v>
      </c>
      <c r="P35" s="86"/>
      <c r="Q35" s="86"/>
      <c r="R35" s="86"/>
      <c r="S35" s="86"/>
      <c r="T35" s="86"/>
      <c r="U35" s="86"/>
      <c r="V35" s="86"/>
    </row>
  </sheetData>
  <mergeCells count="35">
    <mergeCell ref="N16:U16"/>
    <mergeCell ref="H35:M35"/>
    <mergeCell ref="O35:V35"/>
    <mergeCell ref="C17:D17"/>
    <mergeCell ref="E17:F17"/>
    <mergeCell ref="E2:F2"/>
    <mergeCell ref="G2:I2"/>
    <mergeCell ref="J2:K2"/>
    <mergeCell ref="I16:L16"/>
    <mergeCell ref="L4:L6"/>
    <mergeCell ref="M4:M6"/>
    <mergeCell ref="N4:N6"/>
    <mergeCell ref="O4:O6"/>
    <mergeCell ref="B7:B9"/>
    <mergeCell ref="C7:C9"/>
    <mergeCell ref="L7:L9"/>
    <mergeCell ref="M7:M9"/>
    <mergeCell ref="N7:N9"/>
    <mergeCell ref="O7:O9"/>
    <mergeCell ref="B4:B6"/>
    <mergeCell ref="C4:C6"/>
    <mergeCell ref="E4:E15"/>
    <mergeCell ref="F4:F15"/>
    <mergeCell ref="B10:B12"/>
    <mergeCell ref="C10:C12"/>
    <mergeCell ref="L10:L12"/>
    <mergeCell ref="M10:M12"/>
    <mergeCell ref="N10:N12"/>
    <mergeCell ref="O10:O12"/>
    <mergeCell ref="B13:B15"/>
    <mergeCell ref="C13:C15"/>
    <mergeCell ref="L13:L15"/>
    <mergeCell ref="M13:M15"/>
    <mergeCell ref="N13:N15"/>
    <mergeCell ref="O13:O1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2020-03-13T07:08:17Z</dcterms:created>
  <dcterms:modified xsi:type="dcterms:W3CDTF">2020-08-20T17:01:47Z</dcterms:modified>
</cp:coreProperties>
</file>