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sarah\OneDrive\Desktop\Tri-EHI Dropbox\TE - Active Projects\NCSU\Pit Emptying\NCSU Paper\Data\"/>
    </mc:Choice>
  </mc:AlternateContent>
  <xr:revisionPtr revIDLastSave="0" documentId="8_{9E6FF873-F534-47B5-9023-653F9D293E3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JMP Total sum FINAL calcs" sheetId="5" r:id="rId1"/>
    <sheet name="JMP Urban FINAL calcs" sheetId="3" r:id="rId2"/>
    <sheet name="JMP Rural FINAL calcs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20" roundtripDataSignature="AMtx7mjM/Eb9QyPfKD2NQEJpHJ/XMdyofw=="/>
    </ext>
  </extLst>
</workbook>
</file>

<file path=xl/calcChain.xml><?xml version="1.0" encoding="utf-8"?>
<calcChain xmlns="http://schemas.openxmlformats.org/spreadsheetml/2006/main">
  <c r="BX5" i="4" l="1"/>
  <c r="B5" i="5" l="1"/>
  <c r="B5" i="3" l="1"/>
  <c r="B20" i="3"/>
  <c r="B24" i="3"/>
  <c r="B41" i="3"/>
  <c r="B42" i="3"/>
  <c r="B48" i="3"/>
  <c r="B49" i="3"/>
  <c r="B55" i="3"/>
  <c r="B70" i="3"/>
  <c r="B76" i="3"/>
  <c r="B97" i="3"/>
  <c r="B113" i="3"/>
  <c r="B114" i="3"/>
  <c r="B116" i="3"/>
  <c r="B121" i="3"/>
  <c r="B128" i="3"/>
  <c r="B132" i="3"/>
  <c r="B142" i="3"/>
  <c r="B149" i="3"/>
  <c r="B165" i="3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4" i="5" l="1"/>
  <c r="B184" i="3" l="1"/>
  <c r="N184" i="5"/>
  <c r="Y184" i="5" s="1"/>
  <c r="Z184" i="5" s="1"/>
  <c r="M184" i="5"/>
  <c r="N183" i="5"/>
  <c r="Y183" i="5" s="1"/>
  <c r="Z183" i="5" s="1"/>
  <c r="M183" i="5"/>
  <c r="B183" i="5"/>
  <c r="N182" i="5"/>
  <c r="Y182" i="5" s="1"/>
  <c r="Z182" i="5" s="1"/>
  <c r="M182" i="5"/>
  <c r="B182" i="5"/>
  <c r="N181" i="5"/>
  <c r="Y181" i="5" s="1"/>
  <c r="Z181" i="5" s="1"/>
  <c r="M181" i="5"/>
  <c r="B181" i="5"/>
  <c r="N180" i="5"/>
  <c r="Y180" i="5" s="1"/>
  <c r="Z180" i="5" s="1"/>
  <c r="M180" i="5"/>
  <c r="B180" i="5"/>
  <c r="N179" i="5"/>
  <c r="Y179" i="5" s="1"/>
  <c r="Z179" i="5" s="1"/>
  <c r="M179" i="5"/>
  <c r="B179" i="5"/>
  <c r="N178" i="5"/>
  <c r="Y178" i="5" s="1"/>
  <c r="Z178" i="5" s="1"/>
  <c r="M178" i="5"/>
  <c r="B178" i="5"/>
  <c r="N177" i="5"/>
  <c r="Y177" i="5" s="1"/>
  <c r="Z177" i="5" s="1"/>
  <c r="M177" i="5"/>
  <c r="B177" i="5"/>
  <c r="N176" i="5"/>
  <c r="Y176" i="5" s="1"/>
  <c r="Z176" i="5" s="1"/>
  <c r="M176" i="5"/>
  <c r="B176" i="5"/>
  <c r="N175" i="5"/>
  <c r="Y175" i="5" s="1"/>
  <c r="Z175" i="5" s="1"/>
  <c r="M175" i="5"/>
  <c r="B175" i="5"/>
  <c r="N174" i="5"/>
  <c r="Y174" i="5" s="1"/>
  <c r="Z174" i="5" s="1"/>
  <c r="M174" i="5"/>
  <c r="B174" i="5"/>
  <c r="N173" i="5"/>
  <c r="Y173" i="5" s="1"/>
  <c r="Z173" i="5" s="1"/>
  <c r="M173" i="5"/>
  <c r="B173" i="5"/>
  <c r="N172" i="5"/>
  <c r="Y172" i="5" s="1"/>
  <c r="Z172" i="5" s="1"/>
  <c r="M172" i="5"/>
  <c r="B172" i="5"/>
  <c r="N171" i="5"/>
  <c r="Y171" i="5" s="1"/>
  <c r="Z171" i="5" s="1"/>
  <c r="M171" i="5"/>
  <c r="B171" i="5"/>
  <c r="N170" i="5"/>
  <c r="Y170" i="5" s="1"/>
  <c r="Z170" i="5" s="1"/>
  <c r="M170" i="5"/>
  <c r="B170" i="5"/>
  <c r="N169" i="5"/>
  <c r="Y169" i="5" s="1"/>
  <c r="Z169" i="5" s="1"/>
  <c r="M169" i="5"/>
  <c r="B169" i="5"/>
  <c r="N168" i="5"/>
  <c r="Y168" i="5" s="1"/>
  <c r="Z168" i="5" s="1"/>
  <c r="M168" i="5"/>
  <c r="B168" i="5"/>
  <c r="N167" i="5"/>
  <c r="Y167" i="5" s="1"/>
  <c r="Z167" i="5" s="1"/>
  <c r="M167" i="5"/>
  <c r="B167" i="5"/>
  <c r="N166" i="5"/>
  <c r="Y166" i="5" s="1"/>
  <c r="Z166" i="5" s="1"/>
  <c r="M166" i="5"/>
  <c r="B166" i="5"/>
  <c r="N165" i="5"/>
  <c r="M165" i="5"/>
  <c r="N164" i="5"/>
  <c r="Y164" i="5" s="1"/>
  <c r="Z164" i="5" s="1"/>
  <c r="AD164" i="5" s="1"/>
  <c r="M164" i="5"/>
  <c r="B164" i="5"/>
  <c r="N163" i="5"/>
  <c r="Y163" i="5" s="1"/>
  <c r="Z163" i="5" s="1"/>
  <c r="M163" i="5"/>
  <c r="B163" i="5"/>
  <c r="N162" i="5"/>
  <c r="Y162" i="5" s="1"/>
  <c r="Z162" i="5" s="1"/>
  <c r="AC162" i="5" s="1"/>
  <c r="M162" i="5"/>
  <c r="B162" i="5"/>
  <c r="N161" i="5"/>
  <c r="Y161" i="5" s="1"/>
  <c r="Z161" i="5" s="1"/>
  <c r="AD161" i="5" s="1"/>
  <c r="M161" i="5"/>
  <c r="B161" i="5"/>
  <c r="N160" i="5"/>
  <c r="Y160" i="5" s="1"/>
  <c r="Z160" i="5" s="1"/>
  <c r="M160" i="5"/>
  <c r="B160" i="5"/>
  <c r="N159" i="5"/>
  <c r="Y159" i="5" s="1"/>
  <c r="Z159" i="5" s="1"/>
  <c r="AE159" i="5" s="1"/>
  <c r="M159" i="5"/>
  <c r="B159" i="5"/>
  <c r="N158" i="5"/>
  <c r="Y158" i="5" s="1"/>
  <c r="Z158" i="5" s="1"/>
  <c r="M158" i="5"/>
  <c r="B158" i="5"/>
  <c r="N157" i="5"/>
  <c r="Y157" i="5" s="1"/>
  <c r="Z157" i="5" s="1"/>
  <c r="M157" i="5"/>
  <c r="B157" i="5"/>
  <c r="N156" i="5"/>
  <c r="Y156" i="5" s="1"/>
  <c r="Z156" i="5" s="1"/>
  <c r="M156" i="5"/>
  <c r="B156" i="5"/>
  <c r="N155" i="5"/>
  <c r="Y155" i="5" s="1"/>
  <c r="Z155" i="5" s="1"/>
  <c r="M155" i="5"/>
  <c r="B155" i="5"/>
  <c r="N154" i="5"/>
  <c r="Y154" i="5" s="1"/>
  <c r="Z154" i="5" s="1"/>
  <c r="M154" i="5"/>
  <c r="B154" i="5"/>
  <c r="N153" i="5"/>
  <c r="Y153" i="5" s="1"/>
  <c r="Z153" i="5" s="1"/>
  <c r="M153" i="5"/>
  <c r="B153" i="5"/>
  <c r="N152" i="5"/>
  <c r="Y152" i="5" s="1"/>
  <c r="Z152" i="5" s="1"/>
  <c r="AD152" i="5" s="1"/>
  <c r="M152" i="5"/>
  <c r="B152" i="5"/>
  <c r="N151" i="5"/>
  <c r="Y151" i="5" s="1"/>
  <c r="Z151" i="5" s="1"/>
  <c r="M151" i="5"/>
  <c r="B151" i="5"/>
  <c r="N150" i="5"/>
  <c r="Y150" i="5" s="1"/>
  <c r="Z150" i="5" s="1"/>
  <c r="AF150" i="5" s="1"/>
  <c r="M150" i="5"/>
  <c r="B150" i="5"/>
  <c r="N149" i="5"/>
  <c r="M149" i="5"/>
  <c r="N148" i="5"/>
  <c r="Y148" i="5" s="1"/>
  <c r="Z148" i="5" s="1"/>
  <c r="M148" i="5"/>
  <c r="B148" i="5"/>
  <c r="N147" i="5"/>
  <c r="Y147" i="5" s="1"/>
  <c r="Z147" i="5" s="1"/>
  <c r="M147" i="5"/>
  <c r="B147" i="5"/>
  <c r="N146" i="5"/>
  <c r="Y146" i="5" s="1"/>
  <c r="Z146" i="5" s="1"/>
  <c r="M146" i="5"/>
  <c r="B146" i="5"/>
  <c r="N145" i="5"/>
  <c r="Y145" i="5" s="1"/>
  <c r="Z145" i="5" s="1"/>
  <c r="M145" i="5"/>
  <c r="B145" i="5"/>
  <c r="N144" i="5"/>
  <c r="Y144" i="5" s="1"/>
  <c r="Z144" i="5" s="1"/>
  <c r="M144" i="5"/>
  <c r="B144" i="5"/>
  <c r="N143" i="5"/>
  <c r="Y143" i="5" s="1"/>
  <c r="Z143" i="5" s="1"/>
  <c r="M143" i="5"/>
  <c r="B143" i="5"/>
  <c r="N142" i="5"/>
  <c r="M142" i="5"/>
  <c r="N141" i="5"/>
  <c r="Y141" i="5" s="1"/>
  <c r="Z141" i="5" s="1"/>
  <c r="M141" i="5"/>
  <c r="B141" i="5"/>
  <c r="N140" i="5"/>
  <c r="Y140" i="5" s="1"/>
  <c r="Z140" i="5" s="1"/>
  <c r="M140" i="5"/>
  <c r="B140" i="5"/>
  <c r="N139" i="5"/>
  <c r="Y139" i="5" s="1"/>
  <c r="Z139" i="5" s="1"/>
  <c r="M139" i="5"/>
  <c r="B139" i="5"/>
  <c r="N138" i="5"/>
  <c r="Y138" i="5" s="1"/>
  <c r="Z138" i="5" s="1"/>
  <c r="M138" i="5"/>
  <c r="B138" i="5"/>
  <c r="N137" i="5"/>
  <c r="Y137" i="5" s="1"/>
  <c r="Z137" i="5" s="1"/>
  <c r="M137" i="5"/>
  <c r="B137" i="5"/>
  <c r="N136" i="5"/>
  <c r="Y136" i="5" s="1"/>
  <c r="Z136" i="5" s="1"/>
  <c r="AE136" i="5" s="1"/>
  <c r="M136" i="5"/>
  <c r="B136" i="5"/>
  <c r="N135" i="5"/>
  <c r="Y135" i="5" s="1"/>
  <c r="Z135" i="5" s="1"/>
  <c r="M135" i="5"/>
  <c r="B135" i="5"/>
  <c r="N134" i="5"/>
  <c r="Y134" i="5" s="1"/>
  <c r="Z134" i="5" s="1"/>
  <c r="M134" i="5"/>
  <c r="B134" i="5"/>
  <c r="N132" i="5"/>
  <c r="Y132" i="5" s="1"/>
  <c r="Z132" i="5" s="1"/>
  <c r="M132" i="5"/>
  <c r="N131" i="5"/>
  <c r="Y131" i="5" s="1"/>
  <c r="Z131" i="5" s="1"/>
  <c r="AR131" i="5" s="1"/>
  <c r="M131" i="5"/>
  <c r="B131" i="5"/>
  <c r="N130" i="5"/>
  <c r="Y130" i="5" s="1"/>
  <c r="Z130" i="5" s="1"/>
  <c r="M130" i="5"/>
  <c r="B130" i="5"/>
  <c r="N129" i="5"/>
  <c r="Y129" i="5" s="1"/>
  <c r="Z129" i="5" s="1"/>
  <c r="M129" i="5"/>
  <c r="B129" i="5"/>
  <c r="N128" i="5"/>
  <c r="Y128" i="5" s="1"/>
  <c r="Z128" i="5" s="1"/>
  <c r="AR128" i="5" s="1"/>
  <c r="M128" i="5"/>
  <c r="N127" i="5"/>
  <c r="Y127" i="5" s="1"/>
  <c r="Z127" i="5" s="1"/>
  <c r="M127" i="5"/>
  <c r="B127" i="5"/>
  <c r="N126" i="5"/>
  <c r="Y126" i="5" s="1"/>
  <c r="Z126" i="5" s="1"/>
  <c r="M126" i="5"/>
  <c r="B126" i="5"/>
  <c r="N125" i="5"/>
  <c r="Y125" i="5" s="1"/>
  <c r="Z125" i="5" s="1"/>
  <c r="M125" i="5"/>
  <c r="B125" i="5"/>
  <c r="N124" i="5"/>
  <c r="Y124" i="5" s="1"/>
  <c r="Z124" i="5" s="1"/>
  <c r="M124" i="5"/>
  <c r="B124" i="5"/>
  <c r="N123" i="5"/>
  <c r="Y123" i="5" s="1"/>
  <c r="Z123" i="5" s="1"/>
  <c r="AF123" i="5" s="1"/>
  <c r="M123" i="5"/>
  <c r="B123" i="5"/>
  <c r="N122" i="5"/>
  <c r="Y122" i="5" s="1"/>
  <c r="Z122" i="5" s="1"/>
  <c r="M122" i="5"/>
  <c r="B122" i="5"/>
  <c r="N121" i="5"/>
  <c r="Y121" i="5" s="1"/>
  <c r="Z121" i="5" s="1"/>
  <c r="M121" i="5"/>
  <c r="N120" i="5"/>
  <c r="Y120" i="5" s="1"/>
  <c r="Z120" i="5" s="1"/>
  <c r="M120" i="5"/>
  <c r="B120" i="5"/>
  <c r="N119" i="5"/>
  <c r="Y119" i="5" s="1"/>
  <c r="Z119" i="5" s="1"/>
  <c r="AR119" i="5" s="1"/>
  <c r="M119" i="5"/>
  <c r="B119" i="5"/>
  <c r="N118" i="5"/>
  <c r="Y118" i="5" s="1"/>
  <c r="Z118" i="5" s="1"/>
  <c r="M118" i="5"/>
  <c r="B118" i="5"/>
  <c r="N117" i="5"/>
  <c r="Y117" i="5" s="1"/>
  <c r="Z117" i="5" s="1"/>
  <c r="M117" i="5"/>
  <c r="B117" i="5"/>
  <c r="N116" i="5"/>
  <c r="M116" i="5"/>
  <c r="N115" i="5"/>
  <c r="Y115" i="5" s="1"/>
  <c r="Z115" i="5" s="1"/>
  <c r="M115" i="5"/>
  <c r="B115" i="5"/>
  <c r="N114" i="5"/>
  <c r="Y114" i="5" s="1"/>
  <c r="Z114" i="5" s="1"/>
  <c r="M114" i="5"/>
  <c r="N113" i="5"/>
  <c r="Y113" i="5" s="1"/>
  <c r="Z113" i="5" s="1"/>
  <c r="M113" i="5"/>
  <c r="N112" i="5"/>
  <c r="Y112" i="5" s="1"/>
  <c r="Z112" i="5" s="1"/>
  <c r="M112" i="5"/>
  <c r="B112" i="5"/>
  <c r="N110" i="5"/>
  <c r="Y110" i="5" s="1"/>
  <c r="Z110" i="5" s="1"/>
  <c r="M110" i="5"/>
  <c r="B110" i="5"/>
  <c r="N109" i="5"/>
  <c r="Y109" i="5" s="1"/>
  <c r="Z109" i="5" s="1"/>
  <c r="M109" i="5"/>
  <c r="B109" i="5"/>
  <c r="N108" i="5"/>
  <c r="Y108" i="5" s="1"/>
  <c r="Z108" i="5" s="1"/>
  <c r="M108" i="5"/>
  <c r="B108" i="5"/>
  <c r="N107" i="5"/>
  <c r="Y107" i="5" s="1"/>
  <c r="Z107" i="5" s="1"/>
  <c r="AA107" i="5" s="1"/>
  <c r="M107" i="5"/>
  <c r="B107" i="5"/>
  <c r="N106" i="5"/>
  <c r="Y106" i="5" s="1"/>
  <c r="Z106" i="5" s="1"/>
  <c r="M106" i="5"/>
  <c r="B106" i="5"/>
  <c r="N105" i="5"/>
  <c r="Y105" i="5" s="1"/>
  <c r="Z105" i="5" s="1"/>
  <c r="M105" i="5"/>
  <c r="B105" i="5"/>
  <c r="N104" i="5"/>
  <c r="Y104" i="5" s="1"/>
  <c r="Z104" i="5" s="1"/>
  <c r="M104" i="5"/>
  <c r="B104" i="5"/>
  <c r="N103" i="5"/>
  <c r="Y103" i="5" s="1"/>
  <c r="Z103" i="5" s="1"/>
  <c r="AF103" i="5" s="1"/>
  <c r="M103" i="5"/>
  <c r="B103" i="5"/>
  <c r="N102" i="5"/>
  <c r="Y102" i="5" s="1"/>
  <c r="Z102" i="5" s="1"/>
  <c r="M102" i="5"/>
  <c r="B102" i="5"/>
  <c r="N101" i="5"/>
  <c r="Y101" i="5" s="1"/>
  <c r="Z101" i="5" s="1"/>
  <c r="M101" i="5"/>
  <c r="B101" i="5"/>
  <c r="N100" i="5"/>
  <c r="Y100" i="5" s="1"/>
  <c r="Z100" i="5" s="1"/>
  <c r="M100" i="5"/>
  <c r="B100" i="5"/>
  <c r="N99" i="5"/>
  <c r="Y99" i="5" s="1"/>
  <c r="Z99" i="5" s="1"/>
  <c r="M99" i="5"/>
  <c r="B99" i="5"/>
  <c r="N98" i="5"/>
  <c r="Y98" i="5" s="1"/>
  <c r="Z98" i="5" s="1"/>
  <c r="M98" i="5"/>
  <c r="B98" i="5"/>
  <c r="N97" i="5"/>
  <c r="Y97" i="5" s="1"/>
  <c r="Z97" i="5" s="1"/>
  <c r="AE97" i="5" s="1"/>
  <c r="M97" i="5"/>
  <c r="N96" i="5"/>
  <c r="Y96" i="5" s="1"/>
  <c r="Z96" i="5" s="1"/>
  <c r="M96" i="5"/>
  <c r="B96" i="5"/>
  <c r="N95" i="5"/>
  <c r="Y95" i="5" s="1"/>
  <c r="Z95" i="5" s="1"/>
  <c r="AC95" i="5" s="1"/>
  <c r="M95" i="5"/>
  <c r="B95" i="5"/>
  <c r="N94" i="5"/>
  <c r="Y94" i="5" s="1"/>
  <c r="Z94" i="5" s="1"/>
  <c r="M94" i="5"/>
  <c r="B94" i="5"/>
  <c r="N93" i="5"/>
  <c r="Y93" i="5" s="1"/>
  <c r="Z93" i="5" s="1"/>
  <c r="AC93" i="5" s="1"/>
  <c r="M93" i="5"/>
  <c r="B93" i="5"/>
  <c r="N92" i="5"/>
  <c r="Y92" i="5" s="1"/>
  <c r="Z92" i="5" s="1"/>
  <c r="AC92" i="5" s="1"/>
  <c r="M92" i="5"/>
  <c r="B92" i="5"/>
  <c r="N91" i="5"/>
  <c r="Y91" i="5" s="1"/>
  <c r="Z91" i="5" s="1"/>
  <c r="AB91" i="5" s="1"/>
  <c r="M91" i="5"/>
  <c r="B91" i="5"/>
  <c r="N90" i="5"/>
  <c r="Y90" i="5" s="1"/>
  <c r="Z90" i="5" s="1"/>
  <c r="M90" i="5"/>
  <c r="B90" i="5"/>
  <c r="N89" i="5"/>
  <c r="Y89" i="5" s="1"/>
  <c r="Z89" i="5" s="1"/>
  <c r="M89" i="5"/>
  <c r="B89" i="5"/>
  <c r="N88" i="5"/>
  <c r="Y88" i="5" s="1"/>
  <c r="Z88" i="5" s="1"/>
  <c r="M88" i="5"/>
  <c r="B88" i="5"/>
  <c r="N87" i="5"/>
  <c r="Y87" i="5" s="1"/>
  <c r="Z87" i="5" s="1"/>
  <c r="AQ87" i="5" s="1"/>
  <c r="M87" i="5"/>
  <c r="B87" i="5"/>
  <c r="N85" i="5"/>
  <c r="Y85" i="5" s="1"/>
  <c r="Z85" i="5" s="1"/>
  <c r="AF85" i="5" s="1"/>
  <c r="M85" i="5"/>
  <c r="B85" i="5"/>
  <c r="N84" i="5"/>
  <c r="Y84" i="5" s="1"/>
  <c r="Z84" i="5" s="1"/>
  <c r="M84" i="5"/>
  <c r="B84" i="5"/>
  <c r="N83" i="5"/>
  <c r="Y83" i="5" s="1"/>
  <c r="Z83" i="5" s="1"/>
  <c r="AE83" i="5" s="1"/>
  <c r="M83" i="5"/>
  <c r="B83" i="5"/>
  <c r="N82" i="5"/>
  <c r="Y82" i="5" s="1"/>
  <c r="Z82" i="5" s="1"/>
  <c r="AE82" i="5" s="1"/>
  <c r="M82" i="5"/>
  <c r="B82" i="5"/>
  <c r="N81" i="5"/>
  <c r="Y81" i="5" s="1"/>
  <c r="Z81" i="5" s="1"/>
  <c r="AC81" i="5" s="1"/>
  <c r="M81" i="5"/>
  <c r="B81" i="5"/>
  <c r="N80" i="5"/>
  <c r="Y80" i="5" s="1"/>
  <c r="Z80" i="5" s="1"/>
  <c r="AD80" i="5" s="1"/>
  <c r="M80" i="5"/>
  <c r="B80" i="5"/>
  <c r="N79" i="5"/>
  <c r="Y79" i="5" s="1"/>
  <c r="Z79" i="5" s="1"/>
  <c r="M79" i="5"/>
  <c r="B79" i="5"/>
  <c r="N78" i="5"/>
  <c r="Y78" i="5" s="1"/>
  <c r="Z78" i="5" s="1"/>
  <c r="AE78" i="5" s="1"/>
  <c r="M78" i="5"/>
  <c r="B78" i="5"/>
  <c r="N77" i="5"/>
  <c r="Y77" i="5" s="1"/>
  <c r="Z77" i="5" s="1"/>
  <c r="M77" i="5"/>
  <c r="B77" i="5"/>
  <c r="N75" i="5"/>
  <c r="Y75" i="5" s="1"/>
  <c r="Z75" i="5" s="1"/>
  <c r="AQ75" i="5" s="1"/>
  <c r="M75" i="5"/>
  <c r="B75" i="5"/>
  <c r="N74" i="5"/>
  <c r="Y74" i="5" s="1"/>
  <c r="Z74" i="5" s="1"/>
  <c r="M74" i="5"/>
  <c r="B74" i="5"/>
  <c r="N73" i="5"/>
  <c r="Y73" i="5" s="1"/>
  <c r="Z73" i="5" s="1"/>
  <c r="AQ73" i="5" s="1"/>
  <c r="M73" i="5"/>
  <c r="B73" i="5"/>
  <c r="N72" i="5"/>
  <c r="Y72" i="5" s="1"/>
  <c r="Z72" i="5" s="1"/>
  <c r="AQ72" i="5" s="1"/>
  <c r="M72" i="5"/>
  <c r="B72" i="5"/>
  <c r="N71" i="5"/>
  <c r="Y71" i="5" s="1"/>
  <c r="Z71" i="5" s="1"/>
  <c r="M71" i="5"/>
  <c r="B71" i="5"/>
  <c r="N69" i="5"/>
  <c r="Y69" i="5" s="1"/>
  <c r="Z69" i="5" s="1"/>
  <c r="M69" i="5"/>
  <c r="B69" i="5"/>
  <c r="N68" i="5"/>
  <c r="Y68" i="5" s="1"/>
  <c r="Z68" i="5" s="1"/>
  <c r="M68" i="5"/>
  <c r="B68" i="5"/>
  <c r="N67" i="5"/>
  <c r="Y67" i="5" s="1"/>
  <c r="Z67" i="5" s="1"/>
  <c r="M67" i="5"/>
  <c r="B67" i="5"/>
  <c r="N66" i="5"/>
  <c r="Y66" i="5" s="1"/>
  <c r="Z66" i="5" s="1"/>
  <c r="AD66" i="5" s="1"/>
  <c r="M66" i="5"/>
  <c r="B66" i="5"/>
  <c r="N65" i="5"/>
  <c r="Y65" i="5" s="1"/>
  <c r="Z65" i="5" s="1"/>
  <c r="AD65" i="5" s="1"/>
  <c r="M65" i="5"/>
  <c r="B65" i="5"/>
  <c r="N64" i="5"/>
  <c r="Y64" i="5" s="1"/>
  <c r="Z64" i="5" s="1"/>
  <c r="M64" i="5"/>
  <c r="B64" i="5"/>
  <c r="N63" i="5"/>
  <c r="Y63" i="5" s="1"/>
  <c r="Z63" i="5" s="1"/>
  <c r="AC63" i="5" s="1"/>
  <c r="M63" i="5"/>
  <c r="B63" i="5"/>
  <c r="N62" i="5"/>
  <c r="Y62" i="5" s="1"/>
  <c r="Z62" i="5" s="1"/>
  <c r="M62" i="5"/>
  <c r="B62" i="5"/>
  <c r="N61" i="5"/>
  <c r="Y61" i="5" s="1"/>
  <c r="Z61" i="5" s="1"/>
  <c r="M61" i="5"/>
  <c r="B61" i="5"/>
  <c r="N60" i="5"/>
  <c r="Y60" i="5" s="1"/>
  <c r="Z60" i="5" s="1"/>
  <c r="M60" i="5"/>
  <c r="B60" i="5"/>
  <c r="N59" i="5"/>
  <c r="Y59" i="5" s="1"/>
  <c r="Z59" i="5" s="1"/>
  <c r="M59" i="5"/>
  <c r="B59" i="5"/>
  <c r="N58" i="5"/>
  <c r="Y58" i="5" s="1"/>
  <c r="Z58" i="5" s="1"/>
  <c r="M58" i="5"/>
  <c r="B58" i="5"/>
  <c r="N57" i="5"/>
  <c r="Y57" i="5" s="1"/>
  <c r="Z57" i="5" s="1"/>
  <c r="M57" i="5"/>
  <c r="B57" i="5"/>
  <c r="N56" i="5"/>
  <c r="Y56" i="5" s="1"/>
  <c r="Z56" i="5" s="1"/>
  <c r="M56" i="5"/>
  <c r="B56" i="5"/>
  <c r="N54" i="5"/>
  <c r="Y54" i="5" s="1"/>
  <c r="Z54" i="5" s="1"/>
  <c r="M54" i="5"/>
  <c r="B54" i="5"/>
  <c r="N53" i="5"/>
  <c r="Y53" i="5" s="1"/>
  <c r="Z53" i="5" s="1"/>
  <c r="AB53" i="5" s="1"/>
  <c r="M53" i="5"/>
  <c r="B53" i="5"/>
  <c r="N52" i="5"/>
  <c r="Y52" i="5" s="1"/>
  <c r="Z52" i="5" s="1"/>
  <c r="M52" i="5"/>
  <c r="B52" i="5"/>
  <c r="N51" i="5"/>
  <c r="Y51" i="5" s="1"/>
  <c r="Z51" i="5" s="1"/>
  <c r="AQ51" i="5" s="1"/>
  <c r="M51" i="5"/>
  <c r="B51" i="5"/>
  <c r="N50" i="5"/>
  <c r="Y50" i="5" s="1"/>
  <c r="Z50" i="5" s="1"/>
  <c r="AF50" i="5" s="1"/>
  <c r="M50" i="5"/>
  <c r="B50" i="5"/>
  <c r="N47" i="5"/>
  <c r="Y47" i="5" s="1"/>
  <c r="Z47" i="5" s="1"/>
  <c r="AC47" i="5" s="1"/>
  <c r="M47" i="5"/>
  <c r="B47" i="5"/>
  <c r="N46" i="5"/>
  <c r="Y46" i="5" s="1"/>
  <c r="Z46" i="5" s="1"/>
  <c r="M46" i="5"/>
  <c r="B46" i="5"/>
  <c r="N45" i="5"/>
  <c r="Y45" i="5" s="1"/>
  <c r="Z45" i="5" s="1"/>
  <c r="AC45" i="5" s="1"/>
  <c r="M45" i="5"/>
  <c r="B45" i="5"/>
  <c r="N44" i="5"/>
  <c r="Y44" i="5" s="1"/>
  <c r="Z44" i="5" s="1"/>
  <c r="AC44" i="5" s="1"/>
  <c r="M44" i="5"/>
  <c r="B44" i="5"/>
  <c r="N43" i="5"/>
  <c r="Y43" i="5" s="1"/>
  <c r="Z43" i="5" s="1"/>
  <c r="AC43" i="5" s="1"/>
  <c r="M43" i="5"/>
  <c r="B43" i="5"/>
  <c r="N40" i="5"/>
  <c r="Y40" i="5" s="1"/>
  <c r="Z40" i="5" s="1"/>
  <c r="M40" i="5"/>
  <c r="B40" i="5"/>
  <c r="N39" i="5"/>
  <c r="Y39" i="5" s="1"/>
  <c r="Z39" i="5" s="1"/>
  <c r="M39" i="5"/>
  <c r="B39" i="5"/>
  <c r="N37" i="5"/>
  <c r="Y37" i="5" s="1"/>
  <c r="Z37" i="5" s="1"/>
  <c r="M37" i="5"/>
  <c r="B37" i="5"/>
  <c r="N36" i="5"/>
  <c r="Y36" i="5" s="1"/>
  <c r="Z36" i="5" s="1"/>
  <c r="AQ36" i="5" s="1"/>
  <c r="M36" i="5"/>
  <c r="B36" i="5"/>
  <c r="N35" i="5"/>
  <c r="Y35" i="5" s="1"/>
  <c r="Z35" i="5" s="1"/>
  <c r="M35" i="5"/>
  <c r="B35" i="5"/>
  <c r="N34" i="5"/>
  <c r="Y34" i="5" s="1"/>
  <c r="Z34" i="5" s="1"/>
  <c r="M34" i="5"/>
  <c r="B34" i="5"/>
  <c r="N33" i="5"/>
  <c r="Y33" i="5" s="1"/>
  <c r="Z33" i="5" s="1"/>
  <c r="M33" i="5"/>
  <c r="B33" i="5"/>
  <c r="N32" i="5"/>
  <c r="Y32" i="5" s="1"/>
  <c r="Z32" i="5" s="1"/>
  <c r="M32" i="5"/>
  <c r="B32" i="5"/>
  <c r="N31" i="5"/>
  <c r="Y31" i="5" s="1"/>
  <c r="Z31" i="5" s="1"/>
  <c r="M31" i="5"/>
  <c r="B31" i="5"/>
  <c r="N30" i="5"/>
  <c r="Y30" i="5" s="1"/>
  <c r="Z30" i="5" s="1"/>
  <c r="AB30" i="5" s="1"/>
  <c r="M30" i="5"/>
  <c r="B30" i="5"/>
  <c r="N29" i="5"/>
  <c r="Y29" i="5" s="1"/>
  <c r="Z29" i="5" s="1"/>
  <c r="M29" i="5"/>
  <c r="B29" i="5"/>
  <c r="N28" i="5"/>
  <c r="Y28" i="5" s="1"/>
  <c r="Z28" i="5" s="1"/>
  <c r="M28" i="5"/>
  <c r="B28" i="5"/>
  <c r="N27" i="5"/>
  <c r="Y27" i="5" s="1"/>
  <c r="Z27" i="5" s="1"/>
  <c r="M27" i="5"/>
  <c r="B27" i="5"/>
  <c r="N26" i="5"/>
  <c r="Y26" i="5" s="1"/>
  <c r="Z26" i="5" s="1"/>
  <c r="M26" i="5"/>
  <c r="B26" i="5"/>
  <c r="N25" i="5"/>
  <c r="Y25" i="5" s="1"/>
  <c r="Z25" i="5" s="1"/>
  <c r="AC25" i="5" s="1"/>
  <c r="M25" i="5"/>
  <c r="B25" i="5"/>
  <c r="N23" i="5"/>
  <c r="Y23" i="5" s="1"/>
  <c r="Z23" i="5" s="1"/>
  <c r="M23" i="5"/>
  <c r="B23" i="5"/>
  <c r="N22" i="5"/>
  <c r="Y22" i="5" s="1"/>
  <c r="Z22" i="5" s="1"/>
  <c r="AB22" i="5" s="1"/>
  <c r="M22" i="5"/>
  <c r="B22" i="5"/>
  <c r="N21" i="5"/>
  <c r="Y21" i="5" s="1"/>
  <c r="Z21" i="5" s="1"/>
  <c r="M21" i="5"/>
  <c r="B21" i="5"/>
  <c r="N18" i="5"/>
  <c r="Y18" i="5" s="1"/>
  <c r="Z18" i="5" s="1"/>
  <c r="AD18" i="5" s="1"/>
  <c r="M18" i="5"/>
  <c r="B18" i="5"/>
  <c r="N17" i="5"/>
  <c r="Y17" i="5" s="1"/>
  <c r="Z17" i="5" s="1"/>
  <c r="AE17" i="5" s="1"/>
  <c r="M17" i="5"/>
  <c r="B17" i="5"/>
  <c r="N16" i="5"/>
  <c r="Y16" i="5" s="1"/>
  <c r="Z16" i="5" s="1"/>
  <c r="AF16" i="5" s="1"/>
  <c r="M16" i="5"/>
  <c r="B16" i="5"/>
  <c r="N15" i="5"/>
  <c r="Y15" i="5" s="1"/>
  <c r="Z15" i="5" s="1"/>
  <c r="M15" i="5"/>
  <c r="B15" i="5"/>
  <c r="N14" i="5"/>
  <c r="Y14" i="5" s="1"/>
  <c r="Z14" i="5" s="1"/>
  <c r="M14" i="5"/>
  <c r="B14" i="5"/>
  <c r="N13" i="5"/>
  <c r="Y13" i="5" s="1"/>
  <c r="Z13" i="5" s="1"/>
  <c r="M13" i="5"/>
  <c r="B13" i="5"/>
  <c r="N12" i="5"/>
  <c r="Y12" i="5" s="1"/>
  <c r="Z12" i="5" s="1"/>
  <c r="M12" i="5"/>
  <c r="B12" i="5"/>
  <c r="N11" i="5"/>
  <c r="Y11" i="5" s="1"/>
  <c r="Z11" i="5" s="1"/>
  <c r="AB11" i="5" s="1"/>
  <c r="M11" i="5"/>
  <c r="B11" i="5"/>
  <c r="N10" i="5"/>
  <c r="Y10" i="5" s="1"/>
  <c r="Z10" i="5" s="1"/>
  <c r="AC10" i="5" s="1"/>
  <c r="M10" i="5"/>
  <c r="B10" i="5"/>
  <c r="N9" i="5"/>
  <c r="M9" i="5"/>
  <c r="B9" i="5"/>
  <c r="N8" i="5"/>
  <c r="Y8" i="5" s="1"/>
  <c r="Z8" i="5" s="1"/>
  <c r="AB8" i="5" s="1"/>
  <c r="M8" i="5"/>
  <c r="B8" i="5"/>
  <c r="N7" i="5"/>
  <c r="Y7" i="5" s="1"/>
  <c r="Z7" i="5" s="1"/>
  <c r="AC7" i="5" s="1"/>
  <c r="M7" i="5"/>
  <c r="B7" i="5"/>
  <c r="N6" i="5"/>
  <c r="Y6" i="5" s="1"/>
  <c r="Z6" i="5" s="1"/>
  <c r="M6" i="5"/>
  <c r="B6" i="5"/>
  <c r="N5" i="5"/>
  <c r="Y5" i="5" s="1"/>
  <c r="Z5" i="5" s="1"/>
  <c r="AF5" i="5" s="1"/>
  <c r="M5" i="5"/>
  <c r="V192" i="4"/>
  <c r="V191" i="4"/>
  <c r="V190" i="4"/>
  <c r="V189" i="4"/>
  <c r="V188" i="4"/>
  <c r="V187" i="4"/>
  <c r="V186" i="4"/>
  <c r="BX184" i="4"/>
  <c r="P184" i="4"/>
  <c r="AA184" i="4" s="1"/>
  <c r="AB184" i="4" s="1"/>
  <c r="O184" i="4"/>
  <c r="C184" i="4"/>
  <c r="BX183" i="4"/>
  <c r="BZ183" i="4" s="1"/>
  <c r="P183" i="4"/>
  <c r="AA183" i="4" s="1"/>
  <c r="AB183" i="4" s="1"/>
  <c r="AH183" i="4" s="1"/>
  <c r="O183" i="4"/>
  <c r="C183" i="4"/>
  <c r="BX182" i="4"/>
  <c r="BZ182" i="4" s="1"/>
  <c r="P182" i="4"/>
  <c r="AA182" i="4" s="1"/>
  <c r="AB182" i="4" s="1"/>
  <c r="AG182" i="4" s="1"/>
  <c r="O182" i="4"/>
  <c r="C182" i="4"/>
  <c r="BX181" i="4"/>
  <c r="BZ181" i="4" s="1"/>
  <c r="P181" i="4"/>
  <c r="AA181" i="4" s="1"/>
  <c r="AB181" i="4" s="1"/>
  <c r="O181" i="4"/>
  <c r="C181" i="4"/>
  <c r="BX180" i="4"/>
  <c r="P180" i="4"/>
  <c r="AA180" i="4" s="1"/>
  <c r="AB180" i="4" s="1"/>
  <c r="AE180" i="4" s="1"/>
  <c r="O180" i="4"/>
  <c r="C180" i="4"/>
  <c r="BX179" i="4"/>
  <c r="P179" i="4"/>
  <c r="AA179" i="4" s="1"/>
  <c r="AB179" i="4" s="1"/>
  <c r="O179" i="4"/>
  <c r="C179" i="4"/>
  <c r="BX178" i="4"/>
  <c r="P178" i="4"/>
  <c r="AA178" i="4" s="1"/>
  <c r="AB178" i="4" s="1"/>
  <c r="AC178" i="4" s="1"/>
  <c r="O178" i="4"/>
  <c r="C178" i="4"/>
  <c r="BX177" i="4"/>
  <c r="BZ177" i="4" s="1"/>
  <c r="P177" i="4"/>
  <c r="AA177" i="4" s="1"/>
  <c r="AB177" i="4" s="1"/>
  <c r="O177" i="4"/>
  <c r="C177" i="4"/>
  <c r="CA177" i="4" s="1"/>
  <c r="BX176" i="4"/>
  <c r="P176" i="4"/>
  <c r="AA176" i="4" s="1"/>
  <c r="AB176" i="4" s="1"/>
  <c r="O176" i="4"/>
  <c r="C176" i="4"/>
  <c r="BX175" i="4"/>
  <c r="BZ175" i="4" s="1"/>
  <c r="BT175" i="4"/>
  <c r="BS175" i="4"/>
  <c r="BA175" i="4"/>
  <c r="BE175" i="4" s="1"/>
  <c r="AZ175" i="4"/>
  <c r="BD175" i="4" s="1"/>
  <c r="BJ175" i="4" s="1"/>
  <c r="C175" i="4"/>
  <c r="BX174" i="4"/>
  <c r="P174" i="4"/>
  <c r="AA174" i="4" s="1"/>
  <c r="AB174" i="4" s="1"/>
  <c r="AD174" i="4" s="1"/>
  <c r="O174" i="4"/>
  <c r="C174" i="4"/>
  <c r="BX173" i="4"/>
  <c r="P173" i="4"/>
  <c r="AA173" i="4" s="1"/>
  <c r="AB173" i="4" s="1"/>
  <c r="AT173" i="4" s="1"/>
  <c r="O173" i="4"/>
  <c r="C173" i="4"/>
  <c r="BX172" i="4"/>
  <c r="BT172" i="4"/>
  <c r="BS172" i="4"/>
  <c r="BA172" i="4"/>
  <c r="BE172" i="4" s="1"/>
  <c r="AZ172" i="4"/>
  <c r="C172" i="4"/>
  <c r="BX171" i="4"/>
  <c r="BZ171" i="4" s="1"/>
  <c r="P171" i="4"/>
  <c r="AA171" i="4" s="1"/>
  <c r="AB171" i="4" s="1"/>
  <c r="O171" i="4"/>
  <c r="C171" i="4"/>
  <c r="BX170" i="4"/>
  <c r="BT170" i="4"/>
  <c r="BS170" i="4"/>
  <c r="BA170" i="4"/>
  <c r="BE170" i="4" s="1"/>
  <c r="AZ170" i="4"/>
  <c r="BD170" i="4" s="1"/>
  <c r="BJ170" i="4" s="1"/>
  <c r="C170" i="4"/>
  <c r="BX169" i="4"/>
  <c r="AA169" i="4"/>
  <c r="AB169" i="4" s="1"/>
  <c r="P169" i="4"/>
  <c r="O169" i="4"/>
  <c r="C169" i="4"/>
  <c r="BX168" i="4"/>
  <c r="BZ168" i="4" s="1"/>
  <c r="P168" i="4"/>
  <c r="AA168" i="4" s="1"/>
  <c r="AB168" i="4" s="1"/>
  <c r="AH168" i="4" s="1"/>
  <c r="O168" i="4"/>
  <c r="C168" i="4"/>
  <c r="BZ167" i="4"/>
  <c r="BX167" i="4"/>
  <c r="P167" i="4"/>
  <c r="AA167" i="4" s="1"/>
  <c r="AB167" i="4" s="1"/>
  <c r="AG167" i="4" s="1"/>
  <c r="O167" i="4"/>
  <c r="C167" i="4"/>
  <c r="CA167" i="4" s="1"/>
  <c r="BX166" i="4"/>
  <c r="BZ166" i="4" s="1"/>
  <c r="AA166" i="4"/>
  <c r="AB166" i="4" s="1"/>
  <c r="AT166" i="4" s="1"/>
  <c r="P166" i="4"/>
  <c r="O166" i="4"/>
  <c r="C166" i="4"/>
  <c r="BX165" i="4"/>
  <c r="BT165" i="4"/>
  <c r="BS165" i="4"/>
  <c r="BA165" i="4"/>
  <c r="BE165" i="4" s="1"/>
  <c r="AZ165" i="4"/>
  <c r="BD165" i="4" s="1"/>
  <c r="BJ165" i="4" s="1"/>
  <c r="C165" i="4"/>
  <c r="BX164" i="4"/>
  <c r="CA164" i="4" s="1"/>
  <c r="P164" i="4"/>
  <c r="AA164" i="4" s="1"/>
  <c r="AB164" i="4" s="1"/>
  <c r="O164" i="4"/>
  <c r="C164" i="4"/>
  <c r="BX163" i="4"/>
  <c r="BZ163" i="4" s="1"/>
  <c r="P163" i="4"/>
  <c r="AA163" i="4" s="1"/>
  <c r="AB163" i="4" s="1"/>
  <c r="AH163" i="4" s="1"/>
  <c r="O163" i="4"/>
  <c r="C163" i="4"/>
  <c r="BX162" i="4"/>
  <c r="P162" i="4"/>
  <c r="AA162" i="4" s="1"/>
  <c r="AB162" i="4" s="1"/>
  <c r="AG162" i="4" s="1"/>
  <c r="O162" i="4"/>
  <c r="C162" i="4"/>
  <c r="BX161" i="4"/>
  <c r="BZ161" i="4" s="1"/>
  <c r="P161" i="4"/>
  <c r="AA161" i="4" s="1"/>
  <c r="AB161" i="4" s="1"/>
  <c r="O161" i="4"/>
  <c r="C161" i="4"/>
  <c r="BX160" i="4"/>
  <c r="P160" i="4"/>
  <c r="AA160" i="4" s="1"/>
  <c r="AB160" i="4" s="1"/>
  <c r="O160" i="4"/>
  <c r="C160" i="4"/>
  <c r="BX159" i="4"/>
  <c r="P159" i="4"/>
  <c r="AA159" i="4" s="1"/>
  <c r="AB159" i="4" s="1"/>
  <c r="AT159" i="4" s="1"/>
  <c r="O159" i="4"/>
  <c r="C159" i="4"/>
  <c r="BX158" i="4"/>
  <c r="BZ158" i="4" s="1"/>
  <c r="P158" i="4"/>
  <c r="AA158" i="4" s="1"/>
  <c r="AB158" i="4" s="1"/>
  <c r="O158" i="4"/>
  <c r="C158" i="4"/>
  <c r="BX157" i="4"/>
  <c r="BZ157" i="4" s="1"/>
  <c r="P157" i="4"/>
  <c r="AA157" i="4" s="1"/>
  <c r="AB157" i="4" s="1"/>
  <c r="O157" i="4"/>
  <c r="C157" i="4"/>
  <c r="BX156" i="4"/>
  <c r="P156" i="4"/>
  <c r="AA156" i="4" s="1"/>
  <c r="AB156" i="4" s="1"/>
  <c r="AH156" i="4" s="1"/>
  <c r="O156" i="4"/>
  <c r="C156" i="4"/>
  <c r="BX155" i="4"/>
  <c r="BZ155" i="4" s="1"/>
  <c r="P155" i="4"/>
  <c r="AA155" i="4" s="1"/>
  <c r="AB155" i="4" s="1"/>
  <c r="AH155" i="4" s="1"/>
  <c r="O155" i="4"/>
  <c r="C155" i="4"/>
  <c r="BX154" i="4"/>
  <c r="BZ154" i="4" s="1"/>
  <c r="P154" i="4"/>
  <c r="AA154" i="4" s="1"/>
  <c r="AB154" i="4" s="1"/>
  <c r="O154" i="4"/>
  <c r="C154" i="4"/>
  <c r="BX153" i="4"/>
  <c r="BZ153" i="4" s="1"/>
  <c r="P153" i="4"/>
  <c r="AA153" i="4" s="1"/>
  <c r="AB153" i="4" s="1"/>
  <c r="O153" i="4"/>
  <c r="C153" i="4"/>
  <c r="BX152" i="4"/>
  <c r="P152" i="4"/>
  <c r="AA152" i="4" s="1"/>
  <c r="AB152" i="4" s="1"/>
  <c r="O152" i="4"/>
  <c r="C152" i="4"/>
  <c r="BX151" i="4"/>
  <c r="P151" i="4"/>
  <c r="AA151" i="4" s="1"/>
  <c r="AB151" i="4" s="1"/>
  <c r="O151" i="4"/>
  <c r="C151" i="4"/>
  <c r="BX150" i="4"/>
  <c r="P150" i="4"/>
  <c r="AA150" i="4" s="1"/>
  <c r="AB150" i="4" s="1"/>
  <c r="O150" i="4"/>
  <c r="C150" i="4"/>
  <c r="BX149" i="4"/>
  <c r="BZ149" i="4" s="1"/>
  <c r="BT149" i="4"/>
  <c r="BS149" i="4"/>
  <c r="BV149" i="4" s="1"/>
  <c r="BA149" i="4"/>
  <c r="AZ149" i="4"/>
  <c r="C149" i="4"/>
  <c r="BX148" i="4"/>
  <c r="BZ148" i="4" s="1"/>
  <c r="P148" i="4"/>
  <c r="AA148" i="4" s="1"/>
  <c r="AB148" i="4" s="1"/>
  <c r="O148" i="4"/>
  <c r="C148" i="4"/>
  <c r="BX147" i="4"/>
  <c r="P147" i="4"/>
  <c r="AA147" i="4" s="1"/>
  <c r="AB147" i="4" s="1"/>
  <c r="AE147" i="4" s="1"/>
  <c r="O147" i="4"/>
  <c r="C147" i="4"/>
  <c r="BX146" i="4"/>
  <c r="P146" i="4"/>
  <c r="AA146" i="4" s="1"/>
  <c r="AB146" i="4" s="1"/>
  <c r="AT146" i="4" s="1"/>
  <c r="O146" i="4"/>
  <c r="C146" i="4"/>
  <c r="BX145" i="4"/>
  <c r="P145" i="4"/>
  <c r="AA145" i="4" s="1"/>
  <c r="AB145" i="4" s="1"/>
  <c r="O145" i="4"/>
  <c r="C145" i="4"/>
  <c r="BX144" i="4"/>
  <c r="BZ144" i="4" s="1"/>
  <c r="P144" i="4"/>
  <c r="AA144" i="4" s="1"/>
  <c r="AB144" i="4" s="1"/>
  <c r="O144" i="4"/>
  <c r="C144" i="4"/>
  <c r="BX143" i="4"/>
  <c r="P143" i="4"/>
  <c r="AA143" i="4" s="1"/>
  <c r="AB143" i="4" s="1"/>
  <c r="AE143" i="4" s="1"/>
  <c r="O143" i="4"/>
  <c r="C143" i="4"/>
  <c r="BX142" i="4"/>
  <c r="BT142" i="4"/>
  <c r="BS142" i="4"/>
  <c r="BA142" i="4"/>
  <c r="BE142" i="4" s="1"/>
  <c r="BI142" i="4" s="1"/>
  <c r="AZ142" i="4"/>
  <c r="BD142" i="4" s="1"/>
  <c r="C142" i="4"/>
  <c r="BX141" i="4"/>
  <c r="P141" i="4"/>
  <c r="AA141" i="4" s="1"/>
  <c r="AB141" i="4" s="1"/>
  <c r="O141" i="4"/>
  <c r="C141" i="4"/>
  <c r="BX140" i="4"/>
  <c r="BZ140" i="4" s="1"/>
  <c r="P140" i="4"/>
  <c r="AA140" i="4" s="1"/>
  <c r="AB140" i="4" s="1"/>
  <c r="O140" i="4"/>
  <c r="C140" i="4"/>
  <c r="BX139" i="4"/>
  <c r="BZ139" i="4" s="1"/>
  <c r="P139" i="4"/>
  <c r="AA139" i="4" s="1"/>
  <c r="AB139" i="4" s="1"/>
  <c r="AS139" i="4" s="1"/>
  <c r="O139" i="4"/>
  <c r="C139" i="4"/>
  <c r="BX138" i="4"/>
  <c r="P138" i="4"/>
  <c r="AA138" i="4" s="1"/>
  <c r="AB138" i="4" s="1"/>
  <c r="AE138" i="4" s="1"/>
  <c r="O138" i="4"/>
  <c r="C138" i="4"/>
  <c r="BX137" i="4"/>
  <c r="P137" i="4"/>
  <c r="AA137" i="4" s="1"/>
  <c r="AB137" i="4" s="1"/>
  <c r="AH137" i="4" s="1"/>
  <c r="O137" i="4"/>
  <c r="C137" i="4"/>
  <c r="BX136" i="4"/>
  <c r="P136" i="4"/>
  <c r="AA136" i="4" s="1"/>
  <c r="AB136" i="4" s="1"/>
  <c r="O136" i="4"/>
  <c r="C136" i="4"/>
  <c r="BX135" i="4"/>
  <c r="P135" i="4"/>
  <c r="AA135" i="4" s="1"/>
  <c r="AB135" i="4" s="1"/>
  <c r="O135" i="4"/>
  <c r="C135" i="4"/>
  <c r="BX134" i="4"/>
  <c r="P134" i="4"/>
  <c r="AA134" i="4" s="1"/>
  <c r="AB134" i="4" s="1"/>
  <c r="O134" i="4"/>
  <c r="C134" i="4"/>
  <c r="BX132" i="4"/>
  <c r="P132" i="4"/>
  <c r="AA132" i="4" s="1"/>
  <c r="AB132" i="4" s="1"/>
  <c r="AH132" i="4" s="1"/>
  <c r="O132" i="4"/>
  <c r="C132" i="4"/>
  <c r="BX131" i="4"/>
  <c r="P131" i="4"/>
  <c r="AA131" i="4" s="1"/>
  <c r="AB131" i="4" s="1"/>
  <c r="O131" i="4"/>
  <c r="C131" i="4"/>
  <c r="BX130" i="4"/>
  <c r="BZ130" i="4" s="1"/>
  <c r="P130" i="4"/>
  <c r="AA130" i="4" s="1"/>
  <c r="AB130" i="4" s="1"/>
  <c r="AF130" i="4" s="1"/>
  <c r="O130" i="4"/>
  <c r="C130" i="4"/>
  <c r="BX129" i="4"/>
  <c r="P129" i="4"/>
  <c r="AA129" i="4" s="1"/>
  <c r="AB129" i="4" s="1"/>
  <c r="AE129" i="4" s="1"/>
  <c r="O129" i="4"/>
  <c r="C129" i="4"/>
  <c r="BX128" i="4"/>
  <c r="P128" i="4"/>
  <c r="AA128" i="4" s="1"/>
  <c r="AB128" i="4" s="1"/>
  <c r="O128" i="4"/>
  <c r="C128" i="4"/>
  <c r="BX127" i="4"/>
  <c r="BZ127" i="4" s="1"/>
  <c r="P127" i="4"/>
  <c r="AA127" i="4" s="1"/>
  <c r="AB127" i="4" s="1"/>
  <c r="O127" i="4"/>
  <c r="C127" i="4"/>
  <c r="BX126" i="4"/>
  <c r="BZ126" i="4" s="1"/>
  <c r="P126" i="4"/>
  <c r="AA126" i="4" s="1"/>
  <c r="AB126" i="4" s="1"/>
  <c r="AS126" i="4" s="1"/>
  <c r="O126" i="4"/>
  <c r="C126" i="4"/>
  <c r="BX125" i="4"/>
  <c r="P125" i="4"/>
  <c r="AA125" i="4" s="1"/>
  <c r="AB125" i="4" s="1"/>
  <c r="O125" i="4"/>
  <c r="C125" i="4"/>
  <c r="BX124" i="4"/>
  <c r="P124" i="4"/>
  <c r="AA124" i="4" s="1"/>
  <c r="AB124" i="4" s="1"/>
  <c r="O124" i="4"/>
  <c r="C124" i="4"/>
  <c r="BX123" i="4"/>
  <c r="BT123" i="4"/>
  <c r="BS123" i="4"/>
  <c r="BU123" i="4" s="1"/>
  <c r="BA123" i="4"/>
  <c r="BE123" i="4" s="1"/>
  <c r="AZ123" i="4"/>
  <c r="BD123" i="4" s="1"/>
  <c r="BJ123" i="4" s="1"/>
  <c r="C123" i="4"/>
  <c r="BX122" i="4"/>
  <c r="BT122" i="4"/>
  <c r="BS122" i="4"/>
  <c r="BU122" i="4" s="1"/>
  <c r="BA122" i="4"/>
  <c r="AZ122" i="4"/>
  <c r="BD122" i="4" s="1"/>
  <c r="C122" i="4"/>
  <c r="BX121" i="4"/>
  <c r="BT121" i="4"/>
  <c r="BS121" i="4"/>
  <c r="BA121" i="4"/>
  <c r="BE121" i="4" s="1"/>
  <c r="AZ121" i="4"/>
  <c r="BD121" i="4" s="1"/>
  <c r="BJ121" i="4" s="1"/>
  <c r="C121" i="4"/>
  <c r="BX120" i="4"/>
  <c r="BS120" i="4"/>
  <c r="BU120" i="4" s="1"/>
  <c r="BA120" i="4"/>
  <c r="BE120" i="4" s="1"/>
  <c r="BG120" i="4" s="1"/>
  <c r="AZ120" i="4"/>
  <c r="C120" i="4"/>
  <c r="BX119" i="4"/>
  <c r="BZ119" i="4" s="1"/>
  <c r="BT119" i="4"/>
  <c r="BS119" i="4"/>
  <c r="BU119" i="4" s="1"/>
  <c r="BA119" i="4"/>
  <c r="AZ119" i="4"/>
  <c r="BD119" i="4" s="1"/>
  <c r="BJ119" i="4" s="1"/>
  <c r="C119" i="4"/>
  <c r="BX118" i="4"/>
  <c r="BZ118" i="4" s="1"/>
  <c r="P118" i="4"/>
  <c r="AA118" i="4" s="1"/>
  <c r="AB118" i="4" s="1"/>
  <c r="AS118" i="4" s="1"/>
  <c r="O118" i="4"/>
  <c r="C118" i="4"/>
  <c r="BX117" i="4"/>
  <c r="BT117" i="4"/>
  <c r="BS117" i="4"/>
  <c r="BA117" i="4"/>
  <c r="BE117" i="4" s="1"/>
  <c r="BI117" i="4" s="1"/>
  <c r="AZ117" i="4"/>
  <c r="BD117" i="4" s="1"/>
  <c r="BF117" i="4" s="1"/>
  <c r="BO117" i="4" s="1"/>
  <c r="C117" i="4"/>
  <c r="BX116" i="4"/>
  <c r="BT116" i="4"/>
  <c r="BS116" i="4"/>
  <c r="BA116" i="4"/>
  <c r="BE116" i="4" s="1"/>
  <c r="AZ116" i="4"/>
  <c r="BD116" i="4" s="1"/>
  <c r="BJ116" i="4" s="1"/>
  <c r="C116" i="4"/>
  <c r="BX115" i="4"/>
  <c r="BT115" i="4"/>
  <c r="BS115" i="4"/>
  <c r="BE115" i="4"/>
  <c r="BI115" i="4" s="1"/>
  <c r="BA115" i="4"/>
  <c r="AZ115" i="4"/>
  <c r="BD115" i="4" s="1"/>
  <c r="C115" i="4"/>
  <c r="BX114" i="4"/>
  <c r="BZ114" i="4" s="1"/>
  <c r="BT114" i="4"/>
  <c r="BS114" i="4"/>
  <c r="BU114" i="4" s="1"/>
  <c r="BA114" i="4"/>
  <c r="BE114" i="4" s="1"/>
  <c r="BI114" i="4" s="1"/>
  <c r="BK114" i="4" s="1"/>
  <c r="AZ114" i="4"/>
  <c r="P114" i="4"/>
  <c r="AA114" i="4" s="1"/>
  <c r="AB114" i="4" s="1"/>
  <c r="O114" i="4"/>
  <c r="C114" i="4"/>
  <c r="BX113" i="4"/>
  <c r="BZ113" i="4" s="1"/>
  <c r="BT113" i="4"/>
  <c r="BS113" i="4"/>
  <c r="BU113" i="4" s="1"/>
  <c r="BA113" i="4"/>
  <c r="BE113" i="4" s="1"/>
  <c r="AZ113" i="4"/>
  <c r="BD113" i="4" s="1"/>
  <c r="BJ113" i="4" s="1"/>
  <c r="C113" i="4"/>
  <c r="BX112" i="4"/>
  <c r="BT112" i="4"/>
  <c r="BS112" i="4"/>
  <c r="BA112" i="4"/>
  <c r="BE112" i="4" s="1"/>
  <c r="BI112" i="4" s="1"/>
  <c r="AZ112" i="4"/>
  <c r="BD112" i="4" s="1"/>
  <c r="BJ112" i="4" s="1"/>
  <c r="C112" i="4"/>
  <c r="BX110" i="4"/>
  <c r="P110" i="4"/>
  <c r="AA110" i="4" s="1"/>
  <c r="AB110" i="4" s="1"/>
  <c r="O110" i="4"/>
  <c r="C110" i="4"/>
  <c r="BX109" i="4"/>
  <c r="P109" i="4"/>
  <c r="AA109" i="4" s="1"/>
  <c r="AB109" i="4" s="1"/>
  <c r="O109" i="4"/>
  <c r="C109" i="4"/>
  <c r="BX108" i="4"/>
  <c r="BZ108" i="4" s="1"/>
  <c r="BT108" i="4"/>
  <c r="BS108" i="4"/>
  <c r="BA108" i="4"/>
  <c r="AZ108" i="4"/>
  <c r="BD108" i="4" s="1"/>
  <c r="BJ108" i="4" s="1"/>
  <c r="C108" i="4"/>
  <c r="BX107" i="4"/>
  <c r="P107" i="4"/>
  <c r="AA107" i="4" s="1"/>
  <c r="AB107" i="4" s="1"/>
  <c r="AF107" i="4" s="1"/>
  <c r="O107" i="4"/>
  <c r="C107" i="4"/>
  <c r="BX106" i="4"/>
  <c r="BZ106" i="4" s="1"/>
  <c r="P106" i="4"/>
  <c r="AA106" i="4" s="1"/>
  <c r="AB106" i="4" s="1"/>
  <c r="AS106" i="4" s="1"/>
  <c r="O106" i="4"/>
  <c r="C106" i="4"/>
  <c r="BX105" i="4"/>
  <c r="P105" i="4"/>
  <c r="AA105" i="4" s="1"/>
  <c r="AB105" i="4" s="1"/>
  <c r="O105" i="4"/>
  <c r="C105" i="4"/>
  <c r="BX104" i="4"/>
  <c r="P104" i="4"/>
  <c r="AA104" i="4" s="1"/>
  <c r="AB104" i="4" s="1"/>
  <c r="AH104" i="4" s="1"/>
  <c r="O104" i="4"/>
  <c r="C104" i="4"/>
  <c r="BX103" i="4"/>
  <c r="BT103" i="4"/>
  <c r="BS103" i="4"/>
  <c r="BU103" i="4" s="1"/>
  <c r="BA103" i="4"/>
  <c r="BE103" i="4" s="1"/>
  <c r="AZ103" i="4"/>
  <c r="BD103" i="4" s="1"/>
  <c r="BJ103" i="4" s="1"/>
  <c r="C103" i="4"/>
  <c r="BX102" i="4"/>
  <c r="BT102" i="4"/>
  <c r="BS102" i="4"/>
  <c r="BU102" i="4" s="1"/>
  <c r="BA102" i="4"/>
  <c r="AZ102" i="4"/>
  <c r="BD102" i="4" s="1"/>
  <c r="C102" i="4"/>
  <c r="BX101" i="4"/>
  <c r="BZ101" i="4" s="1"/>
  <c r="P101" i="4"/>
  <c r="AA101" i="4" s="1"/>
  <c r="AB101" i="4" s="1"/>
  <c r="O101" i="4"/>
  <c r="C101" i="4"/>
  <c r="BX100" i="4"/>
  <c r="BZ100" i="4" s="1"/>
  <c r="P100" i="4"/>
  <c r="AA100" i="4" s="1"/>
  <c r="AB100" i="4" s="1"/>
  <c r="AF100" i="4" s="1"/>
  <c r="O100" i="4"/>
  <c r="C100" i="4"/>
  <c r="BX99" i="4"/>
  <c r="BT99" i="4"/>
  <c r="BS99" i="4"/>
  <c r="BA99" i="4"/>
  <c r="BE99" i="4" s="1"/>
  <c r="AZ99" i="4"/>
  <c r="BD99" i="4" s="1"/>
  <c r="BJ99" i="4" s="1"/>
  <c r="C99" i="4"/>
  <c r="BX98" i="4"/>
  <c r="BT98" i="4"/>
  <c r="BS98" i="4"/>
  <c r="BA98" i="4"/>
  <c r="BE98" i="4" s="1"/>
  <c r="BI98" i="4" s="1"/>
  <c r="AZ98" i="4"/>
  <c r="BD98" i="4" s="1"/>
  <c r="BJ98" i="4" s="1"/>
  <c r="C98" i="4"/>
  <c r="BX97" i="4"/>
  <c r="BT97" i="4"/>
  <c r="BS97" i="4"/>
  <c r="BA97" i="4"/>
  <c r="BE97" i="4" s="1"/>
  <c r="AZ97" i="4"/>
  <c r="BD97" i="4" s="1"/>
  <c r="C97" i="4"/>
  <c r="BX96" i="4"/>
  <c r="P96" i="4"/>
  <c r="AA96" i="4" s="1"/>
  <c r="AB96" i="4" s="1"/>
  <c r="O96" i="4"/>
  <c r="C96" i="4"/>
  <c r="BX95" i="4"/>
  <c r="P95" i="4"/>
  <c r="AA95" i="4" s="1"/>
  <c r="AB95" i="4" s="1"/>
  <c r="AH95" i="4" s="1"/>
  <c r="O95" i="4"/>
  <c r="C95" i="4"/>
  <c r="BX94" i="4"/>
  <c r="P94" i="4"/>
  <c r="AA94" i="4" s="1"/>
  <c r="AB94" i="4" s="1"/>
  <c r="O94" i="4"/>
  <c r="C94" i="4"/>
  <c r="BX93" i="4"/>
  <c r="BZ93" i="4" s="1"/>
  <c r="P93" i="4"/>
  <c r="AA93" i="4" s="1"/>
  <c r="AB93" i="4" s="1"/>
  <c r="O93" i="4"/>
  <c r="C93" i="4"/>
  <c r="BX92" i="4"/>
  <c r="P92" i="4"/>
  <c r="AA92" i="4" s="1"/>
  <c r="AB92" i="4" s="1"/>
  <c r="O92" i="4"/>
  <c r="C92" i="4"/>
  <c r="CA92" i="4" s="1"/>
  <c r="BX91" i="4"/>
  <c r="P91" i="4"/>
  <c r="AA91" i="4" s="1"/>
  <c r="AB91" i="4" s="1"/>
  <c r="AD91" i="4" s="1"/>
  <c r="O91" i="4"/>
  <c r="C91" i="4"/>
  <c r="BX90" i="4"/>
  <c r="BT90" i="4"/>
  <c r="BS90" i="4"/>
  <c r="BA90" i="4"/>
  <c r="AZ90" i="4"/>
  <c r="BD90" i="4" s="1"/>
  <c r="C90" i="4"/>
  <c r="BX89" i="4"/>
  <c r="AA89" i="4"/>
  <c r="AB89" i="4" s="1"/>
  <c r="P89" i="4"/>
  <c r="O89" i="4"/>
  <c r="C89" i="4"/>
  <c r="BX88" i="4"/>
  <c r="BZ88" i="4" s="1"/>
  <c r="P88" i="4"/>
  <c r="AA88" i="4" s="1"/>
  <c r="AB88" i="4" s="1"/>
  <c r="O88" i="4"/>
  <c r="C88" i="4"/>
  <c r="BX87" i="4"/>
  <c r="BZ87" i="4" s="1"/>
  <c r="P87" i="4"/>
  <c r="AA87" i="4" s="1"/>
  <c r="AB87" i="4" s="1"/>
  <c r="AD87" i="4" s="1"/>
  <c r="O87" i="4"/>
  <c r="C87" i="4"/>
  <c r="BX85" i="4"/>
  <c r="BZ85" i="4" s="1"/>
  <c r="BT85" i="4"/>
  <c r="BS85" i="4"/>
  <c r="BU85" i="4" s="1"/>
  <c r="BA85" i="4"/>
  <c r="BE85" i="4" s="1"/>
  <c r="AZ85" i="4"/>
  <c r="BD85" i="4" s="1"/>
  <c r="BJ85" i="4" s="1"/>
  <c r="C85" i="4"/>
  <c r="BX84" i="4"/>
  <c r="BZ84" i="4" s="1"/>
  <c r="P84" i="4"/>
  <c r="AA84" i="4" s="1"/>
  <c r="AB84" i="4" s="1"/>
  <c r="O84" i="4"/>
  <c r="C84" i="4"/>
  <c r="BX83" i="4"/>
  <c r="BT83" i="4"/>
  <c r="BS83" i="4"/>
  <c r="BA83" i="4"/>
  <c r="BE83" i="4" s="1"/>
  <c r="BI83" i="4" s="1"/>
  <c r="AZ83" i="4"/>
  <c r="BD83" i="4" s="1"/>
  <c r="BJ83" i="4" s="1"/>
  <c r="C83" i="4"/>
  <c r="BX82" i="4"/>
  <c r="BT82" i="4"/>
  <c r="BS82" i="4"/>
  <c r="BA82" i="4"/>
  <c r="BE82" i="4" s="1"/>
  <c r="AZ82" i="4"/>
  <c r="BD82" i="4" s="1"/>
  <c r="BJ82" i="4" s="1"/>
  <c r="C82" i="4"/>
  <c r="BX81" i="4"/>
  <c r="BT81" i="4"/>
  <c r="BS81" i="4"/>
  <c r="BA81" i="4"/>
  <c r="BE81" i="4" s="1"/>
  <c r="AZ81" i="4"/>
  <c r="BD81" i="4" s="1"/>
  <c r="BJ81" i="4" s="1"/>
  <c r="C81" i="4"/>
  <c r="BX80" i="4"/>
  <c r="P80" i="4"/>
  <c r="AA80" i="4" s="1"/>
  <c r="AB80" i="4" s="1"/>
  <c r="AG80" i="4" s="1"/>
  <c r="O80" i="4"/>
  <c r="C80" i="4"/>
  <c r="CA80" i="4" s="1"/>
  <c r="BX79" i="4"/>
  <c r="BZ79" i="4" s="1"/>
  <c r="BT79" i="4"/>
  <c r="BS79" i="4"/>
  <c r="BA79" i="4"/>
  <c r="BE79" i="4" s="1"/>
  <c r="AZ79" i="4"/>
  <c r="BD79" i="4" s="1"/>
  <c r="BJ79" i="4" s="1"/>
  <c r="C79" i="4"/>
  <c r="BX78" i="4"/>
  <c r="BT78" i="4"/>
  <c r="BS78" i="4"/>
  <c r="BA78" i="4"/>
  <c r="AZ78" i="4"/>
  <c r="BD78" i="4" s="1"/>
  <c r="BJ78" i="4" s="1"/>
  <c r="C78" i="4"/>
  <c r="BX77" i="4"/>
  <c r="P77" i="4"/>
  <c r="AA77" i="4" s="1"/>
  <c r="AB77" i="4" s="1"/>
  <c r="AD77" i="4" s="1"/>
  <c r="O77" i="4"/>
  <c r="C77" i="4"/>
  <c r="BX76" i="4"/>
  <c r="BZ76" i="4" s="1"/>
  <c r="BT76" i="4"/>
  <c r="BS76" i="4"/>
  <c r="BU76" i="4" s="1"/>
  <c r="BA76" i="4"/>
  <c r="AZ76" i="4"/>
  <c r="BD76" i="4" s="1"/>
  <c r="BJ76" i="4" s="1"/>
  <c r="C76" i="4"/>
  <c r="BX75" i="4"/>
  <c r="BZ75" i="4" s="1"/>
  <c r="BT75" i="4"/>
  <c r="BS75" i="4"/>
  <c r="BA75" i="4"/>
  <c r="BE75" i="4" s="1"/>
  <c r="AZ75" i="4"/>
  <c r="C75" i="4"/>
  <c r="BX74" i="4"/>
  <c r="P74" i="4"/>
  <c r="AA74" i="4" s="1"/>
  <c r="AB74" i="4" s="1"/>
  <c r="O74" i="4"/>
  <c r="C74" i="4"/>
  <c r="BX73" i="4"/>
  <c r="BZ73" i="4" s="1"/>
  <c r="P73" i="4"/>
  <c r="AA73" i="4" s="1"/>
  <c r="AB73" i="4" s="1"/>
  <c r="AD73" i="4" s="1"/>
  <c r="O73" i="4"/>
  <c r="C73" i="4"/>
  <c r="BX72" i="4"/>
  <c r="P72" i="4"/>
  <c r="AA72" i="4" s="1"/>
  <c r="AB72" i="4" s="1"/>
  <c r="O72" i="4"/>
  <c r="C72" i="4"/>
  <c r="BX71" i="4"/>
  <c r="P71" i="4"/>
  <c r="AA71" i="4" s="1"/>
  <c r="AB71" i="4" s="1"/>
  <c r="O71" i="4"/>
  <c r="C71" i="4"/>
  <c r="BX70" i="4"/>
  <c r="BT70" i="4"/>
  <c r="BS70" i="4"/>
  <c r="BU70" i="4" s="1"/>
  <c r="BA70" i="4"/>
  <c r="BE70" i="4" s="1"/>
  <c r="AZ70" i="4"/>
  <c r="BD70" i="4" s="1"/>
  <c r="BJ70" i="4" s="1"/>
  <c r="C70" i="4"/>
  <c r="BX69" i="4"/>
  <c r="P69" i="4"/>
  <c r="AA69" i="4" s="1"/>
  <c r="AB69" i="4" s="1"/>
  <c r="O69" i="4"/>
  <c r="C69" i="4"/>
  <c r="BX68" i="4"/>
  <c r="BT68" i="4"/>
  <c r="BS68" i="4"/>
  <c r="BU68" i="4" s="1"/>
  <c r="BA68" i="4"/>
  <c r="AZ68" i="4"/>
  <c r="BD68" i="4" s="1"/>
  <c r="BJ68" i="4" s="1"/>
  <c r="C68" i="4"/>
  <c r="BX67" i="4"/>
  <c r="BZ67" i="4" s="1"/>
  <c r="P67" i="4"/>
  <c r="AA67" i="4" s="1"/>
  <c r="AB67" i="4" s="1"/>
  <c r="O67" i="4"/>
  <c r="C67" i="4"/>
  <c r="BX66" i="4"/>
  <c r="P66" i="4"/>
  <c r="AA66" i="4" s="1"/>
  <c r="AB66" i="4" s="1"/>
  <c r="O66" i="4"/>
  <c r="C66" i="4"/>
  <c r="BX65" i="4"/>
  <c r="P65" i="4"/>
  <c r="AA65" i="4" s="1"/>
  <c r="AB65" i="4" s="1"/>
  <c r="O65" i="4"/>
  <c r="C65" i="4"/>
  <c r="BX64" i="4"/>
  <c r="BZ64" i="4" s="1"/>
  <c r="P64" i="4"/>
  <c r="AA64" i="4" s="1"/>
  <c r="AB64" i="4" s="1"/>
  <c r="AE64" i="4" s="1"/>
  <c r="O64" i="4"/>
  <c r="C64" i="4"/>
  <c r="BX63" i="4"/>
  <c r="BZ63" i="4" s="1"/>
  <c r="P63" i="4"/>
  <c r="AA63" i="4" s="1"/>
  <c r="AB63" i="4" s="1"/>
  <c r="O63" i="4"/>
  <c r="C63" i="4"/>
  <c r="BX62" i="4"/>
  <c r="BT62" i="4"/>
  <c r="BS62" i="4"/>
  <c r="BE62" i="4"/>
  <c r="BA62" i="4"/>
  <c r="AZ62" i="4"/>
  <c r="C62" i="4"/>
  <c r="BX61" i="4"/>
  <c r="BT61" i="4"/>
  <c r="BS61" i="4"/>
  <c r="BA61" i="4"/>
  <c r="BE61" i="4" s="1"/>
  <c r="AZ61" i="4"/>
  <c r="BD61" i="4" s="1"/>
  <c r="BJ61" i="4" s="1"/>
  <c r="C61" i="4"/>
  <c r="BX60" i="4"/>
  <c r="BT60" i="4"/>
  <c r="BS60" i="4"/>
  <c r="BA60" i="4"/>
  <c r="BE60" i="4" s="1"/>
  <c r="BI60" i="4" s="1"/>
  <c r="AZ60" i="4"/>
  <c r="BD60" i="4" s="1"/>
  <c r="BJ60" i="4" s="1"/>
  <c r="C60" i="4"/>
  <c r="BX59" i="4"/>
  <c r="P59" i="4"/>
  <c r="AA59" i="4" s="1"/>
  <c r="AB59" i="4" s="1"/>
  <c r="AH59" i="4" s="1"/>
  <c r="O59" i="4"/>
  <c r="C59" i="4"/>
  <c r="BX58" i="4"/>
  <c r="BZ58" i="4" s="1"/>
  <c r="P58" i="4"/>
  <c r="AA58" i="4" s="1"/>
  <c r="AB58" i="4" s="1"/>
  <c r="O58" i="4"/>
  <c r="C58" i="4"/>
  <c r="BX57" i="4"/>
  <c r="P57" i="4"/>
  <c r="AA57" i="4" s="1"/>
  <c r="AB57" i="4" s="1"/>
  <c r="AF57" i="4" s="1"/>
  <c r="O57" i="4"/>
  <c r="C57" i="4"/>
  <c r="BX56" i="4"/>
  <c r="BZ56" i="4" s="1"/>
  <c r="P56" i="4"/>
  <c r="AA56" i="4" s="1"/>
  <c r="AB56" i="4" s="1"/>
  <c r="O56" i="4"/>
  <c r="C56" i="4"/>
  <c r="BX55" i="4"/>
  <c r="BT55" i="4"/>
  <c r="BS55" i="4"/>
  <c r="BD55" i="4"/>
  <c r="BJ55" i="4" s="1"/>
  <c r="BA55" i="4"/>
  <c r="BE55" i="4" s="1"/>
  <c r="BI55" i="4" s="1"/>
  <c r="AZ55" i="4"/>
  <c r="C55" i="4"/>
  <c r="BX54" i="4"/>
  <c r="BT54" i="4"/>
  <c r="BS54" i="4"/>
  <c r="BA54" i="4"/>
  <c r="AZ54" i="4"/>
  <c r="BD54" i="4" s="1"/>
  <c r="BF54" i="4" s="1"/>
  <c r="BO54" i="4" s="1"/>
  <c r="C54" i="4"/>
  <c r="BX53" i="4"/>
  <c r="P53" i="4"/>
  <c r="AA53" i="4" s="1"/>
  <c r="AB53" i="4" s="1"/>
  <c r="O53" i="4"/>
  <c r="C53" i="4"/>
  <c r="BX52" i="4"/>
  <c r="P52" i="4"/>
  <c r="AA52" i="4" s="1"/>
  <c r="AB52" i="4" s="1"/>
  <c r="O52" i="4"/>
  <c r="C52" i="4"/>
  <c r="BX51" i="4"/>
  <c r="P51" i="4"/>
  <c r="AA51" i="4" s="1"/>
  <c r="AB51" i="4" s="1"/>
  <c r="O51" i="4"/>
  <c r="C51" i="4"/>
  <c r="BX50" i="4"/>
  <c r="BZ50" i="4" s="1"/>
  <c r="P50" i="4"/>
  <c r="AA50" i="4" s="1"/>
  <c r="AB50" i="4" s="1"/>
  <c r="O50" i="4"/>
  <c r="C50" i="4"/>
  <c r="BX49" i="4"/>
  <c r="BT49" i="4"/>
  <c r="BS49" i="4"/>
  <c r="BA49" i="4"/>
  <c r="BE49" i="4" s="1"/>
  <c r="BI49" i="4" s="1"/>
  <c r="AZ49" i="4"/>
  <c r="BD49" i="4" s="1"/>
  <c r="BF49" i="4" s="1"/>
  <c r="BO49" i="4" s="1"/>
  <c r="C49" i="4"/>
  <c r="BX48" i="4"/>
  <c r="BT48" i="4"/>
  <c r="BS48" i="4"/>
  <c r="BA48" i="4"/>
  <c r="BE48" i="4" s="1"/>
  <c r="BI48" i="4" s="1"/>
  <c r="AZ48" i="4"/>
  <c r="BD48" i="4" s="1"/>
  <c r="BJ48" i="4" s="1"/>
  <c r="C48" i="4"/>
  <c r="BX47" i="4"/>
  <c r="P47" i="4"/>
  <c r="AA47" i="4" s="1"/>
  <c r="AB47" i="4" s="1"/>
  <c r="O47" i="4"/>
  <c r="C47" i="4"/>
  <c r="BX46" i="4"/>
  <c r="BZ46" i="4" s="1"/>
  <c r="P46" i="4"/>
  <c r="AA46" i="4" s="1"/>
  <c r="AB46" i="4" s="1"/>
  <c r="O46" i="4"/>
  <c r="C46" i="4"/>
  <c r="BX45" i="4"/>
  <c r="P45" i="4"/>
  <c r="AA45" i="4" s="1"/>
  <c r="AB45" i="4" s="1"/>
  <c r="O45" i="4"/>
  <c r="C45" i="4"/>
  <c r="BX44" i="4"/>
  <c r="BZ44" i="4" s="1"/>
  <c r="BT44" i="4"/>
  <c r="BS44" i="4"/>
  <c r="BU44" i="4" s="1"/>
  <c r="BA44" i="4"/>
  <c r="AZ44" i="4"/>
  <c r="BD44" i="4" s="1"/>
  <c r="C44" i="4"/>
  <c r="BX43" i="4"/>
  <c r="BZ43" i="4" s="1"/>
  <c r="BT43" i="4"/>
  <c r="BS43" i="4"/>
  <c r="BU43" i="4" s="1"/>
  <c r="BA43" i="4"/>
  <c r="BE43" i="4" s="1"/>
  <c r="AZ43" i="4"/>
  <c r="C43" i="4"/>
  <c r="BX42" i="4"/>
  <c r="BZ42" i="4" s="1"/>
  <c r="BT42" i="4"/>
  <c r="BS42" i="4"/>
  <c r="BA42" i="4"/>
  <c r="AZ42" i="4"/>
  <c r="BD42" i="4" s="1"/>
  <c r="C42" i="4"/>
  <c r="BX41" i="4"/>
  <c r="BT41" i="4"/>
  <c r="BS41" i="4"/>
  <c r="BU41" i="4" s="1"/>
  <c r="BA41" i="4"/>
  <c r="BE41" i="4" s="1"/>
  <c r="AZ41" i="4"/>
  <c r="C41" i="4"/>
  <c r="BX40" i="4"/>
  <c r="BT40" i="4"/>
  <c r="BS40" i="4"/>
  <c r="BU40" i="4" s="1"/>
  <c r="BA40" i="4"/>
  <c r="BE40" i="4" s="1"/>
  <c r="AZ40" i="4"/>
  <c r="C40" i="4"/>
  <c r="BX39" i="4"/>
  <c r="BS39" i="4"/>
  <c r="BA39" i="4"/>
  <c r="BE39" i="4" s="1"/>
  <c r="AZ39" i="4"/>
  <c r="BD39" i="4" s="1"/>
  <c r="C39" i="4"/>
  <c r="BX37" i="4"/>
  <c r="BZ37" i="4" s="1"/>
  <c r="P37" i="4"/>
  <c r="AA37" i="4" s="1"/>
  <c r="AB37" i="4" s="1"/>
  <c r="O37" i="4"/>
  <c r="C37" i="4"/>
  <c r="BX36" i="4"/>
  <c r="BZ36" i="4" s="1"/>
  <c r="P36" i="4"/>
  <c r="AA36" i="4" s="1"/>
  <c r="AB36" i="4" s="1"/>
  <c r="O36" i="4"/>
  <c r="C36" i="4"/>
  <c r="BX35" i="4"/>
  <c r="BZ35" i="4" s="1"/>
  <c r="P35" i="4"/>
  <c r="AA35" i="4" s="1"/>
  <c r="AB35" i="4" s="1"/>
  <c r="O35" i="4"/>
  <c r="C35" i="4"/>
  <c r="BX34" i="4"/>
  <c r="BT34" i="4"/>
  <c r="BS34" i="4"/>
  <c r="BA34" i="4"/>
  <c r="BE34" i="4" s="1"/>
  <c r="BI34" i="4" s="1"/>
  <c r="AZ34" i="4"/>
  <c r="BD34" i="4" s="1"/>
  <c r="BJ34" i="4" s="1"/>
  <c r="C34" i="4"/>
  <c r="BX33" i="4"/>
  <c r="BT33" i="4"/>
  <c r="BS33" i="4"/>
  <c r="BA33" i="4"/>
  <c r="AZ33" i="4"/>
  <c r="BD33" i="4" s="1"/>
  <c r="BF33" i="4" s="1"/>
  <c r="BO33" i="4" s="1"/>
  <c r="C33" i="4"/>
  <c r="BX32" i="4"/>
  <c r="P32" i="4"/>
  <c r="AA32" i="4" s="1"/>
  <c r="AB32" i="4" s="1"/>
  <c r="O32" i="4"/>
  <c r="C32" i="4"/>
  <c r="BX31" i="4"/>
  <c r="P31" i="4"/>
  <c r="AA31" i="4" s="1"/>
  <c r="AB31" i="4" s="1"/>
  <c r="AT31" i="4" s="1"/>
  <c r="O31" i="4"/>
  <c r="C31" i="4"/>
  <c r="BX30" i="4"/>
  <c r="P30" i="4"/>
  <c r="AA30" i="4" s="1"/>
  <c r="AB30" i="4" s="1"/>
  <c r="O30" i="4"/>
  <c r="C30" i="4"/>
  <c r="BX29" i="4"/>
  <c r="P29" i="4"/>
  <c r="AA29" i="4" s="1"/>
  <c r="AB29" i="4" s="1"/>
  <c r="O29" i="4"/>
  <c r="C29" i="4"/>
  <c r="BX28" i="4"/>
  <c r="P28" i="4"/>
  <c r="AA28" i="4" s="1"/>
  <c r="AB28" i="4" s="1"/>
  <c r="O28" i="4"/>
  <c r="C28" i="4"/>
  <c r="BX27" i="4"/>
  <c r="BZ27" i="4" s="1"/>
  <c r="BT27" i="4"/>
  <c r="BS27" i="4"/>
  <c r="BA27" i="4"/>
  <c r="BE27" i="4" s="1"/>
  <c r="BI27" i="4" s="1"/>
  <c r="AZ27" i="4"/>
  <c r="BD27" i="4" s="1"/>
  <c r="BJ27" i="4" s="1"/>
  <c r="C27" i="4"/>
  <c r="BX26" i="4"/>
  <c r="P26" i="4"/>
  <c r="AA26" i="4" s="1"/>
  <c r="AB26" i="4" s="1"/>
  <c r="AD26" i="4" s="1"/>
  <c r="O26" i="4"/>
  <c r="C26" i="4"/>
  <c r="BX25" i="4"/>
  <c r="BZ25" i="4" s="1"/>
  <c r="P25" i="4"/>
  <c r="AA25" i="4" s="1"/>
  <c r="AB25" i="4" s="1"/>
  <c r="AT25" i="4" s="1"/>
  <c r="O25" i="4"/>
  <c r="C25" i="4"/>
  <c r="CA25" i="4" s="1"/>
  <c r="BX24" i="4"/>
  <c r="BT24" i="4"/>
  <c r="BS24" i="4"/>
  <c r="BU24" i="4" s="1"/>
  <c r="BA24" i="4"/>
  <c r="BE24" i="4" s="1"/>
  <c r="AZ24" i="4"/>
  <c r="C24" i="4"/>
  <c r="BX23" i="4"/>
  <c r="BZ23" i="4" s="1"/>
  <c r="BT23" i="4"/>
  <c r="BS23" i="4"/>
  <c r="BV23" i="4" s="1"/>
  <c r="BA23" i="4"/>
  <c r="BE23" i="4" s="1"/>
  <c r="AZ23" i="4"/>
  <c r="BD23" i="4" s="1"/>
  <c r="BJ23" i="4" s="1"/>
  <c r="C23" i="4"/>
  <c r="BX22" i="4"/>
  <c r="BZ22" i="4" s="1"/>
  <c r="P22" i="4"/>
  <c r="AA22" i="4" s="1"/>
  <c r="AB22" i="4" s="1"/>
  <c r="AF22" i="4" s="1"/>
  <c r="O22" i="4"/>
  <c r="C22" i="4"/>
  <c r="BX21" i="4"/>
  <c r="P21" i="4"/>
  <c r="AA21" i="4" s="1"/>
  <c r="AB21" i="4" s="1"/>
  <c r="O21" i="4"/>
  <c r="C21" i="4"/>
  <c r="BX20" i="4"/>
  <c r="BT20" i="4"/>
  <c r="BS20" i="4"/>
  <c r="BA20" i="4"/>
  <c r="AZ20" i="4"/>
  <c r="BD20" i="4" s="1"/>
  <c r="BF20" i="4" s="1"/>
  <c r="BO20" i="4" s="1"/>
  <c r="C20" i="4"/>
  <c r="BX18" i="4"/>
  <c r="BZ18" i="4" s="1"/>
  <c r="P18" i="4"/>
  <c r="AA18" i="4" s="1"/>
  <c r="AB18" i="4" s="1"/>
  <c r="AF18" i="4" s="1"/>
  <c r="O18" i="4"/>
  <c r="C18" i="4"/>
  <c r="BX17" i="4"/>
  <c r="P17" i="4"/>
  <c r="AA17" i="4" s="1"/>
  <c r="AB17" i="4" s="1"/>
  <c r="AE17" i="4" s="1"/>
  <c r="O17" i="4"/>
  <c r="C17" i="4"/>
  <c r="BX16" i="4"/>
  <c r="P16" i="4"/>
  <c r="AA16" i="4" s="1"/>
  <c r="AB16" i="4" s="1"/>
  <c r="AT16" i="4" s="1"/>
  <c r="O16" i="4"/>
  <c r="C16" i="4"/>
  <c r="BX15" i="4"/>
  <c r="P15" i="4"/>
  <c r="AA15" i="4" s="1"/>
  <c r="AB15" i="4" s="1"/>
  <c r="AT15" i="4" s="1"/>
  <c r="O15" i="4"/>
  <c r="C15" i="4"/>
  <c r="BX14" i="4"/>
  <c r="BZ14" i="4" s="1"/>
  <c r="P14" i="4"/>
  <c r="AA14" i="4" s="1"/>
  <c r="AB14" i="4" s="1"/>
  <c r="O14" i="4"/>
  <c r="C14" i="4"/>
  <c r="BX13" i="4"/>
  <c r="P13" i="4"/>
  <c r="AA13" i="4" s="1"/>
  <c r="AB13" i="4" s="1"/>
  <c r="O13" i="4"/>
  <c r="C13" i="4"/>
  <c r="BX12" i="4"/>
  <c r="CA12" i="4" s="1"/>
  <c r="P12" i="4"/>
  <c r="AA12" i="4" s="1"/>
  <c r="AB12" i="4" s="1"/>
  <c r="AD12" i="4" s="1"/>
  <c r="O12" i="4"/>
  <c r="C12" i="4"/>
  <c r="BX11" i="4"/>
  <c r="P11" i="4"/>
  <c r="AA11" i="4" s="1"/>
  <c r="AB11" i="4" s="1"/>
  <c r="AF11" i="4" s="1"/>
  <c r="O11" i="4"/>
  <c r="C11" i="4"/>
  <c r="BX10" i="4"/>
  <c r="BZ10" i="4" s="1"/>
  <c r="P10" i="4"/>
  <c r="AA10" i="4" s="1"/>
  <c r="AB10" i="4" s="1"/>
  <c r="O10" i="4"/>
  <c r="C10" i="4"/>
  <c r="BX9" i="4"/>
  <c r="P9" i="4"/>
  <c r="AA9" i="4" s="1"/>
  <c r="AB9" i="4" s="1"/>
  <c r="O9" i="4"/>
  <c r="C9" i="4"/>
  <c r="BX8" i="4"/>
  <c r="P8" i="4"/>
  <c r="AA8" i="4" s="1"/>
  <c r="AB8" i="4" s="1"/>
  <c r="O8" i="4"/>
  <c r="C8" i="4"/>
  <c r="BX7" i="4"/>
  <c r="P7" i="4"/>
  <c r="AA7" i="4" s="1"/>
  <c r="AB7" i="4" s="1"/>
  <c r="AS7" i="4" s="1"/>
  <c r="O7" i="4"/>
  <c r="C7" i="4"/>
  <c r="BX6" i="4"/>
  <c r="P6" i="4"/>
  <c r="AA6" i="4" s="1"/>
  <c r="AB6" i="4" s="1"/>
  <c r="AG6" i="4" s="1"/>
  <c r="O6" i="4"/>
  <c r="C6" i="4"/>
  <c r="BZ5" i="4"/>
  <c r="P5" i="4"/>
  <c r="AA5" i="4" s="1"/>
  <c r="AB5" i="4" s="1"/>
  <c r="O5" i="4"/>
  <c r="C5" i="4"/>
  <c r="BX184" i="3"/>
  <c r="P184" i="3"/>
  <c r="AA184" i="3" s="1"/>
  <c r="AB184" i="3" s="1"/>
  <c r="O184" i="3"/>
  <c r="C184" i="3"/>
  <c r="BX183" i="3"/>
  <c r="P183" i="3"/>
  <c r="AA183" i="3" s="1"/>
  <c r="AB183" i="3" s="1"/>
  <c r="AS183" i="3" s="1"/>
  <c r="O183" i="3"/>
  <c r="C183" i="3"/>
  <c r="BX182" i="3"/>
  <c r="AA182" i="3"/>
  <c r="AB182" i="3" s="1"/>
  <c r="P182" i="3"/>
  <c r="O182" i="3"/>
  <c r="C182" i="3"/>
  <c r="BX181" i="3"/>
  <c r="P181" i="3"/>
  <c r="AA181" i="3" s="1"/>
  <c r="AB181" i="3" s="1"/>
  <c r="AH181" i="3" s="1"/>
  <c r="O181" i="3"/>
  <c r="C181" i="3"/>
  <c r="BX180" i="3"/>
  <c r="P180" i="3"/>
  <c r="AA180" i="3" s="1"/>
  <c r="AB180" i="3" s="1"/>
  <c r="AS180" i="3" s="1"/>
  <c r="O180" i="3"/>
  <c r="C180" i="3"/>
  <c r="BX179" i="3"/>
  <c r="P179" i="3"/>
  <c r="AA179" i="3" s="1"/>
  <c r="AB179" i="3" s="1"/>
  <c r="O179" i="3"/>
  <c r="C179" i="3"/>
  <c r="BX178" i="3"/>
  <c r="P178" i="3"/>
  <c r="AA178" i="3" s="1"/>
  <c r="AB178" i="3" s="1"/>
  <c r="AH178" i="3" s="1"/>
  <c r="O178" i="3"/>
  <c r="C178" i="3"/>
  <c r="BX177" i="3"/>
  <c r="P177" i="3"/>
  <c r="AA177" i="3" s="1"/>
  <c r="AB177" i="3" s="1"/>
  <c r="AG177" i="3" s="1"/>
  <c r="O177" i="3"/>
  <c r="C177" i="3"/>
  <c r="BX176" i="3"/>
  <c r="P176" i="3"/>
  <c r="AA176" i="3" s="1"/>
  <c r="AB176" i="3" s="1"/>
  <c r="O176" i="3"/>
  <c r="C176" i="3"/>
  <c r="BX175" i="3"/>
  <c r="BT175" i="3"/>
  <c r="BS175" i="3"/>
  <c r="BA175" i="3"/>
  <c r="BE175" i="3" s="1"/>
  <c r="AZ175" i="3"/>
  <c r="C175" i="3"/>
  <c r="BX174" i="3"/>
  <c r="P174" i="3"/>
  <c r="AA174" i="3" s="1"/>
  <c r="AB174" i="3" s="1"/>
  <c r="O174" i="3"/>
  <c r="C174" i="3"/>
  <c r="BX173" i="3"/>
  <c r="P173" i="3"/>
  <c r="AA173" i="3" s="1"/>
  <c r="AB173" i="3" s="1"/>
  <c r="AH173" i="3" s="1"/>
  <c r="O173" i="3"/>
  <c r="C173" i="3"/>
  <c r="BX172" i="3"/>
  <c r="BT172" i="3"/>
  <c r="BS172" i="3"/>
  <c r="BA172" i="3"/>
  <c r="BE172" i="3" s="1"/>
  <c r="BI172" i="3" s="1"/>
  <c r="AZ172" i="3"/>
  <c r="BD172" i="3" s="1"/>
  <c r="C172" i="3"/>
  <c r="BX171" i="3"/>
  <c r="P171" i="3"/>
  <c r="AA171" i="3" s="1"/>
  <c r="AB171" i="3" s="1"/>
  <c r="O171" i="3"/>
  <c r="C171" i="3"/>
  <c r="BX170" i="3"/>
  <c r="BT170" i="3"/>
  <c r="BS170" i="3"/>
  <c r="BA170" i="3"/>
  <c r="BE170" i="3" s="1"/>
  <c r="AZ170" i="3"/>
  <c r="C170" i="3"/>
  <c r="BX169" i="3"/>
  <c r="P169" i="3"/>
  <c r="AA169" i="3" s="1"/>
  <c r="AB169" i="3" s="1"/>
  <c r="AD169" i="3" s="1"/>
  <c r="O169" i="3"/>
  <c r="C169" i="3"/>
  <c r="BX168" i="3"/>
  <c r="P168" i="3"/>
  <c r="AA168" i="3" s="1"/>
  <c r="AB168" i="3" s="1"/>
  <c r="O168" i="3"/>
  <c r="C168" i="3"/>
  <c r="BX167" i="3"/>
  <c r="P167" i="3"/>
  <c r="AA167" i="3" s="1"/>
  <c r="AB167" i="3" s="1"/>
  <c r="AE167" i="3" s="1"/>
  <c r="O167" i="3"/>
  <c r="C167" i="3"/>
  <c r="BX166" i="3"/>
  <c r="P166" i="3"/>
  <c r="AA166" i="3" s="1"/>
  <c r="AB166" i="3" s="1"/>
  <c r="O166" i="3"/>
  <c r="C166" i="3"/>
  <c r="BX165" i="3"/>
  <c r="BZ165" i="3" s="1"/>
  <c r="BU165" i="3"/>
  <c r="BT165" i="3"/>
  <c r="BS165" i="3"/>
  <c r="BA165" i="3"/>
  <c r="AZ165" i="3"/>
  <c r="C165" i="3"/>
  <c r="BX164" i="3"/>
  <c r="P164" i="3"/>
  <c r="AA164" i="3" s="1"/>
  <c r="AB164" i="3" s="1"/>
  <c r="O164" i="3"/>
  <c r="C164" i="3"/>
  <c r="BX163" i="3"/>
  <c r="P163" i="3"/>
  <c r="AA163" i="3" s="1"/>
  <c r="AB163" i="3" s="1"/>
  <c r="O163" i="3"/>
  <c r="C163" i="3"/>
  <c r="BX162" i="3"/>
  <c r="P162" i="3"/>
  <c r="AA162" i="3" s="1"/>
  <c r="AB162" i="3" s="1"/>
  <c r="O162" i="3"/>
  <c r="C162" i="3"/>
  <c r="BX161" i="3"/>
  <c r="P161" i="3"/>
  <c r="AA161" i="3" s="1"/>
  <c r="AB161" i="3" s="1"/>
  <c r="AD161" i="3" s="1"/>
  <c r="O161" i="3"/>
  <c r="C161" i="3"/>
  <c r="BX160" i="3"/>
  <c r="P160" i="3"/>
  <c r="AA160" i="3" s="1"/>
  <c r="AB160" i="3" s="1"/>
  <c r="O160" i="3"/>
  <c r="C160" i="3"/>
  <c r="BX159" i="3"/>
  <c r="P159" i="3"/>
  <c r="AA159" i="3" s="1"/>
  <c r="AB159" i="3" s="1"/>
  <c r="AS159" i="3" s="1"/>
  <c r="O159" i="3"/>
  <c r="C159" i="3"/>
  <c r="BX158" i="3"/>
  <c r="P158" i="3"/>
  <c r="AA158" i="3" s="1"/>
  <c r="AB158" i="3" s="1"/>
  <c r="O158" i="3"/>
  <c r="C158" i="3"/>
  <c r="BX157" i="3"/>
  <c r="P157" i="3"/>
  <c r="AA157" i="3" s="1"/>
  <c r="AB157" i="3" s="1"/>
  <c r="O157" i="3"/>
  <c r="C157" i="3"/>
  <c r="BX156" i="3"/>
  <c r="P156" i="3"/>
  <c r="AA156" i="3" s="1"/>
  <c r="AB156" i="3" s="1"/>
  <c r="O156" i="3"/>
  <c r="C156" i="3"/>
  <c r="BX155" i="3"/>
  <c r="P155" i="3"/>
  <c r="AA155" i="3" s="1"/>
  <c r="AB155" i="3" s="1"/>
  <c r="AF155" i="3" s="1"/>
  <c r="O155" i="3"/>
  <c r="C155" i="3"/>
  <c r="BX154" i="3"/>
  <c r="P154" i="3"/>
  <c r="AA154" i="3" s="1"/>
  <c r="AB154" i="3" s="1"/>
  <c r="AE154" i="3" s="1"/>
  <c r="O154" i="3"/>
  <c r="C154" i="3"/>
  <c r="BX153" i="3"/>
  <c r="P153" i="3"/>
  <c r="AA153" i="3" s="1"/>
  <c r="AB153" i="3" s="1"/>
  <c r="AD153" i="3" s="1"/>
  <c r="O153" i="3"/>
  <c r="C153" i="3"/>
  <c r="BX152" i="3"/>
  <c r="P152" i="3"/>
  <c r="AA152" i="3" s="1"/>
  <c r="AB152" i="3" s="1"/>
  <c r="O152" i="3"/>
  <c r="C152" i="3"/>
  <c r="BX151" i="3"/>
  <c r="P151" i="3"/>
  <c r="AA151" i="3" s="1"/>
  <c r="AB151" i="3" s="1"/>
  <c r="AS151" i="3" s="1"/>
  <c r="O151" i="3"/>
  <c r="C151" i="3"/>
  <c r="BX150" i="3"/>
  <c r="P150" i="3"/>
  <c r="AA150" i="3" s="1"/>
  <c r="AB150" i="3" s="1"/>
  <c r="O150" i="3"/>
  <c r="C150" i="3"/>
  <c r="BX149" i="3"/>
  <c r="BZ149" i="3" s="1"/>
  <c r="BT149" i="3"/>
  <c r="BS149" i="3"/>
  <c r="BA149" i="3"/>
  <c r="BE149" i="3" s="1"/>
  <c r="BG149" i="3" s="1"/>
  <c r="AZ149" i="3"/>
  <c r="BD149" i="3" s="1"/>
  <c r="C149" i="3"/>
  <c r="BX148" i="3"/>
  <c r="P148" i="3"/>
  <c r="AA148" i="3" s="1"/>
  <c r="AB148" i="3" s="1"/>
  <c r="O148" i="3"/>
  <c r="C148" i="3"/>
  <c r="BX147" i="3"/>
  <c r="P147" i="3"/>
  <c r="AA147" i="3" s="1"/>
  <c r="AB147" i="3" s="1"/>
  <c r="AC147" i="3" s="1"/>
  <c r="O147" i="3"/>
  <c r="C147" i="3"/>
  <c r="BX146" i="3"/>
  <c r="P146" i="3"/>
  <c r="AA146" i="3" s="1"/>
  <c r="AB146" i="3" s="1"/>
  <c r="AS146" i="3" s="1"/>
  <c r="O146" i="3"/>
  <c r="C146" i="3"/>
  <c r="BX145" i="3"/>
  <c r="P145" i="3"/>
  <c r="AA145" i="3" s="1"/>
  <c r="AB145" i="3" s="1"/>
  <c r="O145" i="3"/>
  <c r="C145" i="3"/>
  <c r="BX144" i="3"/>
  <c r="P144" i="3"/>
  <c r="AA144" i="3" s="1"/>
  <c r="AB144" i="3" s="1"/>
  <c r="AH144" i="3" s="1"/>
  <c r="O144" i="3"/>
  <c r="C144" i="3"/>
  <c r="BX143" i="3"/>
  <c r="P143" i="3"/>
  <c r="AA143" i="3" s="1"/>
  <c r="AB143" i="3" s="1"/>
  <c r="O143" i="3"/>
  <c r="C143" i="3"/>
  <c r="BX142" i="3"/>
  <c r="BT142" i="3"/>
  <c r="BS142" i="3"/>
  <c r="BA142" i="3"/>
  <c r="BE142" i="3" s="1"/>
  <c r="AZ142" i="3"/>
  <c r="C142" i="3"/>
  <c r="BX141" i="3"/>
  <c r="P141" i="3"/>
  <c r="AA141" i="3" s="1"/>
  <c r="AB141" i="3" s="1"/>
  <c r="O141" i="3"/>
  <c r="C141" i="3"/>
  <c r="BX140" i="3"/>
  <c r="P140" i="3"/>
  <c r="AA140" i="3" s="1"/>
  <c r="AB140" i="3" s="1"/>
  <c r="O140" i="3"/>
  <c r="C140" i="3"/>
  <c r="BX139" i="3"/>
  <c r="P139" i="3"/>
  <c r="AA139" i="3" s="1"/>
  <c r="AB139" i="3" s="1"/>
  <c r="AH139" i="3" s="1"/>
  <c r="O139" i="3"/>
  <c r="C139" i="3"/>
  <c r="BX138" i="3"/>
  <c r="P138" i="3"/>
  <c r="AA138" i="3" s="1"/>
  <c r="AB138" i="3" s="1"/>
  <c r="O138" i="3"/>
  <c r="C138" i="3"/>
  <c r="BX137" i="3"/>
  <c r="P137" i="3"/>
  <c r="AA137" i="3" s="1"/>
  <c r="AB137" i="3" s="1"/>
  <c r="O137" i="3"/>
  <c r="C137" i="3"/>
  <c r="BX136" i="3"/>
  <c r="P136" i="3"/>
  <c r="AA136" i="3" s="1"/>
  <c r="AB136" i="3" s="1"/>
  <c r="O136" i="3"/>
  <c r="C136" i="3"/>
  <c r="BX135" i="3"/>
  <c r="P135" i="3"/>
  <c r="AA135" i="3" s="1"/>
  <c r="AB135" i="3" s="1"/>
  <c r="AE135" i="3" s="1"/>
  <c r="O135" i="3"/>
  <c r="C135" i="3"/>
  <c r="BX134" i="3"/>
  <c r="P134" i="3"/>
  <c r="AA134" i="3" s="1"/>
  <c r="AB134" i="3" s="1"/>
  <c r="O134" i="3"/>
  <c r="C134" i="3"/>
  <c r="BE133" i="3"/>
  <c r="BD133" i="3"/>
  <c r="BX132" i="3"/>
  <c r="BZ132" i="3" s="1"/>
  <c r="BT132" i="3"/>
  <c r="BS132" i="3"/>
  <c r="BA132" i="3"/>
  <c r="AZ132" i="3"/>
  <c r="BD132" i="3" s="1"/>
  <c r="BJ132" i="3" s="1"/>
  <c r="C132" i="3"/>
  <c r="BX131" i="3"/>
  <c r="P131" i="3"/>
  <c r="AA131" i="3" s="1"/>
  <c r="AB131" i="3" s="1"/>
  <c r="O131" i="3"/>
  <c r="C131" i="3"/>
  <c r="BX130" i="3"/>
  <c r="P130" i="3"/>
  <c r="AA130" i="3" s="1"/>
  <c r="AB130" i="3" s="1"/>
  <c r="AD130" i="3" s="1"/>
  <c r="O130" i="3"/>
  <c r="C130" i="3"/>
  <c r="BX129" i="3"/>
  <c r="P129" i="3"/>
  <c r="AA129" i="3" s="1"/>
  <c r="AB129" i="3" s="1"/>
  <c r="AT129" i="3" s="1"/>
  <c r="O129" i="3"/>
  <c r="C129" i="3"/>
  <c r="BX128" i="3"/>
  <c r="BT128" i="3"/>
  <c r="BS128" i="3"/>
  <c r="BA128" i="3"/>
  <c r="BE128" i="3" s="1"/>
  <c r="BI128" i="3" s="1"/>
  <c r="AZ128" i="3"/>
  <c r="C128" i="3"/>
  <c r="CA128" i="3" s="1"/>
  <c r="BX127" i="3"/>
  <c r="P127" i="3"/>
  <c r="AA127" i="3" s="1"/>
  <c r="AB127" i="3" s="1"/>
  <c r="AF127" i="3" s="1"/>
  <c r="O127" i="3"/>
  <c r="C127" i="3"/>
  <c r="BX126" i="3"/>
  <c r="P126" i="3"/>
  <c r="AA126" i="3" s="1"/>
  <c r="AB126" i="3" s="1"/>
  <c r="AE126" i="3" s="1"/>
  <c r="O126" i="3"/>
  <c r="C126" i="3"/>
  <c r="BX125" i="3"/>
  <c r="P125" i="3"/>
  <c r="AA125" i="3" s="1"/>
  <c r="AB125" i="3" s="1"/>
  <c r="O125" i="3"/>
  <c r="C125" i="3"/>
  <c r="BX124" i="3"/>
  <c r="P124" i="3"/>
  <c r="AA124" i="3" s="1"/>
  <c r="AB124" i="3" s="1"/>
  <c r="O124" i="3"/>
  <c r="C124" i="3"/>
  <c r="BX123" i="3"/>
  <c r="BT123" i="3"/>
  <c r="BS123" i="3"/>
  <c r="BA123" i="3"/>
  <c r="BE123" i="3" s="1"/>
  <c r="BI123" i="3" s="1"/>
  <c r="AZ123" i="3"/>
  <c r="C123" i="3"/>
  <c r="BX122" i="3"/>
  <c r="BT122" i="3"/>
  <c r="BS122" i="3"/>
  <c r="BA122" i="3"/>
  <c r="BE122" i="3" s="1"/>
  <c r="AZ122" i="3"/>
  <c r="C122" i="3"/>
  <c r="BX121" i="3"/>
  <c r="BT121" i="3"/>
  <c r="BS121" i="3"/>
  <c r="BA121" i="3"/>
  <c r="BE121" i="3" s="1"/>
  <c r="BI121" i="3" s="1"/>
  <c r="BK121" i="3" s="1"/>
  <c r="AZ121" i="3"/>
  <c r="C121" i="3"/>
  <c r="BX120" i="3"/>
  <c r="P120" i="3"/>
  <c r="AA120" i="3" s="1"/>
  <c r="AB120" i="3" s="1"/>
  <c r="AF120" i="3" s="1"/>
  <c r="O120" i="3"/>
  <c r="C120" i="3"/>
  <c r="BX119" i="3"/>
  <c r="BT119" i="3"/>
  <c r="BS119" i="3"/>
  <c r="BA119" i="3"/>
  <c r="BE119" i="3" s="1"/>
  <c r="AZ119" i="3"/>
  <c r="C119" i="3"/>
  <c r="BX118" i="3"/>
  <c r="P118" i="3"/>
  <c r="AA118" i="3" s="1"/>
  <c r="AB118" i="3" s="1"/>
  <c r="O118" i="3"/>
  <c r="C118" i="3"/>
  <c r="BX117" i="3"/>
  <c r="BT117" i="3"/>
  <c r="BS117" i="3"/>
  <c r="BA117" i="3"/>
  <c r="BE117" i="3" s="1"/>
  <c r="AZ117" i="3"/>
  <c r="BD117" i="3" s="1"/>
  <c r="C117" i="3"/>
  <c r="BX116" i="3"/>
  <c r="BT116" i="3"/>
  <c r="BS116" i="3"/>
  <c r="BU116" i="3" s="1"/>
  <c r="BA116" i="3"/>
  <c r="BE116" i="3" s="1"/>
  <c r="BI116" i="3" s="1"/>
  <c r="AZ116" i="3"/>
  <c r="C116" i="3"/>
  <c r="BX115" i="3"/>
  <c r="BT115" i="3"/>
  <c r="BS115" i="3"/>
  <c r="BA115" i="3"/>
  <c r="BE115" i="3" s="1"/>
  <c r="BI115" i="3" s="1"/>
  <c r="AZ115" i="3"/>
  <c r="BD115" i="3" s="1"/>
  <c r="C115" i="3"/>
  <c r="BX114" i="3"/>
  <c r="BT114" i="3"/>
  <c r="BS114" i="3"/>
  <c r="BA114" i="3"/>
  <c r="BE114" i="3" s="1"/>
  <c r="AZ114" i="3"/>
  <c r="P114" i="3"/>
  <c r="AA114" i="3" s="1"/>
  <c r="AB114" i="3" s="1"/>
  <c r="O114" i="3"/>
  <c r="C114" i="3"/>
  <c r="BX113" i="3"/>
  <c r="BT113" i="3"/>
  <c r="BS113" i="3"/>
  <c r="BU113" i="3" s="1"/>
  <c r="BA113" i="3"/>
  <c r="BE113" i="3" s="1"/>
  <c r="BI113" i="3" s="1"/>
  <c r="AZ113" i="3"/>
  <c r="BD113" i="3" s="1"/>
  <c r="BJ113" i="3" s="1"/>
  <c r="C113" i="3"/>
  <c r="BX112" i="3"/>
  <c r="CA112" i="3" s="1"/>
  <c r="BT112" i="3"/>
  <c r="BS112" i="3"/>
  <c r="BA112" i="3"/>
  <c r="BE112" i="3" s="1"/>
  <c r="AZ112" i="3"/>
  <c r="C112" i="3"/>
  <c r="BE111" i="3"/>
  <c r="BD111" i="3"/>
  <c r="BX110" i="3"/>
  <c r="P110" i="3"/>
  <c r="AA110" i="3" s="1"/>
  <c r="AB110" i="3" s="1"/>
  <c r="O110" i="3"/>
  <c r="C110" i="3"/>
  <c r="BX109" i="3"/>
  <c r="P109" i="3"/>
  <c r="AA109" i="3" s="1"/>
  <c r="AB109" i="3" s="1"/>
  <c r="O109" i="3"/>
  <c r="C109" i="3"/>
  <c r="BX108" i="3"/>
  <c r="BT108" i="3"/>
  <c r="BS108" i="3"/>
  <c r="BA108" i="3"/>
  <c r="AZ108" i="3"/>
  <c r="BD108" i="3" s="1"/>
  <c r="BJ108" i="3" s="1"/>
  <c r="C108" i="3"/>
  <c r="BX107" i="3"/>
  <c r="P107" i="3"/>
  <c r="AA107" i="3" s="1"/>
  <c r="AB107" i="3" s="1"/>
  <c r="O107" i="3"/>
  <c r="C107" i="3"/>
  <c r="BX106" i="3"/>
  <c r="AA106" i="3"/>
  <c r="AB106" i="3" s="1"/>
  <c r="AT106" i="3" s="1"/>
  <c r="P106" i="3"/>
  <c r="O106" i="3"/>
  <c r="C106" i="3"/>
  <c r="BX105" i="3"/>
  <c r="P105" i="3"/>
  <c r="AA105" i="3" s="1"/>
  <c r="AB105" i="3" s="1"/>
  <c r="AH105" i="3" s="1"/>
  <c r="O105" i="3"/>
  <c r="C105" i="3"/>
  <c r="BX104" i="3"/>
  <c r="P104" i="3"/>
  <c r="AA104" i="3" s="1"/>
  <c r="AB104" i="3" s="1"/>
  <c r="AG104" i="3" s="1"/>
  <c r="O104" i="3"/>
  <c r="C104" i="3"/>
  <c r="BX103" i="3"/>
  <c r="BT103" i="3"/>
  <c r="BS103" i="3"/>
  <c r="BA103" i="3"/>
  <c r="BE103" i="3" s="1"/>
  <c r="BI103" i="3" s="1"/>
  <c r="AZ103" i="3"/>
  <c r="BD103" i="3" s="1"/>
  <c r="BJ103" i="3" s="1"/>
  <c r="C103" i="3"/>
  <c r="BX102" i="3"/>
  <c r="BT102" i="3"/>
  <c r="BS102" i="3"/>
  <c r="BA102" i="3"/>
  <c r="BE102" i="3" s="1"/>
  <c r="BI102" i="3" s="1"/>
  <c r="AZ102" i="3"/>
  <c r="C102" i="3"/>
  <c r="BX101" i="3"/>
  <c r="P101" i="3"/>
  <c r="AA101" i="3" s="1"/>
  <c r="AB101" i="3" s="1"/>
  <c r="O101" i="3"/>
  <c r="C101" i="3"/>
  <c r="BX100" i="3"/>
  <c r="P100" i="3"/>
  <c r="AA100" i="3" s="1"/>
  <c r="AB100" i="3" s="1"/>
  <c r="AD100" i="3" s="1"/>
  <c r="O100" i="3"/>
  <c r="C100" i="3"/>
  <c r="BX99" i="3"/>
  <c r="BT99" i="3"/>
  <c r="BS99" i="3"/>
  <c r="BA99" i="3"/>
  <c r="BE99" i="3" s="1"/>
  <c r="AZ99" i="3"/>
  <c r="C99" i="3"/>
  <c r="BX98" i="3"/>
  <c r="BT98" i="3"/>
  <c r="BS98" i="3"/>
  <c r="BA98" i="3"/>
  <c r="BE98" i="3" s="1"/>
  <c r="AZ98" i="3"/>
  <c r="C98" i="3"/>
  <c r="BX97" i="3"/>
  <c r="BT97" i="3"/>
  <c r="BS97" i="3"/>
  <c r="BA97" i="3"/>
  <c r="BE97" i="3" s="1"/>
  <c r="BI97" i="3" s="1"/>
  <c r="AZ97" i="3"/>
  <c r="BD97" i="3" s="1"/>
  <c r="C97" i="3"/>
  <c r="BX96" i="3"/>
  <c r="P96" i="3"/>
  <c r="AA96" i="3" s="1"/>
  <c r="AB96" i="3" s="1"/>
  <c r="AT96" i="3" s="1"/>
  <c r="O96" i="3"/>
  <c r="C96" i="3"/>
  <c r="BX95" i="3"/>
  <c r="P95" i="3"/>
  <c r="AA95" i="3" s="1"/>
  <c r="AB95" i="3" s="1"/>
  <c r="O95" i="3"/>
  <c r="C95" i="3"/>
  <c r="BX94" i="3"/>
  <c r="P94" i="3"/>
  <c r="AA94" i="3" s="1"/>
  <c r="AB94" i="3" s="1"/>
  <c r="AF94" i="3" s="1"/>
  <c r="O94" i="3"/>
  <c r="C94" i="3"/>
  <c r="BX93" i="3"/>
  <c r="P93" i="3"/>
  <c r="AA93" i="3" s="1"/>
  <c r="AB93" i="3" s="1"/>
  <c r="O93" i="3"/>
  <c r="C93" i="3"/>
  <c r="BX92" i="3"/>
  <c r="P92" i="3"/>
  <c r="AA92" i="3" s="1"/>
  <c r="AB92" i="3" s="1"/>
  <c r="O92" i="3"/>
  <c r="C92" i="3"/>
  <c r="BX91" i="3"/>
  <c r="P91" i="3"/>
  <c r="AA91" i="3" s="1"/>
  <c r="AB91" i="3" s="1"/>
  <c r="AC91" i="3" s="1"/>
  <c r="O91" i="3"/>
  <c r="C91" i="3"/>
  <c r="BX90" i="3"/>
  <c r="BT90" i="3"/>
  <c r="BS90" i="3"/>
  <c r="BA90" i="3"/>
  <c r="BE90" i="3" s="1"/>
  <c r="BI90" i="3" s="1"/>
  <c r="AZ90" i="3"/>
  <c r="C90" i="3"/>
  <c r="BX89" i="3"/>
  <c r="P89" i="3"/>
  <c r="AA89" i="3" s="1"/>
  <c r="AB89" i="3" s="1"/>
  <c r="AF89" i="3" s="1"/>
  <c r="O89" i="3"/>
  <c r="C89" i="3"/>
  <c r="BX88" i="3"/>
  <c r="AA88" i="3"/>
  <c r="AB88" i="3" s="1"/>
  <c r="AF88" i="3" s="1"/>
  <c r="P88" i="3"/>
  <c r="O88" i="3"/>
  <c r="C88" i="3"/>
  <c r="BX87" i="3"/>
  <c r="P87" i="3"/>
  <c r="AA87" i="3" s="1"/>
  <c r="AB87" i="3" s="1"/>
  <c r="O87" i="3"/>
  <c r="C87" i="3"/>
  <c r="BE86" i="3"/>
  <c r="BD86" i="3"/>
  <c r="BX85" i="3"/>
  <c r="BT85" i="3"/>
  <c r="BS85" i="3"/>
  <c r="BA85" i="3"/>
  <c r="BE85" i="3" s="1"/>
  <c r="BI85" i="3" s="1"/>
  <c r="AZ85" i="3"/>
  <c r="C85" i="3"/>
  <c r="BX84" i="3"/>
  <c r="P84" i="3"/>
  <c r="AA84" i="3" s="1"/>
  <c r="AB84" i="3" s="1"/>
  <c r="O84" i="3"/>
  <c r="C84" i="3"/>
  <c r="BX83" i="3"/>
  <c r="BT83" i="3"/>
  <c r="BS83" i="3"/>
  <c r="BA83" i="3"/>
  <c r="BE83" i="3" s="1"/>
  <c r="AZ83" i="3"/>
  <c r="C83" i="3"/>
  <c r="BX82" i="3"/>
  <c r="BT82" i="3"/>
  <c r="BS82" i="3"/>
  <c r="BA82" i="3"/>
  <c r="AZ82" i="3"/>
  <c r="BD82" i="3" s="1"/>
  <c r="C82" i="3"/>
  <c r="BX81" i="3"/>
  <c r="BT81" i="3"/>
  <c r="BS81" i="3"/>
  <c r="BA81" i="3"/>
  <c r="BE81" i="3" s="1"/>
  <c r="AZ81" i="3"/>
  <c r="C81" i="3"/>
  <c r="BX80" i="3"/>
  <c r="P80" i="3"/>
  <c r="AA80" i="3" s="1"/>
  <c r="AB80" i="3" s="1"/>
  <c r="O80" i="3"/>
  <c r="C80" i="3"/>
  <c r="BX79" i="3"/>
  <c r="BT79" i="3"/>
  <c r="BS79" i="3"/>
  <c r="BA79" i="3"/>
  <c r="AZ79" i="3"/>
  <c r="C79" i="3"/>
  <c r="BX78" i="3"/>
  <c r="BT78" i="3"/>
  <c r="BS78" i="3"/>
  <c r="BA78" i="3"/>
  <c r="BE78" i="3" s="1"/>
  <c r="AZ78" i="3"/>
  <c r="C78" i="3"/>
  <c r="BX77" i="3"/>
  <c r="P77" i="3"/>
  <c r="AA77" i="3" s="1"/>
  <c r="AB77" i="3" s="1"/>
  <c r="AH77" i="3" s="1"/>
  <c r="O77" i="3"/>
  <c r="C77" i="3"/>
  <c r="BX76" i="3"/>
  <c r="BT76" i="3"/>
  <c r="BS76" i="3"/>
  <c r="BU76" i="3" s="1"/>
  <c r="BA76" i="3"/>
  <c r="AZ76" i="3"/>
  <c r="C76" i="3"/>
  <c r="BV76" i="3" s="1"/>
  <c r="BX75" i="3"/>
  <c r="BT75" i="3"/>
  <c r="BS75" i="3"/>
  <c r="BA75" i="3"/>
  <c r="AZ75" i="3"/>
  <c r="BD75" i="3" s="1"/>
  <c r="C75" i="3"/>
  <c r="BX74" i="3"/>
  <c r="P74" i="3"/>
  <c r="AA74" i="3" s="1"/>
  <c r="AB74" i="3" s="1"/>
  <c r="O74" i="3"/>
  <c r="C74" i="3"/>
  <c r="BX73" i="3"/>
  <c r="P73" i="3"/>
  <c r="AA73" i="3" s="1"/>
  <c r="AB73" i="3" s="1"/>
  <c r="AF73" i="3" s="1"/>
  <c r="O73" i="3"/>
  <c r="C73" i="3"/>
  <c r="BX72" i="3"/>
  <c r="P72" i="3"/>
  <c r="AA72" i="3" s="1"/>
  <c r="AB72" i="3" s="1"/>
  <c r="AE72" i="3" s="1"/>
  <c r="O72" i="3"/>
  <c r="C72" i="3"/>
  <c r="BX71" i="3"/>
  <c r="P71" i="3"/>
  <c r="AA71" i="3" s="1"/>
  <c r="AB71" i="3" s="1"/>
  <c r="O71" i="3"/>
  <c r="C71" i="3"/>
  <c r="BX70" i="3"/>
  <c r="BU70" i="3"/>
  <c r="BT70" i="3"/>
  <c r="BS70" i="3"/>
  <c r="BA70" i="3"/>
  <c r="AZ70" i="3"/>
  <c r="BD70" i="3" s="1"/>
  <c r="C70" i="3"/>
  <c r="BX69" i="3"/>
  <c r="P69" i="3"/>
  <c r="AA69" i="3" s="1"/>
  <c r="AB69" i="3" s="1"/>
  <c r="O69" i="3"/>
  <c r="C69" i="3"/>
  <c r="BX68" i="3"/>
  <c r="BT68" i="3"/>
  <c r="BS68" i="3"/>
  <c r="BA68" i="3"/>
  <c r="AZ68" i="3"/>
  <c r="BD68" i="3" s="1"/>
  <c r="C68" i="3"/>
  <c r="BX67" i="3"/>
  <c r="P67" i="3"/>
  <c r="AA67" i="3" s="1"/>
  <c r="AB67" i="3" s="1"/>
  <c r="O67" i="3"/>
  <c r="C67" i="3"/>
  <c r="BX66" i="3"/>
  <c r="P66" i="3"/>
  <c r="AA66" i="3" s="1"/>
  <c r="AB66" i="3" s="1"/>
  <c r="O66" i="3"/>
  <c r="C66" i="3"/>
  <c r="BX65" i="3"/>
  <c r="P65" i="3"/>
  <c r="AA65" i="3" s="1"/>
  <c r="AB65" i="3" s="1"/>
  <c r="AH65" i="3" s="1"/>
  <c r="O65" i="3"/>
  <c r="C65" i="3"/>
  <c r="BX64" i="3"/>
  <c r="P64" i="3"/>
  <c r="AA64" i="3" s="1"/>
  <c r="AB64" i="3" s="1"/>
  <c r="O64" i="3"/>
  <c r="C64" i="3"/>
  <c r="BX63" i="3"/>
  <c r="P63" i="3"/>
  <c r="AA63" i="3" s="1"/>
  <c r="AB63" i="3" s="1"/>
  <c r="AF63" i="3" s="1"/>
  <c r="O63" i="3"/>
  <c r="C63" i="3"/>
  <c r="BX62" i="3"/>
  <c r="BT62" i="3"/>
  <c r="BS62" i="3"/>
  <c r="BA62" i="3"/>
  <c r="BE62" i="3" s="1"/>
  <c r="AZ62" i="3"/>
  <c r="BD62" i="3" s="1"/>
  <c r="BJ62" i="3" s="1"/>
  <c r="C62" i="3"/>
  <c r="BX61" i="3"/>
  <c r="BT61" i="3"/>
  <c r="BS61" i="3"/>
  <c r="BA61" i="3"/>
  <c r="AZ61" i="3"/>
  <c r="BD61" i="3" s="1"/>
  <c r="BJ61" i="3" s="1"/>
  <c r="C61" i="3"/>
  <c r="BX60" i="3"/>
  <c r="BT60" i="3"/>
  <c r="BS60" i="3"/>
  <c r="BA60" i="3"/>
  <c r="BE60" i="3" s="1"/>
  <c r="AZ60" i="3"/>
  <c r="C60" i="3"/>
  <c r="BX59" i="3"/>
  <c r="P59" i="3"/>
  <c r="AA59" i="3" s="1"/>
  <c r="AB59" i="3" s="1"/>
  <c r="O59" i="3"/>
  <c r="C59" i="3"/>
  <c r="BX58" i="3"/>
  <c r="P58" i="3"/>
  <c r="AA58" i="3" s="1"/>
  <c r="AB58" i="3" s="1"/>
  <c r="O58" i="3"/>
  <c r="C58" i="3"/>
  <c r="BX57" i="3"/>
  <c r="P57" i="3"/>
  <c r="AA57" i="3" s="1"/>
  <c r="AB57" i="3" s="1"/>
  <c r="O57" i="3"/>
  <c r="C57" i="3"/>
  <c r="BX56" i="3"/>
  <c r="P56" i="3"/>
  <c r="AA56" i="3" s="1"/>
  <c r="AB56" i="3" s="1"/>
  <c r="AF56" i="3" s="1"/>
  <c r="O56" i="3"/>
  <c r="C56" i="3"/>
  <c r="BX55" i="3"/>
  <c r="BZ55" i="3" s="1"/>
  <c r="BT55" i="3"/>
  <c r="BS55" i="3"/>
  <c r="BA55" i="3"/>
  <c r="BE55" i="3" s="1"/>
  <c r="AZ55" i="3"/>
  <c r="BD55" i="3" s="1"/>
  <c r="BJ55" i="3" s="1"/>
  <c r="C55" i="3"/>
  <c r="BX54" i="3"/>
  <c r="BT54" i="3"/>
  <c r="BS54" i="3"/>
  <c r="BA54" i="3"/>
  <c r="AZ54" i="3"/>
  <c r="BD54" i="3" s="1"/>
  <c r="BJ54" i="3" s="1"/>
  <c r="C54" i="3"/>
  <c r="BX53" i="3"/>
  <c r="P53" i="3"/>
  <c r="AA53" i="3" s="1"/>
  <c r="AB53" i="3" s="1"/>
  <c r="O53" i="3"/>
  <c r="C53" i="3"/>
  <c r="BX52" i="3"/>
  <c r="P52" i="3"/>
  <c r="AA52" i="3" s="1"/>
  <c r="AB52" i="3" s="1"/>
  <c r="O52" i="3"/>
  <c r="C52" i="3"/>
  <c r="BX51" i="3"/>
  <c r="P51" i="3"/>
  <c r="AA51" i="3" s="1"/>
  <c r="AB51" i="3" s="1"/>
  <c r="AC51" i="3" s="1"/>
  <c r="O51" i="3"/>
  <c r="C51" i="3"/>
  <c r="BX50" i="3"/>
  <c r="P50" i="3"/>
  <c r="AA50" i="3" s="1"/>
  <c r="AB50" i="3" s="1"/>
  <c r="O50" i="3"/>
  <c r="C50" i="3"/>
  <c r="BX49" i="3"/>
  <c r="BT49" i="3"/>
  <c r="BS49" i="3"/>
  <c r="BU49" i="3" s="1"/>
  <c r="BA49" i="3"/>
  <c r="AZ49" i="3"/>
  <c r="BD49" i="3" s="1"/>
  <c r="BJ49" i="3" s="1"/>
  <c r="C49" i="3"/>
  <c r="BV49" i="3" s="1"/>
  <c r="BX48" i="3"/>
  <c r="BZ48" i="3" s="1"/>
  <c r="BT48" i="3"/>
  <c r="BS48" i="3"/>
  <c r="BA48" i="3"/>
  <c r="BE48" i="3" s="1"/>
  <c r="AZ48" i="3"/>
  <c r="BD48" i="3" s="1"/>
  <c r="BJ48" i="3" s="1"/>
  <c r="C48" i="3"/>
  <c r="BX47" i="3"/>
  <c r="P47" i="3"/>
  <c r="AA47" i="3" s="1"/>
  <c r="AB47" i="3" s="1"/>
  <c r="O47" i="3"/>
  <c r="C47" i="3"/>
  <c r="BX46" i="3"/>
  <c r="P46" i="3"/>
  <c r="AA46" i="3" s="1"/>
  <c r="AB46" i="3" s="1"/>
  <c r="AH46" i="3" s="1"/>
  <c r="O46" i="3"/>
  <c r="C46" i="3"/>
  <c r="CA46" i="3" s="1"/>
  <c r="BX45" i="3"/>
  <c r="P45" i="3"/>
  <c r="AA45" i="3" s="1"/>
  <c r="AB45" i="3" s="1"/>
  <c r="O45" i="3"/>
  <c r="C45" i="3"/>
  <c r="BX44" i="3"/>
  <c r="BT44" i="3"/>
  <c r="BS44" i="3"/>
  <c r="BA44" i="3"/>
  <c r="BE44" i="3" s="1"/>
  <c r="BI44" i="3" s="1"/>
  <c r="AZ44" i="3"/>
  <c r="BD44" i="3" s="1"/>
  <c r="C44" i="3"/>
  <c r="BX43" i="3"/>
  <c r="BT43" i="3"/>
  <c r="BS43" i="3"/>
  <c r="BA43" i="3"/>
  <c r="AZ43" i="3"/>
  <c r="C43" i="3"/>
  <c r="BX42" i="3"/>
  <c r="BT42" i="3"/>
  <c r="BS42" i="3"/>
  <c r="BA42" i="3"/>
  <c r="AZ42" i="3"/>
  <c r="BD42" i="3" s="1"/>
  <c r="BJ42" i="3" s="1"/>
  <c r="C42" i="3"/>
  <c r="BX41" i="3"/>
  <c r="P41" i="3"/>
  <c r="AA41" i="3" s="1"/>
  <c r="AB41" i="3" s="1"/>
  <c r="O41" i="3"/>
  <c r="C41" i="3"/>
  <c r="BX40" i="3"/>
  <c r="BT40" i="3"/>
  <c r="BS40" i="3"/>
  <c r="BA40" i="3"/>
  <c r="AZ40" i="3"/>
  <c r="BD40" i="3" s="1"/>
  <c r="C40" i="3"/>
  <c r="BX39" i="3"/>
  <c r="P39" i="3"/>
  <c r="AA39" i="3" s="1"/>
  <c r="AB39" i="3" s="1"/>
  <c r="O39" i="3"/>
  <c r="C39" i="3"/>
  <c r="BE38" i="3"/>
  <c r="BD38" i="3"/>
  <c r="BX37" i="3"/>
  <c r="P37" i="3"/>
  <c r="AA37" i="3" s="1"/>
  <c r="AB37" i="3" s="1"/>
  <c r="AD37" i="3" s="1"/>
  <c r="O37" i="3"/>
  <c r="C37" i="3"/>
  <c r="BX36" i="3"/>
  <c r="P36" i="3"/>
  <c r="AA36" i="3" s="1"/>
  <c r="AB36" i="3" s="1"/>
  <c r="AC36" i="3" s="1"/>
  <c r="O36" i="3"/>
  <c r="C36" i="3"/>
  <c r="BX35" i="3"/>
  <c r="P35" i="3"/>
  <c r="AA35" i="3" s="1"/>
  <c r="AB35" i="3" s="1"/>
  <c r="O35" i="3"/>
  <c r="C35" i="3"/>
  <c r="BX34" i="3"/>
  <c r="P34" i="3"/>
  <c r="AA34" i="3" s="1"/>
  <c r="AB34" i="3" s="1"/>
  <c r="O34" i="3"/>
  <c r="C34" i="3"/>
  <c r="BX33" i="3"/>
  <c r="BT33" i="3"/>
  <c r="BS33" i="3"/>
  <c r="BA33" i="3"/>
  <c r="AZ33" i="3"/>
  <c r="C33" i="3"/>
  <c r="BX32" i="3"/>
  <c r="P32" i="3"/>
  <c r="AA32" i="3" s="1"/>
  <c r="AB32" i="3" s="1"/>
  <c r="AD32" i="3" s="1"/>
  <c r="O32" i="3"/>
  <c r="C32" i="3"/>
  <c r="BX31" i="3"/>
  <c r="P31" i="3"/>
  <c r="AA31" i="3" s="1"/>
  <c r="AB31" i="3" s="1"/>
  <c r="O31" i="3"/>
  <c r="C31" i="3"/>
  <c r="BX30" i="3"/>
  <c r="P30" i="3"/>
  <c r="AA30" i="3" s="1"/>
  <c r="AB30" i="3" s="1"/>
  <c r="O30" i="3"/>
  <c r="C30" i="3"/>
  <c r="BX29" i="3"/>
  <c r="P29" i="3"/>
  <c r="AA29" i="3" s="1"/>
  <c r="AB29" i="3" s="1"/>
  <c r="O29" i="3"/>
  <c r="C29" i="3"/>
  <c r="BX28" i="3"/>
  <c r="P28" i="3"/>
  <c r="AA28" i="3" s="1"/>
  <c r="AB28" i="3" s="1"/>
  <c r="AH28" i="3" s="1"/>
  <c r="O28" i="3"/>
  <c r="C28" i="3"/>
  <c r="BX27" i="3"/>
  <c r="BT27" i="3"/>
  <c r="BS27" i="3"/>
  <c r="BA27" i="3"/>
  <c r="AZ27" i="3"/>
  <c r="C27" i="3"/>
  <c r="BX26" i="3"/>
  <c r="P26" i="3"/>
  <c r="AA26" i="3" s="1"/>
  <c r="AB26" i="3" s="1"/>
  <c r="AT26" i="3" s="1"/>
  <c r="O26" i="3"/>
  <c r="C26" i="3"/>
  <c r="BX25" i="3"/>
  <c r="P25" i="3"/>
  <c r="AA25" i="3" s="1"/>
  <c r="AB25" i="3" s="1"/>
  <c r="O25" i="3"/>
  <c r="C25" i="3"/>
  <c r="BX24" i="3"/>
  <c r="BT24" i="3"/>
  <c r="BS24" i="3"/>
  <c r="BU24" i="3" s="1"/>
  <c r="BA24" i="3"/>
  <c r="AZ24" i="3"/>
  <c r="BD24" i="3" s="1"/>
  <c r="BJ24" i="3" s="1"/>
  <c r="C24" i="3"/>
  <c r="BX23" i="3"/>
  <c r="P23" i="3"/>
  <c r="AA23" i="3" s="1"/>
  <c r="AB23" i="3" s="1"/>
  <c r="AE23" i="3" s="1"/>
  <c r="O23" i="3"/>
  <c r="C23" i="3"/>
  <c r="BX22" i="3"/>
  <c r="P22" i="3"/>
  <c r="AA22" i="3" s="1"/>
  <c r="AB22" i="3" s="1"/>
  <c r="O22" i="3"/>
  <c r="C22" i="3"/>
  <c r="BX21" i="3"/>
  <c r="P21" i="3"/>
  <c r="AA21" i="3" s="1"/>
  <c r="AB21" i="3" s="1"/>
  <c r="AD21" i="3" s="1"/>
  <c r="O21" i="3"/>
  <c r="C21" i="3"/>
  <c r="BX20" i="3"/>
  <c r="BZ20" i="3" s="1"/>
  <c r="BT20" i="3"/>
  <c r="BS20" i="3"/>
  <c r="BU20" i="3" s="1"/>
  <c r="BA20" i="3"/>
  <c r="AZ20" i="3"/>
  <c r="BD20" i="3" s="1"/>
  <c r="BJ20" i="3" s="1"/>
  <c r="C20" i="3"/>
  <c r="CA20" i="3" s="1"/>
  <c r="BE19" i="3"/>
  <c r="BD19" i="3"/>
  <c r="BX18" i="3"/>
  <c r="P18" i="3"/>
  <c r="AA18" i="3" s="1"/>
  <c r="AB18" i="3" s="1"/>
  <c r="O18" i="3"/>
  <c r="C18" i="3"/>
  <c r="CA18" i="3" s="1"/>
  <c r="BX17" i="3"/>
  <c r="P17" i="3"/>
  <c r="AA17" i="3" s="1"/>
  <c r="AB17" i="3" s="1"/>
  <c r="AD17" i="3" s="1"/>
  <c r="O17" i="3"/>
  <c r="C17" i="3"/>
  <c r="BX16" i="3"/>
  <c r="P16" i="3"/>
  <c r="AA16" i="3" s="1"/>
  <c r="AB16" i="3" s="1"/>
  <c r="AT16" i="3" s="1"/>
  <c r="O16" i="3"/>
  <c r="C16" i="3"/>
  <c r="CA16" i="3" s="1"/>
  <c r="BX15" i="3"/>
  <c r="P15" i="3"/>
  <c r="AA15" i="3" s="1"/>
  <c r="AB15" i="3" s="1"/>
  <c r="O15" i="3"/>
  <c r="C15" i="3"/>
  <c r="BX14" i="3"/>
  <c r="P14" i="3"/>
  <c r="AA14" i="3" s="1"/>
  <c r="AB14" i="3" s="1"/>
  <c r="O14" i="3"/>
  <c r="C14" i="3"/>
  <c r="BX13" i="3"/>
  <c r="P13" i="3"/>
  <c r="AA13" i="3" s="1"/>
  <c r="AB13" i="3" s="1"/>
  <c r="AH13" i="3" s="1"/>
  <c r="O13" i="3"/>
  <c r="C13" i="3"/>
  <c r="BX12" i="3"/>
  <c r="P12" i="3"/>
  <c r="AA12" i="3" s="1"/>
  <c r="AB12" i="3" s="1"/>
  <c r="O12" i="3"/>
  <c r="C12" i="3"/>
  <c r="BX11" i="3"/>
  <c r="AA11" i="3"/>
  <c r="AB11" i="3" s="1"/>
  <c r="AF11" i="3" s="1"/>
  <c r="P11" i="3"/>
  <c r="O11" i="3"/>
  <c r="C11" i="3"/>
  <c r="BX10" i="3"/>
  <c r="P10" i="3"/>
  <c r="AA10" i="3" s="1"/>
  <c r="AB10" i="3" s="1"/>
  <c r="O10" i="3"/>
  <c r="C10" i="3"/>
  <c r="BX9" i="3"/>
  <c r="P9" i="3"/>
  <c r="AA9" i="3" s="1"/>
  <c r="AB9" i="3" s="1"/>
  <c r="AG9" i="3" s="1"/>
  <c r="O9" i="3"/>
  <c r="C9" i="3"/>
  <c r="BX8" i="3"/>
  <c r="P8" i="3"/>
  <c r="AA8" i="3" s="1"/>
  <c r="AB8" i="3" s="1"/>
  <c r="O8" i="3"/>
  <c r="C8" i="3"/>
  <c r="BX7" i="3"/>
  <c r="P7" i="3"/>
  <c r="AA7" i="3" s="1"/>
  <c r="AB7" i="3" s="1"/>
  <c r="O7" i="3"/>
  <c r="C7" i="3"/>
  <c r="BX6" i="3"/>
  <c r="P6" i="3"/>
  <c r="AA6" i="3" s="1"/>
  <c r="AB6" i="3" s="1"/>
  <c r="AE6" i="3" s="1"/>
  <c r="O6" i="3"/>
  <c r="C6" i="3"/>
  <c r="BX5" i="3"/>
  <c r="BS5" i="5" s="1"/>
  <c r="P5" i="3"/>
  <c r="AA5" i="3" s="1"/>
  <c r="AB5" i="3" s="1"/>
  <c r="O5" i="3"/>
  <c r="C5" i="3"/>
  <c r="CA66" i="4" l="1"/>
  <c r="CA158" i="4"/>
  <c r="CA125" i="4"/>
  <c r="CA101" i="4"/>
  <c r="CA108" i="4"/>
  <c r="CA57" i="4"/>
  <c r="CA79" i="4"/>
  <c r="BV99" i="4"/>
  <c r="BV102" i="4"/>
  <c r="CA107" i="4"/>
  <c r="CA30" i="4"/>
  <c r="BV81" i="4"/>
  <c r="CA99" i="4"/>
  <c r="CA112" i="4"/>
  <c r="CA127" i="4"/>
  <c r="CA62" i="4"/>
  <c r="CA148" i="4"/>
  <c r="BV165" i="3"/>
  <c r="CA72" i="3"/>
  <c r="CA74" i="3"/>
  <c r="CA178" i="3"/>
  <c r="CA27" i="3"/>
  <c r="CA57" i="3"/>
  <c r="CA154" i="3"/>
  <c r="CA156" i="3"/>
  <c r="CA138" i="3"/>
  <c r="BV142" i="3"/>
  <c r="BV116" i="3"/>
  <c r="CA180" i="3"/>
  <c r="CA36" i="3"/>
  <c r="CA146" i="3"/>
  <c r="CA115" i="3"/>
  <c r="CA164" i="3"/>
  <c r="CA121" i="3"/>
  <c r="CA81" i="3"/>
  <c r="BG117" i="3"/>
  <c r="BN117" i="3" s="1"/>
  <c r="CA76" i="3"/>
  <c r="BV27" i="3"/>
  <c r="CA33" i="3"/>
  <c r="CA45" i="3"/>
  <c r="CA117" i="3"/>
  <c r="CA141" i="3"/>
  <c r="CA13" i="3"/>
  <c r="AC5" i="5"/>
  <c r="AE80" i="5"/>
  <c r="BV39" i="4"/>
  <c r="CA77" i="4"/>
  <c r="BL83" i="4"/>
  <c r="CA90" i="4"/>
  <c r="BU149" i="4"/>
  <c r="CA162" i="4"/>
  <c r="AT178" i="4"/>
  <c r="CA182" i="4"/>
  <c r="CA173" i="4"/>
  <c r="CA178" i="4"/>
  <c r="BJ33" i="4"/>
  <c r="CA40" i="4"/>
  <c r="BV76" i="4"/>
  <c r="CA89" i="4"/>
  <c r="CA104" i="4"/>
  <c r="CA109" i="4"/>
  <c r="BV115" i="4"/>
  <c r="CA171" i="4"/>
  <c r="BZ178" i="4"/>
  <c r="CA56" i="4"/>
  <c r="CA131" i="4"/>
  <c r="BZ112" i="4"/>
  <c r="BV122" i="4"/>
  <c r="BZ131" i="4"/>
  <c r="CA136" i="4"/>
  <c r="CA28" i="4"/>
  <c r="BV40" i="4"/>
  <c r="CA49" i="4"/>
  <c r="CA76" i="4"/>
  <c r="CA82" i="4"/>
  <c r="BV112" i="4"/>
  <c r="CA117" i="4"/>
  <c r="BZ136" i="4"/>
  <c r="CA140" i="4"/>
  <c r="CA145" i="4"/>
  <c r="CA172" i="4"/>
  <c r="CA51" i="4"/>
  <c r="BV62" i="4"/>
  <c r="BG75" i="4"/>
  <c r="BN75" i="4" s="1"/>
  <c r="AF77" i="4"/>
  <c r="CA96" i="4"/>
  <c r="CA116" i="4"/>
  <c r="BF119" i="4"/>
  <c r="BO119" i="4" s="1"/>
  <c r="CA122" i="4"/>
  <c r="CA137" i="4"/>
  <c r="CA142" i="4"/>
  <c r="AC146" i="4"/>
  <c r="BZ172" i="4"/>
  <c r="BV75" i="4"/>
  <c r="AH77" i="4"/>
  <c r="BV83" i="4"/>
  <c r="BV117" i="4"/>
  <c r="BV123" i="4"/>
  <c r="CA139" i="4"/>
  <c r="CA150" i="4"/>
  <c r="CA166" i="4"/>
  <c r="CA45" i="4"/>
  <c r="CA47" i="4"/>
  <c r="CA110" i="4"/>
  <c r="BF112" i="4"/>
  <c r="BO112" i="4" s="1"/>
  <c r="CA153" i="4"/>
  <c r="CA181" i="4"/>
  <c r="AF6" i="4"/>
  <c r="CA36" i="4"/>
  <c r="CA46" i="4"/>
  <c r="CA75" i="4"/>
  <c r="CA95" i="4"/>
  <c r="BV108" i="4"/>
  <c r="BV121" i="4"/>
  <c r="AT137" i="4"/>
  <c r="CA154" i="4"/>
  <c r="CA11" i="4"/>
  <c r="BV103" i="4"/>
  <c r="CA129" i="4"/>
  <c r="BV172" i="4"/>
  <c r="BF23" i="4"/>
  <c r="BO23" i="4" s="1"/>
  <c r="BV42" i="4"/>
  <c r="CA69" i="4"/>
  <c r="CA103" i="4"/>
  <c r="CA121" i="4"/>
  <c r="CA124" i="4"/>
  <c r="BV70" i="4"/>
  <c r="BV78" i="4"/>
  <c r="CA94" i="4"/>
  <c r="CA97" i="4"/>
  <c r="BZ121" i="4"/>
  <c r="BU172" i="4"/>
  <c r="CA10" i="3"/>
  <c r="CA11" i="3"/>
  <c r="CA28" i="3"/>
  <c r="CA39" i="3"/>
  <c r="BV61" i="3"/>
  <c r="BV70" i="3"/>
  <c r="CA100" i="3"/>
  <c r="BV123" i="3"/>
  <c r="CA143" i="3"/>
  <c r="CA179" i="3"/>
  <c r="CA48" i="3"/>
  <c r="CA170" i="3"/>
  <c r="CA31" i="3"/>
  <c r="BV43" i="3"/>
  <c r="CA69" i="3"/>
  <c r="CA142" i="3"/>
  <c r="CA144" i="3"/>
  <c r="CA172" i="3"/>
  <c r="CA95" i="3"/>
  <c r="CA149" i="3"/>
  <c r="CA163" i="3"/>
  <c r="BV175" i="3"/>
  <c r="CA23" i="3"/>
  <c r="BV54" i="3"/>
  <c r="CA65" i="3"/>
  <c r="BF132" i="3"/>
  <c r="BO132" i="3" s="1"/>
  <c r="CA137" i="3"/>
  <c r="CA139" i="3"/>
  <c r="CA168" i="3"/>
  <c r="AF168" i="3"/>
  <c r="AS168" i="3"/>
  <c r="BV75" i="3"/>
  <c r="CA75" i="3"/>
  <c r="CA83" i="3"/>
  <c r="CA123" i="3"/>
  <c r="CA131" i="3"/>
  <c r="CA157" i="3"/>
  <c r="CA167" i="3"/>
  <c r="CA173" i="3"/>
  <c r="CA55" i="3"/>
  <c r="BZ76" i="3"/>
  <c r="CA8" i="3"/>
  <c r="CA21" i="3"/>
  <c r="CA63" i="3"/>
  <c r="BV85" i="3"/>
  <c r="CA87" i="3"/>
  <c r="BV132" i="3"/>
  <c r="CA159" i="3"/>
  <c r="CA12" i="3"/>
  <c r="CA64" i="3"/>
  <c r="CA91" i="3"/>
  <c r="CA94" i="3"/>
  <c r="BG102" i="3"/>
  <c r="BN102" i="3" s="1"/>
  <c r="BQ102" i="3" s="1"/>
  <c r="CA108" i="3"/>
  <c r="CA122" i="3"/>
  <c r="CA26" i="3"/>
  <c r="BE27" i="3"/>
  <c r="BG27" i="3" s="1"/>
  <c r="BN27" i="3" s="1"/>
  <c r="CA42" i="3"/>
  <c r="CA53" i="3"/>
  <c r="CA56" i="3"/>
  <c r="CA58" i="3"/>
  <c r="CA93" i="3"/>
  <c r="BV103" i="3"/>
  <c r="CA155" i="3"/>
  <c r="CA70" i="3"/>
  <c r="CA106" i="3"/>
  <c r="BV117" i="3"/>
  <c r="BD122" i="3"/>
  <c r="BJ122" i="3" s="1"/>
  <c r="CA126" i="3"/>
  <c r="AE178" i="3"/>
  <c r="CA9" i="3"/>
  <c r="BZ70" i="3"/>
  <c r="CA84" i="3"/>
  <c r="BL116" i="3"/>
  <c r="BV122" i="3"/>
  <c r="AB5" i="5"/>
  <c r="AD63" i="5"/>
  <c r="AC11" i="5"/>
  <c r="AA5" i="5"/>
  <c r="B7" i="3"/>
  <c r="BZ7" i="3" s="1"/>
  <c r="B12" i="3"/>
  <c r="BZ12" i="3" s="1"/>
  <c r="B35" i="3"/>
  <c r="B43" i="3"/>
  <c r="BZ43" i="3" s="1"/>
  <c r="B56" i="3"/>
  <c r="BZ56" i="3" s="1"/>
  <c r="B69" i="3"/>
  <c r="BZ69" i="3" s="1"/>
  <c r="B89" i="3"/>
  <c r="B100" i="3"/>
  <c r="BZ100" i="3" s="1"/>
  <c r="B105" i="3"/>
  <c r="BZ105" i="3" s="1"/>
  <c r="B110" i="3"/>
  <c r="BZ110" i="3" s="1"/>
  <c r="B117" i="3"/>
  <c r="BZ117" i="3" s="1"/>
  <c r="B136" i="3"/>
  <c r="BZ136" i="3" s="1"/>
  <c r="B154" i="3"/>
  <c r="B159" i="3"/>
  <c r="B170" i="3"/>
  <c r="BU170" i="3" s="1"/>
  <c r="B178" i="3"/>
  <c r="BZ178" i="3" s="1"/>
  <c r="B10" i="3"/>
  <c r="B22" i="3"/>
  <c r="BZ22" i="3" s="1"/>
  <c r="B33" i="3"/>
  <c r="BZ33" i="3" s="1"/>
  <c r="B53" i="3"/>
  <c r="BZ53" i="3" s="1"/>
  <c r="B59" i="3"/>
  <c r="BZ59" i="3" s="1"/>
  <c r="B64" i="3"/>
  <c r="BZ64" i="3" s="1"/>
  <c r="B75" i="3"/>
  <c r="BZ75" i="3" s="1"/>
  <c r="B81" i="3"/>
  <c r="BZ81" i="3" s="1"/>
  <c r="B92" i="3"/>
  <c r="B130" i="3"/>
  <c r="BZ130" i="3" s="1"/>
  <c r="B144" i="3"/>
  <c r="BZ144" i="3" s="1"/>
  <c r="B157" i="3"/>
  <c r="BZ157" i="3" s="1"/>
  <c r="B162" i="3"/>
  <c r="BZ162" i="3" s="1"/>
  <c r="B173" i="3"/>
  <c r="BZ173" i="3" s="1"/>
  <c r="B181" i="3"/>
  <c r="B8" i="3"/>
  <c r="BZ8" i="3" s="1"/>
  <c r="B13" i="3"/>
  <c r="BZ13" i="3" s="1"/>
  <c r="B18" i="3"/>
  <c r="BZ18" i="3" s="1"/>
  <c r="B57" i="3"/>
  <c r="BZ57" i="3" s="1"/>
  <c r="B71" i="3"/>
  <c r="BZ71" i="3" s="1"/>
  <c r="B90" i="3"/>
  <c r="BK90" i="3" s="1"/>
  <c r="B101" i="3"/>
  <c r="BZ101" i="3" s="1"/>
  <c r="B106" i="3"/>
  <c r="B115" i="3"/>
  <c r="BZ115" i="3" s="1"/>
  <c r="B118" i="3"/>
  <c r="BZ118" i="3" s="1"/>
  <c r="B155" i="3"/>
  <c r="BZ155" i="3" s="1"/>
  <c r="B160" i="3"/>
  <c r="BZ160" i="3" s="1"/>
  <c r="B171" i="3"/>
  <c r="BZ171" i="3" s="1"/>
  <c r="B179" i="3"/>
  <c r="BZ179" i="3" s="1"/>
  <c r="B79" i="3"/>
  <c r="BZ79" i="3" s="1"/>
  <c r="B95" i="3"/>
  <c r="B11" i="3"/>
  <c r="BZ11" i="3" s="1"/>
  <c r="B23" i="3"/>
  <c r="BZ23" i="3" s="1"/>
  <c r="B29" i="3"/>
  <c r="BZ29" i="3" s="1"/>
  <c r="B36" i="3"/>
  <c r="BZ36" i="3" s="1"/>
  <c r="B44" i="3"/>
  <c r="BZ44" i="3" s="1"/>
  <c r="B54" i="3"/>
  <c r="BZ54" i="3" s="1"/>
  <c r="B60" i="3"/>
  <c r="BZ60" i="3" s="1"/>
  <c r="B65" i="3"/>
  <c r="BZ65" i="3" s="1"/>
  <c r="B77" i="3"/>
  <c r="BZ77" i="3" s="1"/>
  <c r="B82" i="3"/>
  <c r="BU82" i="3" s="1"/>
  <c r="B93" i="3"/>
  <c r="BZ93" i="3" s="1"/>
  <c r="B145" i="3"/>
  <c r="BZ145" i="3" s="1"/>
  <c r="B163" i="3"/>
  <c r="BZ163" i="3" s="1"/>
  <c r="B166" i="3"/>
  <c r="BZ166" i="3" s="1"/>
  <c r="B174" i="3"/>
  <c r="BZ174" i="3" s="1"/>
  <c r="B182" i="3"/>
  <c r="B31" i="3"/>
  <c r="BZ31" i="3" s="1"/>
  <c r="B108" i="3"/>
  <c r="BZ108" i="3" s="1"/>
  <c r="B16" i="3"/>
  <c r="BZ16" i="3" s="1"/>
  <c r="B27" i="3"/>
  <c r="BZ27" i="3" s="1"/>
  <c r="B34" i="3"/>
  <c r="B40" i="3"/>
  <c r="BZ40" i="3" s="1"/>
  <c r="B63" i="3"/>
  <c r="BZ63" i="3" s="1"/>
  <c r="B68" i="3"/>
  <c r="BZ68" i="3" s="1"/>
  <c r="B74" i="3"/>
  <c r="BZ74" i="3" s="1"/>
  <c r="B80" i="3"/>
  <c r="BZ80" i="3" s="1"/>
  <c r="B88" i="3"/>
  <c r="BZ88" i="3" s="1"/>
  <c r="B96" i="3"/>
  <c r="BZ96" i="3" s="1"/>
  <c r="B104" i="3"/>
  <c r="BZ104" i="3" s="1"/>
  <c r="B109" i="3"/>
  <c r="BZ109" i="3" s="1"/>
  <c r="B131" i="3"/>
  <c r="BZ131" i="3" s="1"/>
  <c r="B148" i="3"/>
  <c r="BZ148" i="3" s="1"/>
  <c r="B153" i="3"/>
  <c r="B158" i="3"/>
  <c r="BZ158" i="3" s="1"/>
  <c r="B169" i="3"/>
  <c r="BZ169" i="3" s="1"/>
  <c r="B177" i="3"/>
  <c r="BZ177" i="3" s="1"/>
  <c r="B73" i="3"/>
  <c r="BZ73" i="3" s="1"/>
  <c r="B9" i="3"/>
  <c r="BZ9" i="3" s="1"/>
  <c r="B32" i="3"/>
  <c r="BZ32" i="3" s="1"/>
  <c r="B52" i="3"/>
  <c r="BZ52" i="3" s="1"/>
  <c r="B58" i="3"/>
  <c r="BZ58" i="3" s="1"/>
  <c r="B72" i="3"/>
  <c r="BZ72" i="3" s="1"/>
  <c r="B91" i="3"/>
  <c r="BZ91" i="3" s="1"/>
  <c r="B107" i="3"/>
  <c r="BZ107" i="3" s="1"/>
  <c r="B129" i="3"/>
  <c r="BZ129" i="3" s="1"/>
  <c r="B143" i="3"/>
  <c r="BZ143" i="3" s="1"/>
  <c r="B151" i="3"/>
  <c r="BZ151" i="3" s="1"/>
  <c r="B156" i="3"/>
  <c r="BZ156" i="3" s="1"/>
  <c r="B161" i="3"/>
  <c r="B172" i="3"/>
  <c r="BU172" i="3" s="1"/>
  <c r="B180" i="3"/>
  <c r="BZ180" i="3" s="1"/>
  <c r="B15" i="3"/>
  <c r="BZ15" i="3" s="1"/>
  <c r="B26" i="3"/>
  <c r="BZ26" i="3" s="1"/>
  <c r="B62" i="3"/>
  <c r="BU62" i="3" s="1"/>
  <c r="B67" i="3"/>
  <c r="B103" i="3"/>
  <c r="BZ103" i="3" s="1"/>
  <c r="B120" i="3"/>
  <c r="BZ120" i="3" s="1"/>
  <c r="B147" i="3"/>
  <c r="BZ147" i="3" s="1"/>
  <c r="B168" i="3"/>
  <c r="BZ168" i="3" s="1"/>
  <c r="B176" i="3"/>
  <c r="BZ176" i="3" s="1"/>
  <c r="B14" i="3"/>
  <c r="B25" i="3"/>
  <c r="BZ25" i="3" s="1"/>
  <c r="B30" i="3"/>
  <c r="BZ30" i="3" s="1"/>
  <c r="B37" i="3"/>
  <c r="BZ37" i="3" s="1"/>
  <c r="B45" i="3"/>
  <c r="BZ45" i="3" s="1"/>
  <c r="B61" i="3"/>
  <c r="BU61" i="3" s="1"/>
  <c r="B66" i="3"/>
  <c r="BZ66" i="3" s="1"/>
  <c r="B78" i="3"/>
  <c r="BU78" i="3" s="1"/>
  <c r="B94" i="3"/>
  <c r="BZ94" i="3" s="1"/>
  <c r="B102" i="3"/>
  <c r="BZ102" i="3" s="1"/>
  <c r="B119" i="3"/>
  <c r="BU119" i="3" s="1"/>
  <c r="B146" i="3"/>
  <c r="B164" i="3"/>
  <c r="BZ164" i="3" s="1"/>
  <c r="B167" i="3"/>
  <c r="BZ167" i="3" s="1"/>
  <c r="B175" i="3"/>
  <c r="BU175" i="3" s="1"/>
  <c r="B183" i="3"/>
  <c r="AD6" i="5"/>
  <c r="AE6" i="5"/>
  <c r="AE158" i="5"/>
  <c r="AD158" i="5"/>
  <c r="AB61" i="5"/>
  <c r="AR61" i="5"/>
  <c r="AA61" i="5"/>
  <c r="AA175" i="5"/>
  <c r="AQ175" i="5"/>
  <c r="AR58" i="5"/>
  <c r="AA58" i="5"/>
  <c r="AF176" i="5"/>
  <c r="AR176" i="5"/>
  <c r="AB176" i="5"/>
  <c r="AR129" i="5"/>
  <c r="AA129" i="5"/>
  <c r="AA57" i="5"/>
  <c r="AR57" i="5"/>
  <c r="AA171" i="5"/>
  <c r="AQ171" i="5"/>
  <c r="AC8" i="5"/>
  <c r="AF83" i="5"/>
  <c r="AC164" i="5"/>
  <c r="BZ10" i="3"/>
  <c r="AS45" i="4"/>
  <c r="AT45" i="4"/>
  <c r="AG45" i="4"/>
  <c r="AF45" i="4"/>
  <c r="AC45" i="4"/>
  <c r="AT153" i="4"/>
  <c r="AE153" i="4"/>
  <c r="AF153" i="4"/>
  <c r="CA6" i="4"/>
  <c r="BZ6" i="4"/>
  <c r="AT66" i="4"/>
  <c r="AE66" i="4"/>
  <c r="AD89" i="4"/>
  <c r="AG89" i="4"/>
  <c r="AD94" i="4"/>
  <c r="AG94" i="4"/>
  <c r="AS144" i="4"/>
  <c r="AF144" i="4"/>
  <c r="BE54" i="4"/>
  <c r="CA15" i="4"/>
  <c r="BZ15" i="4"/>
  <c r="CA70" i="4"/>
  <c r="AH127" i="4"/>
  <c r="AT127" i="4"/>
  <c r="AF127" i="4"/>
  <c r="AG127" i="4"/>
  <c r="AE127" i="4"/>
  <c r="AH134" i="4"/>
  <c r="AT134" i="4"/>
  <c r="AE134" i="4"/>
  <c r="AG134" i="4"/>
  <c r="AF134" i="4"/>
  <c r="AC134" i="4"/>
  <c r="AS36" i="4"/>
  <c r="AT36" i="4"/>
  <c r="BS36" i="4" s="1"/>
  <c r="AG36" i="4"/>
  <c r="AF36" i="4"/>
  <c r="AC36" i="4"/>
  <c r="AD88" i="4"/>
  <c r="AG88" i="4"/>
  <c r="AD101" i="4"/>
  <c r="AG101" i="4"/>
  <c r="BE108" i="4"/>
  <c r="BG108" i="4" s="1"/>
  <c r="AC127" i="4"/>
  <c r="AT140" i="4"/>
  <c r="AS140" i="4"/>
  <c r="AC140" i="4"/>
  <c r="AG140" i="4"/>
  <c r="AT150" i="4"/>
  <c r="AC150" i="4"/>
  <c r="AE152" i="4"/>
  <c r="AD152" i="4"/>
  <c r="AF73" i="4"/>
  <c r="AE73" i="4"/>
  <c r="BD114" i="4"/>
  <c r="BJ114" i="4" s="1"/>
  <c r="BI62" i="4"/>
  <c r="BL62" i="4" s="1"/>
  <c r="BG62" i="4"/>
  <c r="BN62" i="4" s="1"/>
  <c r="BP62" i="4" s="1"/>
  <c r="AD131" i="4"/>
  <c r="AG131" i="4"/>
  <c r="AS57" i="4"/>
  <c r="AC57" i="4"/>
  <c r="AT57" i="4"/>
  <c r="BS57" i="4" s="1"/>
  <c r="AG57" i="4"/>
  <c r="CA102" i="4"/>
  <c r="BZ102" i="4"/>
  <c r="BF115" i="4"/>
  <c r="BO115" i="4" s="1"/>
  <c r="BJ115" i="4"/>
  <c r="BV120" i="4"/>
  <c r="CA123" i="4"/>
  <c r="AF139" i="4"/>
  <c r="AT148" i="4"/>
  <c r="AE148" i="4"/>
  <c r="AF148" i="4"/>
  <c r="AT161" i="4"/>
  <c r="AF161" i="4"/>
  <c r="AE161" i="4"/>
  <c r="AT181" i="4"/>
  <c r="AE181" i="4"/>
  <c r="AF181" i="4"/>
  <c r="AS35" i="4"/>
  <c r="AF35" i="4"/>
  <c r="AE35" i="4"/>
  <c r="CA65" i="4"/>
  <c r="BZ65" i="4"/>
  <c r="AG69" i="4"/>
  <c r="AT69" i="4"/>
  <c r="AF69" i="4"/>
  <c r="AH74" i="4"/>
  <c r="AT74" i="4"/>
  <c r="AG74" i="4"/>
  <c r="AF74" i="4"/>
  <c r="AE74" i="4"/>
  <c r="AC74" i="4"/>
  <c r="BU90" i="4"/>
  <c r="BV90" i="4"/>
  <c r="AH107" i="4"/>
  <c r="AE107" i="4"/>
  <c r="AC107" i="4"/>
  <c r="AT107" i="4"/>
  <c r="AG107" i="4"/>
  <c r="AC145" i="4"/>
  <c r="AT145" i="4"/>
  <c r="CA7" i="4"/>
  <c r="BZ7" i="4"/>
  <c r="CA29" i="4"/>
  <c r="BZ29" i="4"/>
  <c r="AS56" i="4"/>
  <c r="AE56" i="4"/>
  <c r="CA74" i="4"/>
  <c r="BZ74" i="4"/>
  <c r="BF97" i="4"/>
  <c r="BO97" i="4" s="1"/>
  <c r="BJ97" i="4"/>
  <c r="CA120" i="4"/>
  <c r="AT171" i="4"/>
  <c r="AE171" i="4"/>
  <c r="AF171" i="4"/>
  <c r="CA43" i="4"/>
  <c r="BF55" i="4"/>
  <c r="BO55" i="4" s="1"/>
  <c r="BH55" i="5" s="1"/>
  <c r="BF60" i="4"/>
  <c r="BO60" i="4" s="1"/>
  <c r="AG77" i="4"/>
  <c r="BF82" i="4"/>
  <c r="BO82" i="4" s="1"/>
  <c r="BH82" i="5" s="1"/>
  <c r="BG85" i="4"/>
  <c r="BN85" i="4" s="1"/>
  <c r="BG114" i="4"/>
  <c r="BG115" i="4"/>
  <c r="BN115" i="4" s="1"/>
  <c r="CA132" i="4"/>
  <c r="BG142" i="4"/>
  <c r="BN142" i="4" s="1"/>
  <c r="BV165" i="4"/>
  <c r="AE166" i="4"/>
  <c r="CA168" i="4"/>
  <c r="BG172" i="4"/>
  <c r="BZ173" i="4"/>
  <c r="AF166" i="4"/>
  <c r="CA24" i="4"/>
  <c r="CA33" i="4"/>
  <c r="BZ40" i="4"/>
  <c r="CA58" i="4"/>
  <c r="AH80" i="4"/>
  <c r="BI85" i="4"/>
  <c r="BK85" i="4" s="1"/>
  <c r="BZ89" i="4"/>
  <c r="BV116" i="4"/>
  <c r="BZ120" i="4"/>
  <c r="CA163" i="4"/>
  <c r="BZ11" i="4"/>
  <c r="BZ24" i="4"/>
  <c r="CA41" i="4"/>
  <c r="BE42" i="4"/>
  <c r="BG42" i="4" s="1"/>
  <c r="BN42" i="4" s="1"/>
  <c r="BJ54" i="4"/>
  <c r="BB54" i="5" s="1"/>
  <c r="BZ57" i="4"/>
  <c r="CA59" i="4"/>
  <c r="BZ77" i="4"/>
  <c r="BZ103" i="4"/>
  <c r="BZ107" i="4"/>
  <c r="BU108" i="4"/>
  <c r="BZ123" i="4"/>
  <c r="CA144" i="4"/>
  <c r="BZ150" i="4"/>
  <c r="AG155" i="4"/>
  <c r="BZ162" i="4"/>
  <c r="CA184" i="4"/>
  <c r="BG49" i="4"/>
  <c r="BN49" i="4" s="1"/>
  <c r="BU23" i="4"/>
  <c r="CA37" i="4"/>
  <c r="BD40" i="4"/>
  <c r="BJ40" i="4" s="1"/>
  <c r="BZ41" i="4"/>
  <c r="BV55" i="4"/>
  <c r="BV60" i="4"/>
  <c r="CA64" i="4"/>
  <c r="BU75" i="4"/>
  <c r="BZ90" i="4"/>
  <c r="BZ94" i="4"/>
  <c r="BV98" i="4"/>
  <c r="CA98" i="4"/>
  <c r="BG113" i="4"/>
  <c r="BN113" i="4" s="1"/>
  <c r="BF116" i="4"/>
  <c r="BO116" i="4" s="1"/>
  <c r="BJ117" i="4"/>
  <c r="BU121" i="4"/>
  <c r="AC137" i="4"/>
  <c r="BZ145" i="4"/>
  <c r="BG61" i="4"/>
  <c r="BN61" i="4" s="1"/>
  <c r="BG117" i="4"/>
  <c r="BN117" i="4" s="1"/>
  <c r="BP117" i="4" s="1"/>
  <c r="CA27" i="4"/>
  <c r="BZ30" i="4"/>
  <c r="BE33" i="4"/>
  <c r="BI33" i="4" s="1"/>
  <c r="BL33" i="4" s="1"/>
  <c r="BG40" i="4"/>
  <c r="BE44" i="4"/>
  <c r="BG44" i="4" s="1"/>
  <c r="BN44" i="4" s="1"/>
  <c r="BZ45" i="4"/>
  <c r="BF48" i="4"/>
  <c r="BO48" i="4" s="1"/>
  <c r="BJ49" i="4"/>
  <c r="BB49" i="5" s="1"/>
  <c r="BZ51" i="4"/>
  <c r="BV61" i="4"/>
  <c r="BE68" i="4"/>
  <c r="BI68" i="4" s="1"/>
  <c r="BK68" i="4" s="1"/>
  <c r="BZ69" i="4"/>
  <c r="BF70" i="4"/>
  <c r="BO70" i="4" s="1"/>
  <c r="BZ70" i="4"/>
  <c r="BF98" i="4"/>
  <c r="BO98" i="4" s="1"/>
  <c r="BG112" i="4"/>
  <c r="BN112" i="4" s="1"/>
  <c r="BE119" i="4"/>
  <c r="BZ122" i="4"/>
  <c r="BG123" i="4"/>
  <c r="CA134" i="4"/>
  <c r="AG137" i="4"/>
  <c r="BE149" i="4"/>
  <c r="BI149" i="4" s="1"/>
  <c r="CA157" i="4"/>
  <c r="CA161" i="4"/>
  <c r="AC173" i="4"/>
  <c r="V193" i="4"/>
  <c r="CA20" i="4"/>
  <c r="BG23" i="4"/>
  <c r="BN23" i="4" s="1"/>
  <c r="BF27" i="4"/>
  <c r="BO27" i="4" s="1"/>
  <c r="BU42" i="4"/>
  <c r="BV44" i="4"/>
  <c r="CA54" i="4"/>
  <c r="BD62" i="4"/>
  <c r="BJ62" i="4" s="1"/>
  <c r="BF68" i="4"/>
  <c r="BO68" i="4" s="1"/>
  <c r="BG70" i="4"/>
  <c r="BN70" i="4" s="1"/>
  <c r="BG98" i="4"/>
  <c r="BN98" i="4" s="1"/>
  <c r="BP98" i="4" s="1"/>
  <c r="BF99" i="4"/>
  <c r="BO99" i="4" s="1"/>
  <c r="CA105" i="4"/>
  <c r="BL112" i="4"/>
  <c r="CA115" i="4"/>
  <c r="CA155" i="4"/>
  <c r="BV170" i="4"/>
  <c r="CA175" i="4"/>
  <c r="CA183" i="4"/>
  <c r="AF134" i="3"/>
  <c r="AD134" i="3"/>
  <c r="AG134" i="3"/>
  <c r="BJ44" i="3"/>
  <c r="BF44" i="3"/>
  <c r="BO44" i="3" s="1"/>
  <c r="AF64" i="3"/>
  <c r="AG64" i="3"/>
  <c r="AF138" i="3"/>
  <c r="AG138" i="3"/>
  <c r="AD138" i="3"/>
  <c r="AE156" i="3"/>
  <c r="AD156" i="3"/>
  <c r="AF156" i="3"/>
  <c r="AG156" i="3"/>
  <c r="AF69" i="3"/>
  <c r="AG69" i="3"/>
  <c r="AF107" i="3"/>
  <c r="AG107" i="3"/>
  <c r="AD107" i="3"/>
  <c r="AF45" i="3"/>
  <c r="AG45" i="3"/>
  <c r="AF74" i="3"/>
  <c r="AG74" i="3"/>
  <c r="AE143" i="3"/>
  <c r="AF143" i="3"/>
  <c r="AG143" i="3"/>
  <c r="AD143" i="3"/>
  <c r="AF57" i="3"/>
  <c r="AG57" i="3"/>
  <c r="AC8" i="3"/>
  <c r="AF8" i="3"/>
  <c r="AT8" i="3"/>
  <c r="AF12" i="3"/>
  <c r="AG12" i="3"/>
  <c r="AF95" i="3"/>
  <c r="AG95" i="3"/>
  <c r="AD110" i="3"/>
  <c r="AE110" i="3"/>
  <c r="AC5" i="3"/>
  <c r="AD5" i="3"/>
  <c r="BJ68" i="3"/>
  <c r="BF68" i="3"/>
  <c r="BO68" i="3" s="1"/>
  <c r="AT109" i="3"/>
  <c r="AD109" i="3"/>
  <c r="AC109" i="3"/>
  <c r="AC31" i="3"/>
  <c r="AT31" i="3"/>
  <c r="BF82" i="3"/>
  <c r="BO82" i="3" s="1"/>
  <c r="BJ82" i="3"/>
  <c r="CA60" i="3"/>
  <c r="BV97" i="3"/>
  <c r="CA119" i="3"/>
  <c r="CA127" i="3"/>
  <c r="BI149" i="3"/>
  <c r="AT168" i="3"/>
  <c r="BG170" i="3"/>
  <c r="BN170" i="3" s="1"/>
  <c r="BQ170" i="3" s="1"/>
  <c r="AE173" i="3"/>
  <c r="AC181" i="3"/>
  <c r="BF113" i="3"/>
  <c r="BO113" i="3" s="1"/>
  <c r="BV128" i="3"/>
  <c r="BI170" i="3"/>
  <c r="BV20" i="3"/>
  <c r="BV40" i="3"/>
  <c r="BE42" i="3"/>
  <c r="BI42" i="3" s="1"/>
  <c r="BZ42" i="3"/>
  <c r="BD60" i="3"/>
  <c r="BJ60" i="3" s="1"/>
  <c r="BB60" i="5" s="1"/>
  <c r="BF61" i="3"/>
  <c r="BO61" i="3" s="1"/>
  <c r="BE76" i="3"/>
  <c r="BI76" i="3" s="1"/>
  <c r="AC106" i="3"/>
  <c r="BG112" i="3"/>
  <c r="BN112" i="3" s="1"/>
  <c r="AC129" i="3"/>
  <c r="BZ142" i="3"/>
  <c r="AT181" i="3"/>
  <c r="BF42" i="3"/>
  <c r="BO42" i="3" s="1"/>
  <c r="CA51" i="3"/>
  <c r="AF106" i="3"/>
  <c r="BD119" i="3"/>
  <c r="BJ119" i="3" s="1"/>
  <c r="BV121" i="3"/>
  <c r="BU128" i="3"/>
  <c r="BD142" i="3"/>
  <c r="BJ142" i="3" s="1"/>
  <c r="CA151" i="3"/>
  <c r="BF48" i="3"/>
  <c r="BO48" i="3" s="1"/>
  <c r="AS6" i="3"/>
  <c r="BE20" i="3"/>
  <c r="BI20" i="3" s="1"/>
  <c r="BL20" i="3" s="1"/>
  <c r="CA68" i="3"/>
  <c r="BD78" i="3"/>
  <c r="BJ78" i="3" s="1"/>
  <c r="BB78" i="5" s="1"/>
  <c r="BD81" i="3"/>
  <c r="BJ81" i="3" s="1"/>
  <c r="BV82" i="3"/>
  <c r="BV90" i="3"/>
  <c r="BD99" i="3"/>
  <c r="BJ99" i="3" s="1"/>
  <c r="BB99" i="5" s="1"/>
  <c r="AE105" i="3"/>
  <c r="CA136" i="3"/>
  <c r="AD168" i="3"/>
  <c r="CA174" i="3"/>
  <c r="BF54" i="3"/>
  <c r="BO54" i="3" s="1"/>
  <c r="CA88" i="3"/>
  <c r="AD9" i="3"/>
  <c r="BF20" i="3"/>
  <c r="BO20" i="3" s="1"/>
  <c r="BH20" i="5" s="1"/>
  <c r="BG44" i="3"/>
  <c r="BN44" i="3" s="1"/>
  <c r="BQ44" i="3" s="1"/>
  <c r="BF62" i="3"/>
  <c r="BO62" i="3" s="1"/>
  <c r="CA62" i="3"/>
  <c r="CA89" i="3"/>
  <c r="BG97" i="3"/>
  <c r="BN97" i="3" s="1"/>
  <c r="BQ97" i="3" s="1"/>
  <c r="BD116" i="3"/>
  <c r="BJ116" i="3" s="1"/>
  <c r="BU121" i="3"/>
  <c r="CA162" i="3"/>
  <c r="AG168" i="3"/>
  <c r="BG115" i="3"/>
  <c r="BF55" i="3"/>
  <c r="BO55" i="3" s="1"/>
  <c r="CA120" i="3"/>
  <c r="BF24" i="3"/>
  <c r="BO24" i="3" s="1"/>
  <c r="BV24" i="3"/>
  <c r="BE43" i="3"/>
  <c r="BI43" i="3" s="1"/>
  <c r="BL43" i="3" s="1"/>
  <c r="CA44" i="3"/>
  <c r="BF49" i="3"/>
  <c r="BO49" i="3" s="1"/>
  <c r="BE68" i="3"/>
  <c r="BI68" i="3" s="1"/>
  <c r="CA73" i="3"/>
  <c r="BD83" i="3"/>
  <c r="BJ83" i="3" s="1"/>
  <c r="BZ89" i="3"/>
  <c r="BZ106" i="3"/>
  <c r="BG116" i="3"/>
  <c r="BN116" i="3" s="1"/>
  <c r="BP116" i="3" s="1"/>
  <c r="AH168" i="3"/>
  <c r="AF14" i="5"/>
  <c r="AR14" i="5"/>
  <c r="AB14" i="5"/>
  <c r="AA14" i="5"/>
  <c r="AF32" i="5"/>
  <c r="AR32" i="5"/>
  <c r="AB32" i="5"/>
  <c r="AA32" i="5"/>
  <c r="AF60" i="5"/>
  <c r="AA60" i="5"/>
  <c r="AF180" i="5"/>
  <c r="AR180" i="5"/>
  <c r="AB180" i="5"/>
  <c r="AA180" i="5"/>
  <c r="AF182" i="5"/>
  <c r="AR182" i="5"/>
  <c r="AB182" i="5"/>
  <c r="AA182" i="5"/>
  <c r="AQ184" i="5"/>
  <c r="AA184" i="5"/>
  <c r="AR184" i="5"/>
  <c r="AF26" i="5"/>
  <c r="AC26" i="5"/>
  <c r="AD26" i="5"/>
  <c r="AB26" i="5"/>
  <c r="AA26" i="5"/>
  <c r="AR26" i="5"/>
  <c r="AE26" i="5"/>
  <c r="AF34" i="5"/>
  <c r="AR34" i="5"/>
  <c r="AB34" i="5"/>
  <c r="AA34" i="5"/>
  <c r="AF173" i="5"/>
  <c r="AR173" i="5"/>
  <c r="AB173" i="5"/>
  <c r="AA173" i="5"/>
  <c r="AF40" i="5"/>
  <c r="AR40" i="5"/>
  <c r="AB40" i="5"/>
  <c r="AA40" i="5"/>
  <c r="AA89" i="5"/>
  <c r="AB89" i="5"/>
  <c r="AF177" i="5"/>
  <c r="AA177" i="5"/>
  <c r="AR177" i="5"/>
  <c r="AB177" i="5"/>
  <c r="AE147" i="5"/>
  <c r="AQ147" i="5"/>
  <c r="AC160" i="5"/>
  <c r="AE160" i="5"/>
  <c r="AD160" i="5"/>
  <c r="AQ172" i="5"/>
  <c r="AA172" i="5"/>
  <c r="AF13" i="5"/>
  <c r="AR13" i="5"/>
  <c r="AB13" i="5"/>
  <c r="AA13" i="5"/>
  <c r="AF120" i="5"/>
  <c r="AB120" i="5"/>
  <c r="AF179" i="5"/>
  <c r="AR179" i="5"/>
  <c r="AB179" i="5"/>
  <c r="AA179" i="5"/>
  <c r="AF181" i="5"/>
  <c r="AR181" i="5"/>
  <c r="AB181" i="5"/>
  <c r="AA181" i="5"/>
  <c r="AQ183" i="5"/>
  <c r="AA183" i="5"/>
  <c r="AR183" i="5"/>
  <c r="AF27" i="5"/>
  <c r="AR27" i="5"/>
  <c r="AE27" i="5"/>
  <c r="AA27" i="5"/>
  <c r="AD27" i="5"/>
  <c r="AC27" i="5"/>
  <c r="AB27" i="5"/>
  <c r="AF31" i="5"/>
  <c r="AA31" i="5"/>
  <c r="AR31" i="5"/>
  <c r="AB31" i="5"/>
  <c r="AF33" i="5"/>
  <c r="AR33" i="5"/>
  <c r="AB33" i="5"/>
  <c r="AA33" i="5"/>
  <c r="AR90" i="5"/>
  <c r="AB90" i="5"/>
  <c r="AA90" i="5"/>
  <c r="AF114" i="5"/>
  <c r="AB114" i="5"/>
  <c r="AF174" i="5"/>
  <c r="AR174" i="5"/>
  <c r="AB174" i="5"/>
  <c r="AA174" i="5"/>
  <c r="AF35" i="5"/>
  <c r="AR35" i="5"/>
  <c r="AB35" i="5"/>
  <c r="AA35" i="5"/>
  <c r="AR56" i="5"/>
  <c r="AB56" i="5"/>
  <c r="AA56" i="5"/>
  <c r="AR163" i="5"/>
  <c r="AE163" i="5"/>
  <c r="AD163" i="5"/>
  <c r="AC163" i="5"/>
  <c r="AB163" i="5"/>
  <c r="AQ178" i="5"/>
  <c r="AA178" i="5"/>
  <c r="AR5" i="5"/>
  <c r="AB10" i="5"/>
  <c r="AA53" i="5"/>
  <c r="AC66" i="5"/>
  <c r="AD78" i="5"/>
  <c r="AB92" i="5"/>
  <c r="AA119" i="5"/>
  <c r="B124" i="3"/>
  <c r="BZ124" i="3" s="1"/>
  <c r="B134" i="3"/>
  <c r="BZ134" i="3" s="1"/>
  <c r="B141" i="3"/>
  <c r="BZ141" i="3" s="1"/>
  <c r="B150" i="3"/>
  <c r="BZ150" i="3" s="1"/>
  <c r="AC159" i="5"/>
  <c r="B17" i="3"/>
  <c r="BZ17" i="3" s="1"/>
  <c r="B6" i="3"/>
  <c r="B98" i="3"/>
  <c r="BU98" i="3" s="1"/>
  <c r="B122" i="3"/>
  <c r="BZ122" i="3" s="1"/>
  <c r="B123" i="3"/>
  <c r="BZ123" i="3" s="1"/>
  <c r="AD159" i="5"/>
  <c r="B127" i="3"/>
  <c r="BZ127" i="3" s="1"/>
  <c r="B139" i="3"/>
  <c r="BZ139" i="3" s="1"/>
  <c r="B152" i="3"/>
  <c r="BZ152" i="3" s="1"/>
  <c r="Y9" i="5"/>
  <c r="Z9" i="5" s="1"/>
  <c r="B85" i="3"/>
  <c r="BU85" i="3" s="1"/>
  <c r="B112" i="3"/>
  <c r="BU112" i="3" s="1"/>
  <c r="B126" i="3"/>
  <c r="BZ126" i="3" s="1"/>
  <c r="B138" i="3"/>
  <c r="BZ138" i="3" s="1"/>
  <c r="B21" i="3"/>
  <c r="BZ21" i="3" s="1"/>
  <c r="B39" i="3"/>
  <c r="BZ39" i="3" s="1"/>
  <c r="B47" i="3"/>
  <c r="BZ47" i="3" s="1"/>
  <c r="B51" i="3"/>
  <c r="BZ51" i="3" s="1"/>
  <c r="B140" i="3"/>
  <c r="BZ140" i="3" s="1"/>
  <c r="AA176" i="5"/>
  <c r="B46" i="3"/>
  <c r="BZ46" i="3" s="1"/>
  <c r="B87" i="3"/>
  <c r="BZ87" i="3" s="1"/>
  <c r="B99" i="3"/>
  <c r="BU99" i="3" s="1"/>
  <c r="B135" i="3"/>
  <c r="BZ135" i="3" s="1"/>
  <c r="B28" i="3"/>
  <c r="BZ28" i="3" s="1"/>
  <c r="B83" i="3"/>
  <c r="BZ83" i="3" s="1"/>
  <c r="B84" i="3"/>
  <c r="BZ84" i="3" s="1"/>
  <c r="B125" i="3"/>
  <c r="BZ125" i="3" s="1"/>
  <c r="B50" i="3"/>
  <c r="BZ50" i="3" s="1"/>
  <c r="AB58" i="5"/>
  <c r="B137" i="3"/>
  <c r="BZ137" i="3" s="1"/>
  <c r="BU112" i="4"/>
  <c r="AH7" i="3"/>
  <c r="AG7" i="3"/>
  <c r="AF7" i="3"/>
  <c r="AD7" i="3"/>
  <c r="AT7" i="3"/>
  <c r="AC7" i="3"/>
  <c r="AS7" i="3"/>
  <c r="AE7" i="3"/>
  <c r="AH15" i="3"/>
  <c r="AG15" i="3"/>
  <c r="AF15" i="3"/>
  <c r="AE15" i="3"/>
  <c r="AD15" i="3"/>
  <c r="AT15" i="3"/>
  <c r="AC15" i="3"/>
  <c r="AS15" i="3"/>
  <c r="AH35" i="3"/>
  <c r="AG35" i="3"/>
  <c r="AF35" i="3"/>
  <c r="AE35" i="3"/>
  <c r="AD35" i="3"/>
  <c r="AT35" i="3"/>
  <c r="AC35" i="3"/>
  <c r="AS35" i="3"/>
  <c r="AH30" i="3"/>
  <c r="AG30" i="3"/>
  <c r="AF30" i="3"/>
  <c r="AE30" i="3"/>
  <c r="AD30" i="3"/>
  <c r="AT30" i="3"/>
  <c r="AC30" i="3"/>
  <c r="AS30" i="3"/>
  <c r="AH39" i="3"/>
  <c r="AG39" i="3"/>
  <c r="AF39" i="3"/>
  <c r="AE39" i="3"/>
  <c r="AD39" i="3"/>
  <c r="AT39" i="3"/>
  <c r="AC39" i="3"/>
  <c r="AS39" i="3"/>
  <c r="AH67" i="3"/>
  <c r="AG67" i="3"/>
  <c r="AF67" i="3"/>
  <c r="AE67" i="3"/>
  <c r="AD67" i="3"/>
  <c r="AT67" i="3"/>
  <c r="AC67" i="3"/>
  <c r="AS67" i="3"/>
  <c r="AH25" i="3"/>
  <c r="AG25" i="3"/>
  <c r="AF25" i="3"/>
  <c r="AE25" i="3"/>
  <c r="AD25" i="3"/>
  <c r="AT25" i="3"/>
  <c r="AC25" i="3"/>
  <c r="AS25" i="3"/>
  <c r="AT5" i="3"/>
  <c r="AS5" i="3"/>
  <c r="AH5" i="3"/>
  <c r="AF5" i="3"/>
  <c r="AE5" i="3"/>
  <c r="AD18" i="3"/>
  <c r="AT18" i="3"/>
  <c r="AC18" i="3"/>
  <c r="AS18" i="3"/>
  <c r="AH18" i="3"/>
  <c r="AG18" i="3"/>
  <c r="AF18" i="3"/>
  <c r="AH59" i="3"/>
  <c r="AG59" i="3"/>
  <c r="AF59" i="3"/>
  <c r="AE59" i="3"/>
  <c r="AD59" i="3"/>
  <c r="AT59" i="3"/>
  <c r="AC59" i="3"/>
  <c r="AS59" i="3"/>
  <c r="BV79" i="3"/>
  <c r="BD85" i="3"/>
  <c r="BJ85" i="3" s="1"/>
  <c r="BB85" i="5" s="1"/>
  <c r="AD93" i="3"/>
  <c r="AT93" i="3"/>
  <c r="AC93" i="3"/>
  <c r="AS93" i="3"/>
  <c r="AH93" i="3"/>
  <c r="AG93" i="3"/>
  <c r="AF93" i="3"/>
  <c r="BI119" i="3"/>
  <c r="AS8" i="3"/>
  <c r="AH8" i="3"/>
  <c r="AG8" i="3"/>
  <c r="AE8" i="3"/>
  <c r="AD8" i="3"/>
  <c r="AE11" i="3"/>
  <c r="AD11" i="3"/>
  <c r="AT11" i="3"/>
  <c r="AC11" i="3"/>
  <c r="AS11" i="3"/>
  <c r="AH11" i="3"/>
  <c r="AG11" i="3"/>
  <c r="AT21" i="3"/>
  <c r="AC21" i="3"/>
  <c r="AS21" i="3"/>
  <c r="AH21" i="3"/>
  <c r="AG21" i="3"/>
  <c r="AF21" i="3"/>
  <c r="AE21" i="3"/>
  <c r="CA22" i="3"/>
  <c r="AD23" i="3"/>
  <c r="AT23" i="3"/>
  <c r="AC23" i="3"/>
  <c r="AS23" i="3"/>
  <c r="AH23" i="3"/>
  <c r="AG23" i="3"/>
  <c r="AF23" i="3"/>
  <c r="AG28" i="3"/>
  <c r="AF28" i="3"/>
  <c r="AE28" i="3"/>
  <c r="AD28" i="3"/>
  <c r="AT28" i="3"/>
  <c r="AC28" i="3"/>
  <c r="AS28" i="3"/>
  <c r="AT32" i="3"/>
  <c r="AC32" i="3"/>
  <c r="AS32" i="3"/>
  <c r="AH32" i="3"/>
  <c r="AG32" i="3"/>
  <c r="AF32" i="3"/>
  <c r="AE32" i="3"/>
  <c r="BV33" i="3"/>
  <c r="AG46" i="3"/>
  <c r="AF46" i="3"/>
  <c r="AE46" i="3"/>
  <c r="AD46" i="3"/>
  <c r="AT46" i="3"/>
  <c r="AC46" i="3"/>
  <c r="AS46" i="3"/>
  <c r="BI62" i="3"/>
  <c r="BG62" i="3"/>
  <c r="BN62" i="3" s="1"/>
  <c r="AG65" i="3"/>
  <c r="AF65" i="3"/>
  <c r="AE65" i="3"/>
  <c r="AD65" i="3"/>
  <c r="AT65" i="3"/>
  <c r="AC65" i="3"/>
  <c r="AS65" i="3"/>
  <c r="CA71" i="3"/>
  <c r="AD72" i="3"/>
  <c r="AT72" i="3"/>
  <c r="AC72" i="3"/>
  <c r="AS72" i="3"/>
  <c r="AH72" i="3"/>
  <c r="AG72" i="3"/>
  <c r="AF72" i="3"/>
  <c r="BI98" i="3"/>
  <c r="AG101" i="3"/>
  <c r="AD101" i="3"/>
  <c r="AT101" i="3"/>
  <c r="AS101" i="3"/>
  <c r="AH101" i="3"/>
  <c r="AF101" i="3"/>
  <c r="AE101" i="3"/>
  <c r="AC101" i="3"/>
  <c r="AS104" i="3"/>
  <c r="AH104" i="3"/>
  <c r="AF104" i="3"/>
  <c r="AE104" i="3"/>
  <c r="AT104" i="3"/>
  <c r="AD104" i="3"/>
  <c r="AC104" i="3"/>
  <c r="AG171" i="3"/>
  <c r="AF171" i="3"/>
  <c r="AD171" i="3"/>
  <c r="AS171" i="3"/>
  <c r="AT171" i="3"/>
  <c r="AC171" i="3"/>
  <c r="AH171" i="3"/>
  <c r="AE171" i="3"/>
  <c r="AD10" i="3"/>
  <c r="AT10" i="3"/>
  <c r="AC10" i="3"/>
  <c r="AS10" i="3"/>
  <c r="AG10" i="3"/>
  <c r="AF10" i="3"/>
  <c r="CA37" i="3"/>
  <c r="BI55" i="3"/>
  <c r="BA55" i="5" s="1"/>
  <c r="BG55" i="3"/>
  <c r="BN55" i="3" s="1"/>
  <c r="BE70" i="3"/>
  <c r="BG70" i="3" s="1"/>
  <c r="BF149" i="3"/>
  <c r="BO149" i="3" s="1"/>
  <c r="BJ149" i="3"/>
  <c r="CA52" i="3"/>
  <c r="AH29" i="3"/>
  <c r="AG29" i="3"/>
  <c r="AF29" i="3"/>
  <c r="AE29" i="3"/>
  <c r="AD29" i="3"/>
  <c r="AT29" i="3"/>
  <c r="AC29" i="3"/>
  <c r="AS29" i="3"/>
  <c r="AH47" i="3"/>
  <c r="AG47" i="3"/>
  <c r="AF47" i="3"/>
  <c r="AE47" i="3"/>
  <c r="AD47" i="3"/>
  <c r="AT47" i="3"/>
  <c r="AC47" i="3"/>
  <c r="AS47" i="3"/>
  <c r="BI48" i="3"/>
  <c r="BG48" i="3"/>
  <c r="BN48" i="3" s="1"/>
  <c r="AE56" i="3"/>
  <c r="AD56" i="3"/>
  <c r="AT56" i="3"/>
  <c r="AC56" i="3"/>
  <c r="AS56" i="3"/>
  <c r="AH56" i="3"/>
  <c r="AG56" i="3"/>
  <c r="AH66" i="3"/>
  <c r="AG66" i="3"/>
  <c r="AF66" i="3"/>
  <c r="AE66" i="3"/>
  <c r="AD66" i="3"/>
  <c r="AT66" i="3"/>
  <c r="AC66" i="3"/>
  <c r="AS66" i="3"/>
  <c r="BJ70" i="3"/>
  <c r="BB70" i="5" s="1"/>
  <c r="BF70" i="3"/>
  <c r="BO70" i="3" s="1"/>
  <c r="AE73" i="3"/>
  <c r="AD73" i="3"/>
  <c r="AT73" i="3"/>
  <c r="AC73" i="3"/>
  <c r="AS73" i="3"/>
  <c r="AH73" i="3"/>
  <c r="AG73" i="3"/>
  <c r="BJ75" i="3"/>
  <c r="BF75" i="3"/>
  <c r="BO75" i="3" s="1"/>
  <c r="CA78" i="3"/>
  <c r="BJ97" i="3"/>
  <c r="BF97" i="3"/>
  <c r="BO97" i="3" s="1"/>
  <c r="BV98" i="3"/>
  <c r="BL113" i="3"/>
  <c r="BK113" i="3"/>
  <c r="BD114" i="3"/>
  <c r="BJ114" i="3" s="1"/>
  <c r="BL115" i="3"/>
  <c r="AS152" i="3"/>
  <c r="AH152" i="3"/>
  <c r="AG152" i="3"/>
  <c r="AF152" i="3"/>
  <c r="AE152" i="3"/>
  <c r="AD152" i="3"/>
  <c r="AT152" i="3"/>
  <c r="AC152" i="3"/>
  <c r="CA6" i="3"/>
  <c r="BZ6" i="3"/>
  <c r="AT22" i="3"/>
  <c r="AC22" i="3"/>
  <c r="AS22" i="3"/>
  <c r="AH22" i="3"/>
  <c r="AG22" i="3"/>
  <c r="AF22" i="3"/>
  <c r="AE22" i="3"/>
  <c r="CA135" i="3"/>
  <c r="AE10" i="3"/>
  <c r="AE18" i="3"/>
  <c r="AD53" i="3"/>
  <c r="AT53" i="3"/>
  <c r="AC53" i="3"/>
  <c r="AS53" i="3"/>
  <c r="AH53" i="3"/>
  <c r="AG53" i="3"/>
  <c r="AF53" i="3"/>
  <c r="CA92" i="3"/>
  <c r="BZ92" i="3"/>
  <c r="AG5" i="3"/>
  <c r="AH10" i="3"/>
  <c r="AG13" i="3"/>
  <c r="AF13" i="3"/>
  <c r="AE13" i="3"/>
  <c r="AD13" i="3"/>
  <c r="AT13" i="3"/>
  <c r="AC13" i="3"/>
  <c r="AS13" i="3"/>
  <c r="AC16" i="3"/>
  <c r="AT17" i="3"/>
  <c r="AC17" i="3"/>
  <c r="AS17" i="3"/>
  <c r="AH17" i="3"/>
  <c r="AG17" i="3"/>
  <c r="AF17" i="3"/>
  <c r="AE17" i="3"/>
  <c r="AT37" i="3"/>
  <c r="AC37" i="3"/>
  <c r="AS37" i="3"/>
  <c r="AH37" i="3"/>
  <c r="AG37" i="3"/>
  <c r="AF37" i="3"/>
  <c r="AE37" i="3"/>
  <c r="AS51" i="3"/>
  <c r="AH51" i="3"/>
  <c r="AG51" i="3"/>
  <c r="AF51" i="3"/>
  <c r="AE51" i="3"/>
  <c r="AD51" i="3"/>
  <c r="AE53" i="3"/>
  <c r="AG77" i="3"/>
  <c r="AF77" i="3"/>
  <c r="AE77" i="3"/>
  <c r="AD77" i="3"/>
  <c r="AT77" i="3"/>
  <c r="AC77" i="3"/>
  <c r="AS77" i="3"/>
  <c r="BD90" i="3"/>
  <c r="BJ90" i="3" s="1"/>
  <c r="AS91" i="3"/>
  <c r="AH91" i="3"/>
  <c r="AG91" i="3"/>
  <c r="AF91" i="3"/>
  <c r="AE91" i="3"/>
  <c r="AD91" i="3"/>
  <c r="AE93" i="3"/>
  <c r="BV114" i="3"/>
  <c r="BU114" i="3"/>
  <c r="BL103" i="3"/>
  <c r="AS36" i="3"/>
  <c r="AH36" i="3"/>
  <c r="AG36" i="3"/>
  <c r="AF36" i="3"/>
  <c r="AE36" i="3"/>
  <c r="AD36" i="3"/>
  <c r="BI78" i="3"/>
  <c r="BG78" i="3"/>
  <c r="AH14" i="3"/>
  <c r="AG14" i="3"/>
  <c r="AF14" i="3"/>
  <c r="AE14" i="3"/>
  <c r="AD14" i="3"/>
  <c r="AT14" i="3"/>
  <c r="AC14" i="3"/>
  <c r="AS14" i="3"/>
  <c r="AS26" i="3"/>
  <c r="AH26" i="3"/>
  <c r="AG26" i="3"/>
  <c r="AF26" i="3"/>
  <c r="AE26" i="3"/>
  <c r="AD26" i="3"/>
  <c r="AH34" i="3"/>
  <c r="AG34" i="3"/>
  <c r="AF34" i="3"/>
  <c r="AE34" i="3"/>
  <c r="AD34" i="3"/>
  <c r="AT34" i="3"/>
  <c r="AC34" i="3"/>
  <c r="AS34" i="3"/>
  <c r="BJ40" i="3"/>
  <c r="BB40" i="5" s="1"/>
  <c r="BF40" i="3"/>
  <c r="BO40" i="3" s="1"/>
  <c r="AH41" i="3"/>
  <c r="AG41" i="3"/>
  <c r="AF41" i="3"/>
  <c r="AE41" i="3"/>
  <c r="AD41" i="3"/>
  <c r="AT41" i="3"/>
  <c r="AC41" i="3"/>
  <c r="BD43" i="3"/>
  <c r="BJ43" i="3" s="1"/>
  <c r="AH50" i="3"/>
  <c r="AG50" i="3"/>
  <c r="AF50" i="3"/>
  <c r="AE50" i="3"/>
  <c r="AD50" i="3"/>
  <c r="AT50" i="3"/>
  <c r="AC50" i="3"/>
  <c r="AT52" i="3"/>
  <c r="AC52" i="3"/>
  <c r="AS52" i="3"/>
  <c r="AH52" i="3"/>
  <c r="AG52" i="3"/>
  <c r="AF52" i="3"/>
  <c r="AE52" i="3"/>
  <c r="BN78" i="3"/>
  <c r="BI83" i="3"/>
  <c r="BG83" i="3"/>
  <c r="BN83" i="3" s="1"/>
  <c r="AE84" i="3"/>
  <c r="AD84" i="3"/>
  <c r="AT84" i="3"/>
  <c r="AC84" i="3"/>
  <c r="AS84" i="3"/>
  <c r="AH84" i="3"/>
  <c r="AG84" i="3"/>
  <c r="BL85" i="3"/>
  <c r="AG87" i="3"/>
  <c r="AF87" i="3"/>
  <c r="AE87" i="3"/>
  <c r="AD87" i="3"/>
  <c r="AT87" i="3"/>
  <c r="AC87" i="3"/>
  <c r="AS87" i="3"/>
  <c r="AT92" i="3"/>
  <c r="AC92" i="3"/>
  <c r="AS92" i="3"/>
  <c r="AH92" i="3"/>
  <c r="AG92" i="3"/>
  <c r="AF92" i="3"/>
  <c r="AE92" i="3"/>
  <c r="CA109" i="3"/>
  <c r="AE137" i="3"/>
  <c r="AD137" i="3"/>
  <c r="AT137" i="3"/>
  <c r="AC137" i="3"/>
  <c r="AS137" i="3"/>
  <c r="AH137" i="3"/>
  <c r="AG137" i="3"/>
  <c r="AF137" i="3"/>
  <c r="AT71" i="3"/>
  <c r="AC71" i="3"/>
  <c r="AS71" i="3"/>
  <c r="AH71" i="3"/>
  <c r="AG71" i="3"/>
  <c r="AF71" i="3"/>
  <c r="AE71" i="3"/>
  <c r="AD136" i="3"/>
  <c r="AT136" i="3"/>
  <c r="AC136" i="3"/>
  <c r="AS136" i="3"/>
  <c r="AH136" i="3"/>
  <c r="AG136" i="3"/>
  <c r="AF136" i="3"/>
  <c r="AE136" i="3"/>
  <c r="AD22" i="3"/>
  <c r="BI60" i="3"/>
  <c r="BA60" i="5" s="1"/>
  <c r="BC60" i="5" s="1"/>
  <c r="BG60" i="3"/>
  <c r="BN60" i="3" s="1"/>
  <c r="AE94" i="3"/>
  <c r="AD94" i="3"/>
  <c r="AT94" i="3"/>
  <c r="AC94" i="3"/>
  <c r="AS94" i="3"/>
  <c r="AH94" i="3"/>
  <c r="AG94" i="3"/>
  <c r="BI175" i="3"/>
  <c r="BV5" i="5"/>
  <c r="CA5" i="3"/>
  <c r="BZ5" i="3"/>
  <c r="AT9" i="3"/>
  <c r="AC9" i="3"/>
  <c r="AS9" i="3"/>
  <c r="AH9" i="3"/>
  <c r="AF9" i="3"/>
  <c r="AE9" i="3"/>
  <c r="AC26" i="3"/>
  <c r="CA32" i="3"/>
  <c r="AT36" i="3"/>
  <c r="BE40" i="3"/>
  <c r="BG40" i="3" s="1"/>
  <c r="AD52" i="3"/>
  <c r="AF84" i="3"/>
  <c r="AH87" i="3"/>
  <c r="AE88" i="3"/>
  <c r="AD88" i="3"/>
  <c r="AT88" i="3"/>
  <c r="AC88" i="3"/>
  <c r="AS88" i="3"/>
  <c r="AH88" i="3"/>
  <c r="AG88" i="3"/>
  <c r="AE89" i="3"/>
  <c r="AD89" i="3"/>
  <c r="AT89" i="3"/>
  <c r="AC89" i="3"/>
  <c r="AS89" i="3"/>
  <c r="AH89" i="3"/>
  <c r="AG89" i="3"/>
  <c r="BL90" i="3"/>
  <c r="AD92" i="3"/>
  <c r="CA130" i="3"/>
  <c r="AD131" i="3"/>
  <c r="AT131" i="3"/>
  <c r="AC131" i="3"/>
  <c r="AS131" i="3"/>
  <c r="AH131" i="3"/>
  <c r="AG131" i="3"/>
  <c r="AF131" i="3"/>
  <c r="AE131" i="3"/>
  <c r="CA17" i="3"/>
  <c r="AG58" i="3"/>
  <c r="AF58" i="3"/>
  <c r="AE58" i="3"/>
  <c r="AD58" i="3"/>
  <c r="AT58" i="3"/>
  <c r="AC58" i="3"/>
  <c r="AS58" i="3"/>
  <c r="BE75" i="3"/>
  <c r="BG75" i="3" s="1"/>
  <c r="AF100" i="3"/>
  <c r="AT100" i="3"/>
  <c r="AC100" i="3"/>
  <c r="AS100" i="3"/>
  <c r="AH100" i="3"/>
  <c r="AG100" i="3"/>
  <c r="AE100" i="3"/>
  <c r="AS16" i="3"/>
  <c r="AH16" i="3"/>
  <c r="AG16" i="3"/>
  <c r="AF16" i="3"/>
  <c r="AE16" i="3"/>
  <c r="AD16" i="3"/>
  <c r="AH58" i="3"/>
  <c r="AD71" i="3"/>
  <c r="AS96" i="3"/>
  <c r="AH96" i="3"/>
  <c r="AG96" i="3"/>
  <c r="AF96" i="3"/>
  <c r="AE96" i="3"/>
  <c r="AD96" i="3"/>
  <c r="AC96" i="3"/>
  <c r="AH6" i="3"/>
  <c r="AG6" i="3"/>
  <c r="AF6" i="3"/>
  <c r="AD6" i="3"/>
  <c r="AT6" i="3"/>
  <c r="AC6" i="3"/>
  <c r="BK20" i="3"/>
  <c r="AS31" i="3"/>
  <c r="AH31" i="3"/>
  <c r="AG31" i="3"/>
  <c r="AF31" i="3"/>
  <c r="AE31" i="3"/>
  <c r="AD31" i="3"/>
  <c r="AS41" i="3"/>
  <c r="AS50" i="3"/>
  <c r="AT51" i="3"/>
  <c r="AE63" i="3"/>
  <c r="AD63" i="3"/>
  <c r="AT63" i="3"/>
  <c r="AC63" i="3"/>
  <c r="AS63" i="3"/>
  <c r="AH63" i="3"/>
  <c r="AG63" i="3"/>
  <c r="AH80" i="3"/>
  <c r="AG80" i="3"/>
  <c r="AF80" i="3"/>
  <c r="AE80" i="3"/>
  <c r="AD80" i="3"/>
  <c r="AT80" i="3"/>
  <c r="AC80" i="3"/>
  <c r="AS80" i="3"/>
  <c r="BI81" i="3"/>
  <c r="BG81" i="3"/>
  <c r="BN81" i="3" s="1"/>
  <c r="AT91" i="3"/>
  <c r="BG98" i="3"/>
  <c r="BN98" i="3" s="1"/>
  <c r="BV99" i="3"/>
  <c r="AG118" i="3"/>
  <c r="AF118" i="3"/>
  <c r="AE118" i="3"/>
  <c r="AT118" i="3"/>
  <c r="AC118" i="3"/>
  <c r="AS118" i="3"/>
  <c r="AH118" i="3"/>
  <c r="AD118" i="3"/>
  <c r="AH12" i="3"/>
  <c r="AH45" i="3"/>
  <c r="AH57" i="3"/>
  <c r="AH64" i="3"/>
  <c r="AH69" i="3"/>
  <c r="AH74" i="3"/>
  <c r="AH95" i="3"/>
  <c r="BU97" i="3"/>
  <c r="BG99" i="3"/>
  <c r="BN99" i="3" s="1"/>
  <c r="BG114" i="3"/>
  <c r="BN114" i="3" s="1"/>
  <c r="BK116" i="3"/>
  <c r="BD128" i="3"/>
  <c r="BJ128" i="3" s="1"/>
  <c r="AS129" i="3"/>
  <c r="AH129" i="3"/>
  <c r="AG129" i="3"/>
  <c r="AF129" i="3"/>
  <c r="AE129" i="3"/>
  <c r="AD129" i="3"/>
  <c r="AG144" i="3"/>
  <c r="AF144" i="3"/>
  <c r="AE144" i="3"/>
  <c r="AD144" i="3"/>
  <c r="AT144" i="3"/>
  <c r="AC144" i="3"/>
  <c r="AS144" i="3"/>
  <c r="CA148" i="3"/>
  <c r="AH150" i="3"/>
  <c r="AG150" i="3"/>
  <c r="AF150" i="3"/>
  <c r="AE150" i="3"/>
  <c r="AD150" i="3"/>
  <c r="AT150" i="3"/>
  <c r="AC150" i="3"/>
  <c r="AS150" i="3"/>
  <c r="AT153" i="3"/>
  <c r="AC153" i="3"/>
  <c r="AS153" i="3"/>
  <c r="AH153" i="3"/>
  <c r="AG153" i="3"/>
  <c r="AF153" i="3"/>
  <c r="AE153" i="3"/>
  <c r="CA166" i="3"/>
  <c r="AD167" i="3"/>
  <c r="AT167" i="3"/>
  <c r="AC167" i="3"/>
  <c r="AS167" i="3"/>
  <c r="AH167" i="3"/>
  <c r="AG167" i="3"/>
  <c r="AF167" i="3"/>
  <c r="BI99" i="3"/>
  <c r="AS109" i="3"/>
  <c r="AH109" i="3"/>
  <c r="AF109" i="3"/>
  <c r="AE109" i="3"/>
  <c r="AT110" i="3"/>
  <c r="AC110" i="3"/>
  <c r="AG110" i="3"/>
  <c r="AF110" i="3"/>
  <c r="AS110" i="3"/>
  <c r="BG113" i="3"/>
  <c r="BN113" i="3" s="1"/>
  <c r="BV113" i="3"/>
  <c r="CA125" i="3"/>
  <c r="AD126" i="3"/>
  <c r="AT126" i="3"/>
  <c r="AC126" i="3"/>
  <c r="AS126" i="3"/>
  <c r="AH126" i="3"/>
  <c r="AG126" i="3"/>
  <c r="AF126" i="3"/>
  <c r="AE127" i="3"/>
  <c r="AD127" i="3"/>
  <c r="AT127" i="3"/>
  <c r="AC127" i="3"/>
  <c r="AS127" i="3"/>
  <c r="AH127" i="3"/>
  <c r="AG127" i="3"/>
  <c r="AT130" i="3"/>
  <c r="AC130" i="3"/>
  <c r="AS130" i="3"/>
  <c r="AH130" i="3"/>
  <c r="AG130" i="3"/>
  <c r="AF130" i="3"/>
  <c r="AE130" i="3"/>
  <c r="CA134" i="3"/>
  <c r="AD135" i="3"/>
  <c r="AT135" i="3"/>
  <c r="AC135" i="3"/>
  <c r="AS135" i="3"/>
  <c r="AH135" i="3"/>
  <c r="AG135" i="3"/>
  <c r="AF135" i="3"/>
  <c r="AG139" i="3"/>
  <c r="AF139" i="3"/>
  <c r="AE139" i="3"/>
  <c r="AD139" i="3"/>
  <c r="AT139" i="3"/>
  <c r="AC139" i="3"/>
  <c r="AS139" i="3"/>
  <c r="AS147" i="3"/>
  <c r="AH147" i="3"/>
  <c r="AG147" i="3"/>
  <c r="AF147" i="3"/>
  <c r="AE147" i="3"/>
  <c r="AD147" i="3"/>
  <c r="AH151" i="3"/>
  <c r="AG151" i="3"/>
  <c r="AF151" i="3"/>
  <c r="AE151" i="3"/>
  <c r="AD151" i="3"/>
  <c r="AT151" i="3"/>
  <c r="BS151" i="3" s="1"/>
  <c r="AC151" i="3"/>
  <c r="AS169" i="3"/>
  <c r="AG169" i="3"/>
  <c r="AC169" i="3"/>
  <c r="AH169" i="3"/>
  <c r="AT169" i="3"/>
  <c r="AF169" i="3"/>
  <c r="AE169" i="3"/>
  <c r="AE71" i="4"/>
  <c r="AG71" i="4"/>
  <c r="AF71" i="4"/>
  <c r="AH71" i="4"/>
  <c r="AD71" i="4"/>
  <c r="AT71" i="4"/>
  <c r="AC71" i="4"/>
  <c r="AS71" i="4"/>
  <c r="AS12" i="3"/>
  <c r="AS45" i="3"/>
  <c r="AS57" i="3"/>
  <c r="AS64" i="3"/>
  <c r="AS69" i="3"/>
  <c r="AS74" i="3"/>
  <c r="AS95" i="3"/>
  <c r="BK97" i="3"/>
  <c r="CA105" i="3"/>
  <c r="CA114" i="3"/>
  <c r="BZ114" i="3"/>
  <c r="BV119" i="3"/>
  <c r="BD121" i="3"/>
  <c r="BJ121" i="3" s="1"/>
  <c r="BB121" i="5" s="1"/>
  <c r="BI122" i="3"/>
  <c r="BD123" i="3"/>
  <c r="BJ123" i="3" s="1"/>
  <c r="BB123" i="5" s="1"/>
  <c r="AS124" i="3"/>
  <c r="AH124" i="3"/>
  <c r="AG124" i="3"/>
  <c r="AF124" i="3"/>
  <c r="AE124" i="3"/>
  <c r="AD124" i="3"/>
  <c r="BL128" i="3"/>
  <c r="AH145" i="3"/>
  <c r="AG145" i="3"/>
  <c r="AF145" i="3"/>
  <c r="AE145" i="3"/>
  <c r="AD145" i="3"/>
  <c r="AT145" i="3"/>
  <c r="AC145" i="3"/>
  <c r="AS145" i="3"/>
  <c r="AT148" i="3"/>
  <c r="AC148" i="3"/>
  <c r="AS148" i="3"/>
  <c r="AH148" i="3"/>
  <c r="AG148" i="3"/>
  <c r="AF148" i="3"/>
  <c r="AE148" i="3"/>
  <c r="BL149" i="3"/>
  <c r="BK149" i="3"/>
  <c r="AG157" i="3"/>
  <c r="AF157" i="3"/>
  <c r="AE157" i="3"/>
  <c r="AD157" i="3"/>
  <c r="AT157" i="3"/>
  <c r="AC157" i="3"/>
  <c r="AS157" i="3"/>
  <c r="CA161" i="3"/>
  <c r="BZ161" i="3"/>
  <c r="AD162" i="3"/>
  <c r="AT162" i="3"/>
  <c r="AC162" i="3"/>
  <c r="AS162" i="3"/>
  <c r="AH162" i="3"/>
  <c r="AG162" i="3"/>
  <c r="AF162" i="3"/>
  <c r="AE163" i="3"/>
  <c r="AD163" i="3"/>
  <c r="AT163" i="3"/>
  <c r="AC163" i="3"/>
  <c r="AS163" i="3"/>
  <c r="AH163" i="3"/>
  <c r="AG163" i="3"/>
  <c r="AF164" i="3"/>
  <c r="AE164" i="3"/>
  <c r="AD164" i="3"/>
  <c r="AT164" i="3"/>
  <c r="AC164" i="3"/>
  <c r="AS164" i="3"/>
  <c r="AH164" i="3"/>
  <c r="BE165" i="3"/>
  <c r="AT166" i="3"/>
  <c r="AC166" i="3"/>
  <c r="AS166" i="3"/>
  <c r="AH166" i="3"/>
  <c r="AG166" i="3"/>
  <c r="AF166" i="3"/>
  <c r="AE166" i="3"/>
  <c r="AC12" i="3"/>
  <c r="AT12" i="3"/>
  <c r="BE24" i="3"/>
  <c r="BG24" i="3" s="1"/>
  <c r="BD33" i="3"/>
  <c r="BJ33" i="3" s="1"/>
  <c r="BZ35" i="3"/>
  <c r="BZ41" i="3"/>
  <c r="BK42" i="3"/>
  <c r="BU42" i="3"/>
  <c r="AC45" i="3"/>
  <c r="AT45" i="3"/>
  <c r="BE49" i="3"/>
  <c r="BE54" i="3"/>
  <c r="AC57" i="3"/>
  <c r="AT57" i="3"/>
  <c r="BE61" i="3"/>
  <c r="BG61" i="3" s="1"/>
  <c r="AC64" i="3"/>
  <c r="AT64" i="3"/>
  <c r="BZ67" i="3"/>
  <c r="BU68" i="3"/>
  <c r="AC69" i="3"/>
  <c r="AT69" i="3"/>
  <c r="AC74" i="3"/>
  <c r="AT74" i="3"/>
  <c r="BD79" i="3"/>
  <c r="BJ79" i="3" s="1"/>
  <c r="BB79" i="5" s="1"/>
  <c r="BE82" i="3"/>
  <c r="BG82" i="3" s="1"/>
  <c r="AC95" i="3"/>
  <c r="AT95" i="3"/>
  <c r="BI114" i="3"/>
  <c r="BF115" i="3"/>
  <c r="BO115" i="3" s="1"/>
  <c r="BJ115" i="3"/>
  <c r="BZ116" i="3"/>
  <c r="BF117" i="3"/>
  <c r="BO117" i="3" s="1"/>
  <c r="BH117" i="5" s="1"/>
  <c r="BJ117" i="3"/>
  <c r="AC124" i="3"/>
  <c r="AT125" i="3"/>
  <c r="AC125" i="3"/>
  <c r="AS125" i="3"/>
  <c r="AH125" i="3"/>
  <c r="AG125" i="3"/>
  <c r="AF125" i="3"/>
  <c r="AE125" i="3"/>
  <c r="BK128" i="3"/>
  <c r="AH140" i="3"/>
  <c r="AG140" i="3"/>
  <c r="AF140" i="3"/>
  <c r="AE140" i="3"/>
  <c r="AD140" i="3"/>
  <c r="AT140" i="3"/>
  <c r="AC140" i="3"/>
  <c r="AS140" i="3"/>
  <c r="BI142" i="3"/>
  <c r="AH146" i="3"/>
  <c r="AG146" i="3"/>
  <c r="AF146" i="3"/>
  <c r="AE146" i="3"/>
  <c r="AD146" i="3"/>
  <c r="AT146" i="3"/>
  <c r="BS146" i="3" s="1"/>
  <c r="AC146" i="3"/>
  <c r="AD148" i="3"/>
  <c r="BV149" i="3"/>
  <c r="BU149" i="3"/>
  <c r="AH157" i="3"/>
  <c r="AS160" i="3"/>
  <c r="AH160" i="3"/>
  <c r="AG160" i="3"/>
  <c r="AF160" i="3"/>
  <c r="AE160" i="3"/>
  <c r="AD160" i="3"/>
  <c r="AE162" i="3"/>
  <c r="AF163" i="3"/>
  <c r="AG164" i="3"/>
  <c r="AD166" i="3"/>
  <c r="CA177" i="3"/>
  <c r="AE179" i="3"/>
  <c r="AD179" i="3"/>
  <c r="AT179" i="3"/>
  <c r="AC179" i="3"/>
  <c r="AS179" i="3"/>
  <c r="AH179" i="3"/>
  <c r="AG179" i="3"/>
  <c r="AF179" i="3"/>
  <c r="AG9" i="4"/>
  <c r="AF9" i="4"/>
  <c r="AT9" i="4"/>
  <c r="AC9" i="4"/>
  <c r="AS9" i="4"/>
  <c r="AH9" i="4"/>
  <c r="AE9" i="4"/>
  <c r="AD9" i="4"/>
  <c r="CA7" i="3"/>
  <c r="AD12" i="3"/>
  <c r="BZ14" i="3"/>
  <c r="CA15" i="3"/>
  <c r="BZ24" i="3"/>
  <c r="CA25" i="3"/>
  <c r="BD27" i="3"/>
  <c r="BJ27" i="3" s="1"/>
  <c r="CA30" i="3"/>
  <c r="BE33" i="3"/>
  <c r="BG33" i="3" s="1"/>
  <c r="BZ34" i="3"/>
  <c r="CA35" i="3"/>
  <c r="CA40" i="3"/>
  <c r="CA41" i="3"/>
  <c r="BL42" i="3"/>
  <c r="BV42" i="3"/>
  <c r="CA43" i="3"/>
  <c r="BL44" i="3"/>
  <c r="BV44" i="3"/>
  <c r="AD45" i="3"/>
  <c r="BU48" i="3"/>
  <c r="BZ49" i="3"/>
  <c r="CA50" i="3"/>
  <c r="BU55" i="3"/>
  <c r="AD57" i="3"/>
  <c r="AD64" i="3"/>
  <c r="CA67" i="3"/>
  <c r="BL68" i="3"/>
  <c r="BV68" i="3"/>
  <c r="AD69" i="3"/>
  <c r="AD74" i="3"/>
  <c r="BD76" i="3"/>
  <c r="BJ76" i="3" s="1"/>
  <c r="BE79" i="3"/>
  <c r="BG85" i="3"/>
  <c r="BN85" i="3" s="1"/>
  <c r="CA85" i="3"/>
  <c r="BG90" i="3"/>
  <c r="BN90" i="3" s="1"/>
  <c r="CA90" i="3"/>
  <c r="AD95" i="3"/>
  <c r="BL97" i="3"/>
  <c r="BZ97" i="3"/>
  <c r="CA99" i="3"/>
  <c r="BD102" i="3"/>
  <c r="BJ102" i="3" s="1"/>
  <c r="CA102" i="3"/>
  <c r="BG103" i="3"/>
  <c r="BN103" i="3" s="1"/>
  <c r="CA104" i="3"/>
  <c r="AD106" i="3"/>
  <c r="AS106" i="3"/>
  <c r="AH106" i="3"/>
  <c r="AG106" i="3"/>
  <c r="AG109" i="3"/>
  <c r="AH110" i="3"/>
  <c r="BD112" i="3"/>
  <c r="BJ112" i="3" s="1"/>
  <c r="BV112" i="3"/>
  <c r="CA113" i="3"/>
  <c r="BZ113" i="3"/>
  <c r="CA116" i="3"/>
  <c r="BL121" i="3"/>
  <c r="BL123" i="3"/>
  <c r="AD125" i="3"/>
  <c r="AH141" i="3"/>
  <c r="AG141" i="3"/>
  <c r="AF141" i="3"/>
  <c r="AE141" i="3"/>
  <c r="AD141" i="3"/>
  <c r="AT141" i="3"/>
  <c r="AC141" i="3"/>
  <c r="AT147" i="3"/>
  <c r="AH158" i="3"/>
  <c r="AG158" i="3"/>
  <c r="AF158" i="3"/>
  <c r="AE158" i="3"/>
  <c r="AD158" i="3"/>
  <c r="AT158" i="3"/>
  <c r="AC158" i="3"/>
  <c r="AS158" i="3"/>
  <c r="AC160" i="3"/>
  <c r="AT161" i="3"/>
  <c r="AC161" i="3"/>
  <c r="AS161" i="3"/>
  <c r="AH161" i="3"/>
  <c r="AG161" i="3"/>
  <c r="AF161" i="3"/>
  <c r="AE161" i="3"/>
  <c r="BD170" i="3"/>
  <c r="BJ170" i="3" s="1"/>
  <c r="AE12" i="3"/>
  <c r="CA14" i="3"/>
  <c r="CA24" i="3"/>
  <c r="CA29" i="3"/>
  <c r="CA34" i="3"/>
  <c r="AE45" i="3"/>
  <c r="CA47" i="3"/>
  <c r="BV48" i="3"/>
  <c r="CA49" i="3"/>
  <c r="CA54" i="3"/>
  <c r="BV55" i="3"/>
  <c r="AE57" i="3"/>
  <c r="CA59" i="3"/>
  <c r="BV60" i="3"/>
  <c r="CA61" i="3"/>
  <c r="BV62" i="3"/>
  <c r="AE64" i="3"/>
  <c r="CA66" i="3"/>
  <c r="AE69" i="3"/>
  <c r="AE74" i="3"/>
  <c r="CA80" i="3"/>
  <c r="BV81" i="3"/>
  <c r="CA82" i="3"/>
  <c r="BV83" i="3"/>
  <c r="AE95" i="3"/>
  <c r="CA97" i="3"/>
  <c r="CA98" i="3"/>
  <c r="BL102" i="3"/>
  <c r="AT105" i="3"/>
  <c r="AC105" i="3"/>
  <c r="AG105" i="3"/>
  <c r="AF105" i="3"/>
  <c r="AS105" i="3"/>
  <c r="CA107" i="3"/>
  <c r="BE108" i="3"/>
  <c r="BI112" i="3"/>
  <c r="BN115" i="3"/>
  <c r="BG115" i="5" s="1"/>
  <c r="BI115" i="5" s="1"/>
  <c r="BV115" i="3"/>
  <c r="CA118" i="3"/>
  <c r="BG119" i="3"/>
  <c r="BN119" i="3" s="1"/>
  <c r="AT124" i="3"/>
  <c r="AH159" i="3"/>
  <c r="AG159" i="3"/>
  <c r="AF159" i="3"/>
  <c r="AE159" i="3"/>
  <c r="AD159" i="3"/>
  <c r="AT159" i="3"/>
  <c r="AC159" i="3"/>
  <c r="CA169" i="3"/>
  <c r="AS176" i="3"/>
  <c r="AH176" i="3"/>
  <c r="AG176" i="3"/>
  <c r="AE176" i="3"/>
  <c r="AD176" i="3"/>
  <c r="AT176" i="3"/>
  <c r="AF176" i="3"/>
  <c r="AC176" i="3"/>
  <c r="BH54" i="5"/>
  <c r="BL55" i="4"/>
  <c r="BK55" i="4"/>
  <c r="CA77" i="3"/>
  <c r="BV78" i="3"/>
  <c r="CA79" i="3"/>
  <c r="BZ95" i="3"/>
  <c r="CA96" i="3"/>
  <c r="BD98" i="3"/>
  <c r="BJ98" i="3" s="1"/>
  <c r="BB98" i="5" s="1"/>
  <c r="BF103" i="3"/>
  <c r="BO103" i="3" s="1"/>
  <c r="AD105" i="3"/>
  <c r="AE106" i="3"/>
  <c r="AE107" i="3"/>
  <c r="AT107" i="3"/>
  <c r="AC107" i="3"/>
  <c r="AH107" i="3"/>
  <c r="AS107" i="3"/>
  <c r="BF108" i="3"/>
  <c r="BO108" i="3" s="1"/>
  <c r="BV108" i="3"/>
  <c r="CA110" i="3"/>
  <c r="BI117" i="3"/>
  <c r="AE120" i="3"/>
  <c r="AD120" i="3"/>
  <c r="AT120" i="3"/>
  <c r="AC120" i="3"/>
  <c r="AS120" i="3"/>
  <c r="AH120" i="3"/>
  <c r="AG120" i="3"/>
  <c r="AS141" i="3"/>
  <c r="CA153" i="3"/>
  <c r="BZ153" i="3"/>
  <c r="AD154" i="3"/>
  <c r="AT154" i="3"/>
  <c r="AC154" i="3"/>
  <c r="AS154" i="3"/>
  <c r="AH154" i="3"/>
  <c r="AG154" i="3"/>
  <c r="AF154" i="3"/>
  <c r="AE155" i="3"/>
  <c r="AD155" i="3"/>
  <c r="AT155" i="3"/>
  <c r="AC155" i="3"/>
  <c r="AS155" i="3"/>
  <c r="AH155" i="3"/>
  <c r="AG155" i="3"/>
  <c r="AT160" i="3"/>
  <c r="BG122" i="3"/>
  <c r="BN122" i="3" s="1"/>
  <c r="BU132" i="3"/>
  <c r="AH134" i="3"/>
  <c r="AH138" i="3"/>
  <c r="BG142" i="3"/>
  <c r="BN142" i="3" s="1"/>
  <c r="AH143" i="3"/>
  <c r="BZ154" i="3"/>
  <c r="AH156" i="3"/>
  <c r="BD165" i="3"/>
  <c r="BJ165" i="3" s="1"/>
  <c r="BB165" i="5" s="1"/>
  <c r="BV170" i="3"/>
  <c r="AF173" i="3"/>
  <c r="AD178" i="3"/>
  <c r="AT178" i="3"/>
  <c r="AC178" i="3"/>
  <c r="AS178" i="3"/>
  <c r="AG178" i="3"/>
  <c r="AF178" i="3"/>
  <c r="AG181" i="3"/>
  <c r="AF181" i="3"/>
  <c r="AE181" i="3"/>
  <c r="AD181" i="3"/>
  <c r="AS181" i="3"/>
  <c r="CA184" i="3"/>
  <c r="BZ184" i="3"/>
  <c r="AG51" i="4"/>
  <c r="AF51" i="4"/>
  <c r="AE51" i="4"/>
  <c r="AD51" i="4"/>
  <c r="AT51" i="4"/>
  <c r="AC51" i="4"/>
  <c r="AH51" i="4"/>
  <c r="AS51" i="4"/>
  <c r="BQ62" i="4"/>
  <c r="AG177" i="4"/>
  <c r="AF177" i="4"/>
  <c r="AE177" i="4"/>
  <c r="AD177" i="4"/>
  <c r="AT177" i="4"/>
  <c r="AC177" i="4"/>
  <c r="AH177" i="4"/>
  <c r="AS177" i="4"/>
  <c r="AD14" i="4"/>
  <c r="AT14" i="4"/>
  <c r="AC14" i="4"/>
  <c r="AH14" i="4"/>
  <c r="AG14" i="4"/>
  <c r="AF14" i="4"/>
  <c r="AE14" i="4"/>
  <c r="AS14" i="4"/>
  <c r="AE21" i="4"/>
  <c r="AD21" i="4"/>
  <c r="AT21" i="4"/>
  <c r="AC21" i="4"/>
  <c r="AH21" i="4"/>
  <c r="AG21" i="4"/>
  <c r="AF21" i="4"/>
  <c r="AS21" i="4"/>
  <c r="AS134" i="3"/>
  <c r="AS138" i="3"/>
  <c r="AS143" i="3"/>
  <c r="AS156" i="3"/>
  <c r="AE174" i="3"/>
  <c r="AD174" i="3"/>
  <c r="AT174" i="3"/>
  <c r="AC174" i="3"/>
  <c r="AS174" i="3"/>
  <c r="AH174" i="3"/>
  <c r="AG174" i="3"/>
  <c r="AS184" i="3"/>
  <c r="AH184" i="3"/>
  <c r="AG184" i="3"/>
  <c r="AF184" i="3"/>
  <c r="AE184" i="3"/>
  <c r="AD184" i="3"/>
  <c r="BL27" i="4"/>
  <c r="BK27" i="4"/>
  <c r="BS34" i="5"/>
  <c r="BU34" i="5" s="1"/>
  <c r="CA34" i="4"/>
  <c r="BZ34" i="4"/>
  <c r="CA101" i="3"/>
  <c r="BV102" i="3"/>
  <c r="CA103" i="3"/>
  <c r="BZ121" i="3"/>
  <c r="CA124" i="3"/>
  <c r="BZ128" i="3"/>
  <c r="CA129" i="3"/>
  <c r="BE132" i="3"/>
  <c r="AC134" i="3"/>
  <c r="AT134" i="3"/>
  <c r="AC138" i="3"/>
  <c r="AT138" i="3"/>
  <c r="BU142" i="3"/>
  <c r="AC143" i="3"/>
  <c r="AT143" i="3"/>
  <c r="BZ146" i="3"/>
  <c r="CA147" i="3"/>
  <c r="BN149" i="3"/>
  <c r="CA152" i="3"/>
  <c r="AC156" i="3"/>
  <c r="AT156" i="3"/>
  <c r="BZ159" i="3"/>
  <c r="CA160" i="3"/>
  <c r="CA165" i="3"/>
  <c r="AC168" i="3"/>
  <c r="BZ170" i="3"/>
  <c r="BJ172" i="3"/>
  <c r="BF172" i="3"/>
  <c r="BO172" i="3" s="1"/>
  <c r="AF174" i="3"/>
  <c r="AC184" i="3"/>
  <c r="AF8" i="4"/>
  <c r="AE8" i="4"/>
  <c r="AS8" i="4"/>
  <c r="AH8" i="4"/>
  <c r="AG8" i="4"/>
  <c r="AD8" i="4"/>
  <c r="AT8" i="4"/>
  <c r="AC8" i="4"/>
  <c r="BM33" i="5"/>
  <c r="BV33" i="4"/>
  <c r="BU33" i="4"/>
  <c r="BS78" i="5"/>
  <c r="BU78" i="5" s="1"/>
  <c r="CA78" i="4"/>
  <c r="BZ78" i="4"/>
  <c r="BI79" i="4"/>
  <c r="BG79" i="4"/>
  <c r="BN79" i="4" s="1"/>
  <c r="BG121" i="3"/>
  <c r="BN121" i="3" s="1"/>
  <c r="BG123" i="3"/>
  <c r="BN123" i="3" s="1"/>
  <c r="BG128" i="3"/>
  <c r="BN128" i="3" s="1"/>
  <c r="BL170" i="3"/>
  <c r="BL172" i="3"/>
  <c r="AT177" i="3"/>
  <c r="AC177" i="3"/>
  <c r="AS177" i="3"/>
  <c r="AH177" i="3"/>
  <c r="AF177" i="3"/>
  <c r="AE177" i="3"/>
  <c r="AF180" i="3"/>
  <c r="AE180" i="3"/>
  <c r="AD180" i="3"/>
  <c r="AT180" i="3"/>
  <c r="BS180" i="3" s="1"/>
  <c r="AC180" i="3"/>
  <c r="AH180" i="3"/>
  <c r="AH183" i="3"/>
  <c r="AG183" i="3"/>
  <c r="AF183" i="3"/>
  <c r="AE183" i="3"/>
  <c r="AD183" i="3"/>
  <c r="AT183" i="3"/>
  <c r="AC183" i="3"/>
  <c r="AH10" i="4"/>
  <c r="AG10" i="4"/>
  <c r="AD10" i="4"/>
  <c r="AT10" i="4"/>
  <c r="AC10" i="4"/>
  <c r="AF10" i="4"/>
  <c r="AE10" i="4"/>
  <c r="AD37" i="4"/>
  <c r="AT37" i="4"/>
  <c r="AC37" i="4"/>
  <c r="AS37" i="4"/>
  <c r="AH37" i="4"/>
  <c r="AF37" i="4"/>
  <c r="AE37" i="4"/>
  <c r="AG37" i="4"/>
  <c r="BJ42" i="4"/>
  <c r="BB42" i="5" s="1"/>
  <c r="BF42" i="4"/>
  <c r="BO42" i="4" s="1"/>
  <c r="CA132" i="3"/>
  <c r="AE134" i="3"/>
  <c r="AE138" i="3"/>
  <c r="CA140" i="3"/>
  <c r="CA145" i="3"/>
  <c r="CA150" i="3"/>
  <c r="CA158" i="3"/>
  <c r="AE168" i="3"/>
  <c r="BK170" i="3"/>
  <c r="BG172" i="3"/>
  <c r="BN172" i="3" s="1"/>
  <c r="BD175" i="3"/>
  <c r="BJ175" i="3" s="1"/>
  <c r="BB175" i="5" s="1"/>
  <c r="AD177" i="3"/>
  <c r="AG180" i="3"/>
  <c r="AH182" i="3"/>
  <c r="AG182" i="3"/>
  <c r="AF182" i="3"/>
  <c r="AE182" i="3"/>
  <c r="AD182" i="3"/>
  <c r="AT182" i="3"/>
  <c r="AC182" i="3"/>
  <c r="AS182" i="3"/>
  <c r="AT184" i="3"/>
  <c r="AS10" i="4"/>
  <c r="AT13" i="4"/>
  <c r="AC13" i="4"/>
  <c r="AS13" i="4"/>
  <c r="AG13" i="4"/>
  <c r="AF13" i="4"/>
  <c r="AH13" i="4"/>
  <c r="AE13" i="4"/>
  <c r="AD13" i="4"/>
  <c r="AF15" i="4"/>
  <c r="AE15" i="4"/>
  <c r="AD15" i="4"/>
  <c r="AH15" i="4"/>
  <c r="AS15" i="4"/>
  <c r="AG15" i="4"/>
  <c r="AC15" i="4"/>
  <c r="AE22" i="4"/>
  <c r="AD22" i="4"/>
  <c r="AT22" i="4"/>
  <c r="AC22" i="4"/>
  <c r="AH22" i="4"/>
  <c r="AG22" i="4"/>
  <c r="AS22" i="4"/>
  <c r="AG30" i="4"/>
  <c r="AF30" i="4"/>
  <c r="AE30" i="4"/>
  <c r="AD30" i="4"/>
  <c r="AT30" i="4"/>
  <c r="AC30" i="4"/>
  <c r="AH30" i="4"/>
  <c r="AS30" i="4"/>
  <c r="AD173" i="3"/>
  <c r="AT173" i="3"/>
  <c r="AC173" i="3"/>
  <c r="AS173" i="3"/>
  <c r="AG173" i="3"/>
  <c r="BG175" i="3"/>
  <c r="BN175" i="3" s="1"/>
  <c r="BS183" i="3"/>
  <c r="AE7" i="4"/>
  <c r="AD7" i="4"/>
  <c r="AH7" i="4"/>
  <c r="AG7" i="4"/>
  <c r="AF7" i="4"/>
  <c r="AT7" i="4"/>
  <c r="AC7" i="4"/>
  <c r="AH11" i="4"/>
  <c r="AE11" i="4"/>
  <c r="AD11" i="4"/>
  <c r="AS11" i="4"/>
  <c r="AS12" i="4"/>
  <c r="AF12" i="4"/>
  <c r="AE12" i="4"/>
  <c r="AH18" i="4"/>
  <c r="AG18" i="4"/>
  <c r="AD18" i="4"/>
  <c r="AT18" i="4"/>
  <c r="AC18" i="4"/>
  <c r="BE20" i="4"/>
  <c r="BG20" i="4" s="1"/>
  <c r="BI23" i="4"/>
  <c r="BD24" i="4"/>
  <c r="BJ24" i="4" s="1"/>
  <c r="BB24" i="5" s="1"/>
  <c r="AH26" i="4"/>
  <c r="AG26" i="4"/>
  <c r="AF26" i="4"/>
  <c r="AE26" i="4"/>
  <c r="AS26" i="4"/>
  <c r="BF34" i="4"/>
  <c r="BO34" i="4" s="1"/>
  <c r="BF39" i="4"/>
  <c r="BO39" i="4" s="1"/>
  <c r="BJ39" i="4"/>
  <c r="BI44" i="4"/>
  <c r="BS48" i="5"/>
  <c r="BU48" i="5" s="1"/>
  <c r="CA48" i="4"/>
  <c r="BZ48" i="4"/>
  <c r="AF50" i="4"/>
  <c r="AE50" i="4"/>
  <c r="AD50" i="4"/>
  <c r="AT50" i="4"/>
  <c r="AC50" i="4"/>
  <c r="AS50" i="4"/>
  <c r="AH50" i="4"/>
  <c r="AG50" i="4"/>
  <c r="AH52" i="4"/>
  <c r="AG52" i="4"/>
  <c r="AF52" i="4"/>
  <c r="AE52" i="4"/>
  <c r="AD52" i="4"/>
  <c r="AS52" i="4"/>
  <c r="AH53" i="4"/>
  <c r="AG53" i="4"/>
  <c r="AF53" i="4"/>
  <c r="AE53" i="4"/>
  <c r="AT53" i="4"/>
  <c r="AC53" i="4"/>
  <c r="AS53" i="4"/>
  <c r="AT67" i="4"/>
  <c r="AC67" i="4"/>
  <c r="AG67" i="4"/>
  <c r="AD67" i="4"/>
  <c r="AH67" i="4"/>
  <c r="AS67" i="4"/>
  <c r="AF67" i="4"/>
  <c r="AE67" i="4"/>
  <c r="AG84" i="4"/>
  <c r="AT84" i="4"/>
  <c r="AC84" i="4"/>
  <c r="AH84" i="4"/>
  <c r="AF84" i="4"/>
  <c r="AE84" i="4"/>
  <c r="AD84" i="4"/>
  <c r="BA115" i="5"/>
  <c r="BC115" i="5" s="1"/>
  <c r="BL115" i="4"/>
  <c r="BK115" i="4"/>
  <c r="CA5" i="4"/>
  <c r="AC11" i="4"/>
  <c r="AT11" i="4"/>
  <c r="AC12" i="4"/>
  <c r="AT12" i="4"/>
  <c r="AE18" i="4"/>
  <c r="AC26" i="4"/>
  <c r="BG39" i="4"/>
  <c r="BN39" i="4" s="1"/>
  <c r="BI42" i="4"/>
  <c r="BH49" i="5"/>
  <c r="AC52" i="4"/>
  <c r="AD53" i="4"/>
  <c r="AE59" i="4"/>
  <c r="AD59" i="4"/>
  <c r="AT59" i="4"/>
  <c r="AC59" i="4"/>
  <c r="AS59" i="4"/>
  <c r="AG59" i="4"/>
  <c r="AF59" i="4"/>
  <c r="BB61" i="5"/>
  <c r="BM79" i="5"/>
  <c r="BV79" i="4"/>
  <c r="BU79" i="4"/>
  <c r="AS84" i="4"/>
  <c r="AE124" i="4"/>
  <c r="AD124" i="4"/>
  <c r="AT124" i="4"/>
  <c r="AC124" i="4"/>
  <c r="AS124" i="4"/>
  <c r="AG124" i="4"/>
  <c r="AF124" i="4"/>
  <c r="AH124" i="4"/>
  <c r="AG5" i="4"/>
  <c r="AF5" i="4"/>
  <c r="AT5" i="4"/>
  <c r="AC5" i="4"/>
  <c r="AS5" i="4"/>
  <c r="AG25" i="4"/>
  <c r="AF25" i="4"/>
  <c r="AE25" i="4"/>
  <c r="AD25" i="4"/>
  <c r="AH25" i="4"/>
  <c r="BS32" i="5"/>
  <c r="BU32" i="5" s="1"/>
  <c r="CA32" i="4"/>
  <c r="BZ32" i="4"/>
  <c r="BI39" i="4"/>
  <c r="AD58" i="4"/>
  <c r="AT58" i="4"/>
  <c r="AC58" i="4"/>
  <c r="AS58" i="4"/>
  <c r="AH58" i="4"/>
  <c r="AF58" i="4"/>
  <c r="AE58" i="4"/>
  <c r="BL60" i="4"/>
  <c r="BK60" i="4"/>
  <c r="AE65" i="4"/>
  <c r="AF65" i="4"/>
  <c r="AD65" i="4"/>
  <c r="AC65" i="4"/>
  <c r="AT65" i="4"/>
  <c r="AH65" i="4"/>
  <c r="AS65" i="4"/>
  <c r="AG65" i="4"/>
  <c r="BS71" i="5"/>
  <c r="BU71" i="5" s="1"/>
  <c r="CA71" i="4"/>
  <c r="BZ71" i="4"/>
  <c r="BE76" i="4"/>
  <c r="BI81" i="4"/>
  <c r="CA176" i="3"/>
  <c r="BZ183" i="3"/>
  <c r="AD5" i="4"/>
  <c r="AG11" i="4"/>
  <c r="AG12" i="4"/>
  <c r="AG16" i="4"/>
  <c r="AF16" i="4"/>
  <c r="AE16" i="4"/>
  <c r="AS16" i="4"/>
  <c r="CA21" i="4"/>
  <c r="AC25" i="4"/>
  <c r="BL34" i="4"/>
  <c r="BK34" i="4"/>
  <c r="AE47" i="4"/>
  <c r="AD47" i="4"/>
  <c r="AT47" i="4"/>
  <c r="AC47" i="4"/>
  <c r="AS47" i="4"/>
  <c r="AG47" i="4"/>
  <c r="AF47" i="4"/>
  <c r="BB48" i="5"/>
  <c r="BL49" i="4"/>
  <c r="BK49" i="4"/>
  <c r="AT52" i="4"/>
  <c r="BM54" i="5"/>
  <c r="BV54" i="4"/>
  <c r="BU54" i="4"/>
  <c r="BS55" i="5"/>
  <c r="BU55" i="5" s="1"/>
  <c r="CA55" i="4"/>
  <c r="BZ55" i="4"/>
  <c r="AG58" i="4"/>
  <c r="BB81" i="5"/>
  <c r="CA175" i="3"/>
  <c r="BZ182" i="3"/>
  <c r="CA183" i="3"/>
  <c r="AE5" i="4"/>
  <c r="BS9" i="5"/>
  <c r="BU9" i="5" s="1"/>
  <c r="CA9" i="4"/>
  <c r="BZ9" i="4"/>
  <c r="AH12" i="4"/>
  <c r="AC16" i="4"/>
  <c r="BS16" i="5"/>
  <c r="BU16" i="5" s="1"/>
  <c r="CA16" i="4"/>
  <c r="BZ16" i="4"/>
  <c r="BJ20" i="4"/>
  <c r="BS26" i="5"/>
  <c r="BU26" i="5" s="1"/>
  <c r="CA26" i="4"/>
  <c r="BZ26" i="4"/>
  <c r="AE28" i="4"/>
  <c r="AD28" i="4"/>
  <c r="AT28" i="4"/>
  <c r="AC28" i="4"/>
  <c r="AS28" i="4"/>
  <c r="AG28" i="4"/>
  <c r="AF28" i="4"/>
  <c r="AF29" i="4"/>
  <c r="AE29" i="4"/>
  <c r="AD29" i="4"/>
  <c r="AT29" i="4"/>
  <c r="AC29" i="4"/>
  <c r="AS29" i="4"/>
  <c r="AH29" i="4"/>
  <c r="AG29" i="4"/>
  <c r="AH31" i="4"/>
  <c r="AG31" i="4"/>
  <c r="AF31" i="4"/>
  <c r="AE31" i="4"/>
  <c r="AD31" i="4"/>
  <c r="AS31" i="4"/>
  <c r="AH32" i="4"/>
  <c r="AG32" i="4"/>
  <c r="AF32" i="4"/>
  <c r="AE32" i="4"/>
  <c r="AT32" i="4"/>
  <c r="AC32" i="4"/>
  <c r="AS32" i="4"/>
  <c r="AD46" i="4"/>
  <c r="AT46" i="4"/>
  <c r="AC46" i="4"/>
  <c r="AS46" i="4"/>
  <c r="AH46" i="4"/>
  <c r="AF46" i="4"/>
  <c r="AE46" i="4"/>
  <c r="AH47" i="4"/>
  <c r="BA48" i="5"/>
  <c r="BC48" i="5" s="1"/>
  <c r="BL48" i="4"/>
  <c r="BK48" i="4"/>
  <c r="BS61" i="5"/>
  <c r="BU61" i="5" s="1"/>
  <c r="BZ61" i="4"/>
  <c r="CA61" i="4"/>
  <c r="AH64" i="4"/>
  <c r="AD64" i="4"/>
  <c r="AT64" i="4"/>
  <c r="AS64" i="4"/>
  <c r="AG64" i="4"/>
  <c r="AF64" i="4"/>
  <c r="AC64" i="4"/>
  <c r="BB68" i="5"/>
  <c r="BZ181" i="3"/>
  <c r="CA182" i="3"/>
  <c r="AH5" i="4"/>
  <c r="AE6" i="4"/>
  <c r="AD6" i="4"/>
  <c r="AH6" i="4"/>
  <c r="AS6" i="4"/>
  <c r="BS8" i="5"/>
  <c r="BU8" i="5" s="1"/>
  <c r="BZ8" i="4"/>
  <c r="BS13" i="5"/>
  <c r="BU13" i="5" s="1"/>
  <c r="CA13" i="4"/>
  <c r="BZ13" i="4"/>
  <c r="CA14" i="4"/>
  <c r="AD16" i="4"/>
  <c r="AH17" i="4"/>
  <c r="AG17" i="4"/>
  <c r="AF17" i="4"/>
  <c r="AT17" i="4"/>
  <c r="AC17" i="4"/>
  <c r="AS17" i="4"/>
  <c r="BS17" i="5"/>
  <c r="BU17" i="5" s="1"/>
  <c r="CA17" i="4"/>
  <c r="BZ17" i="4"/>
  <c r="AT26" i="4"/>
  <c r="BB27" i="5"/>
  <c r="AH28" i="4"/>
  <c r="AC31" i="4"/>
  <c r="AD32" i="4"/>
  <c r="BV34" i="4"/>
  <c r="AG46" i="4"/>
  <c r="BM49" i="5"/>
  <c r="BV49" i="4"/>
  <c r="BU49" i="4"/>
  <c r="BB62" i="5"/>
  <c r="AG63" i="4"/>
  <c r="AT63" i="4"/>
  <c r="AC63" i="4"/>
  <c r="AE63" i="4"/>
  <c r="AD63" i="4"/>
  <c r="AS63" i="4"/>
  <c r="AH63" i="4"/>
  <c r="AF63" i="4"/>
  <c r="AQ7" i="5"/>
  <c r="AE7" i="5"/>
  <c r="AR7" i="5"/>
  <c r="AA7" i="5"/>
  <c r="AF7" i="5"/>
  <c r="AD7" i="5"/>
  <c r="AB7" i="5"/>
  <c r="CA171" i="3"/>
  <c r="BV172" i="3"/>
  <c r="CA181" i="3"/>
  <c r="AC6" i="4"/>
  <c r="AT6" i="4"/>
  <c r="CA8" i="4"/>
  <c r="BS12" i="5"/>
  <c r="BU12" i="5" s="1"/>
  <c r="BZ12" i="4"/>
  <c r="AH16" i="4"/>
  <c r="AD17" i="4"/>
  <c r="AS18" i="4"/>
  <c r="BM20" i="5"/>
  <c r="BV20" i="4"/>
  <c r="BU20" i="4"/>
  <c r="CA22" i="4"/>
  <c r="AS25" i="4"/>
  <c r="BG27" i="4"/>
  <c r="BN27" i="4" s="1"/>
  <c r="BI40" i="4"/>
  <c r="BN40" i="4"/>
  <c r="BJ44" i="4"/>
  <c r="BF44" i="4"/>
  <c r="BO44" i="4" s="1"/>
  <c r="BV48" i="4"/>
  <c r="CA50" i="4"/>
  <c r="BS53" i="5"/>
  <c r="BU53" i="5" s="1"/>
  <c r="CA53" i="4"/>
  <c r="BZ53" i="4"/>
  <c r="BB55" i="5"/>
  <c r="BS60" i="5"/>
  <c r="BU60" i="5" s="1"/>
  <c r="CA60" i="4"/>
  <c r="BZ60" i="4"/>
  <c r="BS11" i="5"/>
  <c r="BU11" i="5" s="1"/>
  <c r="BZ20" i="4"/>
  <c r="BZ21" i="4"/>
  <c r="BG24" i="4"/>
  <c r="BN24" i="4" s="1"/>
  <c r="BZ28" i="4"/>
  <c r="BZ33" i="4"/>
  <c r="BU34" i="4"/>
  <c r="AC35" i="4"/>
  <c r="AT35" i="4"/>
  <c r="AD36" i="4"/>
  <c r="BS36" i="5"/>
  <c r="BU36" i="5" s="1"/>
  <c r="BS40" i="5"/>
  <c r="BU40" i="5" s="1"/>
  <c r="BG41" i="4"/>
  <c r="BN41" i="4" s="1"/>
  <c r="BG43" i="4"/>
  <c r="BN43" i="4" s="1"/>
  <c r="AD45" i="4"/>
  <c r="BS45" i="5"/>
  <c r="BU45" i="5" s="1"/>
  <c r="BZ47" i="4"/>
  <c r="BU48" i="4"/>
  <c r="BZ49" i="4"/>
  <c r="BZ54" i="4"/>
  <c r="BU55" i="4"/>
  <c r="AC56" i="4"/>
  <c r="AT56" i="4"/>
  <c r="AD57" i="4"/>
  <c r="BS57" i="5"/>
  <c r="BU57" i="5" s="1"/>
  <c r="BZ59" i="4"/>
  <c r="BU60" i="4"/>
  <c r="AC66" i="4"/>
  <c r="AC69" i="4"/>
  <c r="BE78" i="4"/>
  <c r="BG78" i="4" s="1"/>
  <c r="BU78" i="4"/>
  <c r="AE80" i="4"/>
  <c r="BS81" i="5"/>
  <c r="BU81" i="5" s="1"/>
  <c r="BZ81" i="4"/>
  <c r="CA81" i="4"/>
  <c r="BB83" i="5"/>
  <c r="BF85" i="4"/>
  <c r="BO85" i="4" s="1"/>
  <c r="BB113" i="5"/>
  <c r="BP115" i="4"/>
  <c r="BQ115" i="4"/>
  <c r="BI116" i="4"/>
  <c r="BG116" i="4"/>
  <c r="BN116" i="4" s="1"/>
  <c r="BI121" i="4"/>
  <c r="BF122" i="4"/>
  <c r="BO122" i="4" s="1"/>
  <c r="BJ122" i="4"/>
  <c r="AH128" i="4"/>
  <c r="AG128" i="4"/>
  <c r="AF128" i="4"/>
  <c r="AE128" i="4"/>
  <c r="AT128" i="4"/>
  <c r="AC128" i="4"/>
  <c r="AS128" i="4"/>
  <c r="BS135" i="5"/>
  <c r="BU135" i="5" s="1"/>
  <c r="CA135" i="4"/>
  <c r="BZ135" i="4"/>
  <c r="AD136" i="4"/>
  <c r="AE136" i="4"/>
  <c r="AC136" i="4"/>
  <c r="AT136" i="4"/>
  <c r="AG136" i="4"/>
  <c r="AS136" i="4"/>
  <c r="AF136" i="4"/>
  <c r="BS152" i="5"/>
  <c r="BU152" i="5" s="1"/>
  <c r="CA152" i="4"/>
  <c r="BZ152" i="4"/>
  <c r="AD154" i="4"/>
  <c r="AT154" i="4"/>
  <c r="AC154" i="4"/>
  <c r="AS154" i="4"/>
  <c r="AH154" i="4"/>
  <c r="AE154" i="4"/>
  <c r="AG154" i="4"/>
  <c r="AF154" i="4"/>
  <c r="AG157" i="4"/>
  <c r="AF157" i="4"/>
  <c r="AE157" i="4"/>
  <c r="AD157" i="4"/>
  <c r="AT157" i="4"/>
  <c r="AC157" i="4"/>
  <c r="AH157" i="4"/>
  <c r="AS157" i="4"/>
  <c r="BS10" i="5"/>
  <c r="BU10" i="5" s="1"/>
  <c r="BS18" i="5"/>
  <c r="BU18" i="5" s="1"/>
  <c r="BS23" i="5"/>
  <c r="BU23" i="5" s="1"/>
  <c r="BI24" i="4"/>
  <c r="BM24" i="5"/>
  <c r="AD35" i="4"/>
  <c r="BS35" i="5"/>
  <c r="BU35" i="5" s="1"/>
  <c r="AE36" i="4"/>
  <c r="BU39" i="4"/>
  <c r="BI41" i="4"/>
  <c r="BS42" i="5"/>
  <c r="BU42" i="5" s="1"/>
  <c r="BI43" i="4"/>
  <c r="BM43" i="5"/>
  <c r="BS44" i="5"/>
  <c r="BU44" i="5" s="1"/>
  <c r="AE45" i="4"/>
  <c r="AD56" i="4"/>
  <c r="BS56" i="5"/>
  <c r="BU56" i="5" s="1"/>
  <c r="AE57" i="4"/>
  <c r="BI61" i="4"/>
  <c r="BS62" i="5"/>
  <c r="BU62" i="5" s="1"/>
  <c r="BZ62" i="4"/>
  <c r="AD66" i="4"/>
  <c r="AE69" i="4"/>
  <c r="AS69" i="4"/>
  <c r="BS72" i="5"/>
  <c r="BU72" i="5" s="1"/>
  <c r="BZ72" i="4"/>
  <c r="CA72" i="4"/>
  <c r="BS73" i="5"/>
  <c r="BU73" i="5" s="1"/>
  <c r="CA73" i="4"/>
  <c r="BB76" i="5"/>
  <c r="AE77" i="4"/>
  <c r="AT77" i="4"/>
  <c r="AC77" i="4"/>
  <c r="AS77" i="4"/>
  <c r="BM82" i="5"/>
  <c r="BQ82" i="5" s="1"/>
  <c r="BU82" i="4"/>
  <c r="BV82" i="4"/>
  <c r="BI113" i="4"/>
  <c r="BA117" i="5"/>
  <c r="BC117" i="5" s="1"/>
  <c r="BL117" i="4"/>
  <c r="BK117" i="4"/>
  <c r="BG121" i="4"/>
  <c r="BN121" i="4" s="1"/>
  <c r="BE122" i="4"/>
  <c r="BG122" i="4" s="1"/>
  <c r="BN123" i="4"/>
  <c r="BI123" i="4"/>
  <c r="AF125" i="4"/>
  <c r="AE125" i="4"/>
  <c r="AD125" i="4"/>
  <c r="AT125" i="4"/>
  <c r="AC125" i="4"/>
  <c r="AS125" i="4"/>
  <c r="AH125" i="4"/>
  <c r="AG125" i="4"/>
  <c r="AG126" i="4"/>
  <c r="AF126" i="4"/>
  <c r="AE126" i="4"/>
  <c r="AD126" i="4"/>
  <c r="AT126" i="4"/>
  <c r="BS126" i="4" s="1"/>
  <c r="AC126" i="4"/>
  <c r="AH126" i="4"/>
  <c r="AD128" i="4"/>
  <c r="AH136" i="4"/>
  <c r="AH151" i="4"/>
  <c r="AG151" i="4"/>
  <c r="AF151" i="4"/>
  <c r="AE151" i="4"/>
  <c r="AS151" i="4"/>
  <c r="AT151" i="4"/>
  <c r="AD151" i="4"/>
  <c r="AC151" i="4"/>
  <c r="AH179" i="4"/>
  <c r="AG179" i="4"/>
  <c r="AF179" i="4"/>
  <c r="AE179" i="4"/>
  <c r="AT179" i="4"/>
  <c r="AC179" i="4"/>
  <c r="AS179" i="4"/>
  <c r="AD179" i="4"/>
  <c r="BM27" i="5"/>
  <c r="BS31" i="5"/>
  <c r="BU31" i="5" s="1"/>
  <c r="BS39" i="5"/>
  <c r="BU39" i="5" s="1"/>
  <c r="BS52" i="5"/>
  <c r="BU52" i="5" s="1"/>
  <c r="AF56" i="4"/>
  <c r="AG66" i="4"/>
  <c r="BS68" i="5"/>
  <c r="BU68" i="5" s="1"/>
  <c r="CA68" i="4"/>
  <c r="AF72" i="4"/>
  <c r="AS72" i="4"/>
  <c r="AH72" i="4"/>
  <c r="AG72" i="4"/>
  <c r="BB108" i="5"/>
  <c r="BB115" i="5"/>
  <c r="AH158" i="4"/>
  <c r="AG158" i="4"/>
  <c r="AF158" i="4"/>
  <c r="AE158" i="4"/>
  <c r="AD158" i="4"/>
  <c r="AT158" i="4"/>
  <c r="AS158" i="4"/>
  <c r="AC158" i="4"/>
  <c r="AS160" i="4"/>
  <c r="AH160" i="4"/>
  <c r="AG160" i="4"/>
  <c r="AF160" i="4"/>
  <c r="AT160" i="4"/>
  <c r="AC160" i="4"/>
  <c r="AE160" i="4"/>
  <c r="AD160" i="4"/>
  <c r="BS7" i="5"/>
  <c r="BU7" i="5" s="1"/>
  <c r="CA10" i="4"/>
  <c r="BS15" i="5"/>
  <c r="BU15" i="5" s="1"/>
  <c r="CA18" i="4"/>
  <c r="CA23" i="4"/>
  <c r="BV24" i="4"/>
  <c r="BS25" i="5"/>
  <c r="BU25" i="5" s="1"/>
  <c r="BS30" i="5"/>
  <c r="BU30" i="5" s="1"/>
  <c r="AG35" i="4"/>
  <c r="CA35" i="4"/>
  <c r="AH36" i="4"/>
  <c r="BM40" i="5"/>
  <c r="BP40" i="5" s="1"/>
  <c r="BV41" i="4"/>
  <c r="CA42" i="4"/>
  <c r="BV43" i="4"/>
  <c r="CA44" i="4"/>
  <c r="AH45" i="4"/>
  <c r="BS51" i="5"/>
  <c r="BU51" i="5" s="1"/>
  <c r="AG56" i="4"/>
  <c r="AH57" i="4"/>
  <c r="BF61" i="4"/>
  <c r="BO61" i="4" s="1"/>
  <c r="BS63" i="5"/>
  <c r="BU63" i="5" s="1"/>
  <c r="CA63" i="4"/>
  <c r="BS65" i="5"/>
  <c r="BU65" i="5" s="1"/>
  <c r="AH66" i="4"/>
  <c r="AC72" i="4"/>
  <c r="AT72" i="4"/>
  <c r="AG73" i="4"/>
  <c r="AT73" i="4"/>
  <c r="AC73" i="4"/>
  <c r="AH73" i="4"/>
  <c r="AS73" i="4"/>
  <c r="BF76" i="4"/>
  <c r="BO76" i="4" s="1"/>
  <c r="BF79" i="4"/>
  <c r="BO79" i="4" s="1"/>
  <c r="BS79" i="5"/>
  <c r="BU79" i="5" s="1"/>
  <c r="BG82" i="4"/>
  <c r="BN82" i="4" s="1"/>
  <c r="BF83" i="4"/>
  <c r="BO83" i="4" s="1"/>
  <c r="BI99" i="4"/>
  <c r="BG99" i="4"/>
  <c r="BN99" i="4" s="1"/>
  <c r="AT100" i="4"/>
  <c r="AC100" i="4"/>
  <c r="AS100" i="4"/>
  <c r="AH100" i="4"/>
  <c r="AG100" i="4"/>
  <c r="AE100" i="4"/>
  <c r="AD100" i="4"/>
  <c r="BF102" i="4"/>
  <c r="BO102" i="4" s="1"/>
  <c r="BJ102" i="4"/>
  <c r="BB103" i="5"/>
  <c r="BI108" i="4"/>
  <c r="AF110" i="4"/>
  <c r="AE110" i="4"/>
  <c r="AD110" i="4"/>
  <c r="AT110" i="4"/>
  <c r="AC110" i="4"/>
  <c r="AS110" i="4"/>
  <c r="AH110" i="4"/>
  <c r="AG110" i="4"/>
  <c r="AD135" i="4"/>
  <c r="AT135" i="4"/>
  <c r="AH135" i="4"/>
  <c r="AS135" i="4"/>
  <c r="AG135" i="4"/>
  <c r="AF135" i="4"/>
  <c r="AE135" i="4"/>
  <c r="AC135" i="4"/>
  <c r="AG141" i="4"/>
  <c r="AF141" i="4"/>
  <c r="AE141" i="4"/>
  <c r="AS141" i="4"/>
  <c r="AH141" i="4"/>
  <c r="AD141" i="4"/>
  <c r="AC141" i="4"/>
  <c r="AT141" i="4"/>
  <c r="BW5" i="5"/>
  <c r="BS6" i="5"/>
  <c r="BU6" i="5" s="1"/>
  <c r="BS14" i="5"/>
  <c r="BU14" i="5" s="1"/>
  <c r="BS22" i="5"/>
  <c r="BU22" i="5" s="1"/>
  <c r="BS24" i="5"/>
  <c r="BU24" i="5" s="1"/>
  <c r="BU27" i="4"/>
  <c r="BS29" i="5"/>
  <c r="BU29" i="5" s="1"/>
  <c r="BZ31" i="4"/>
  <c r="BG34" i="4"/>
  <c r="BN34" i="4" s="1"/>
  <c r="AH35" i="4"/>
  <c r="BZ39" i="4"/>
  <c r="BD41" i="4"/>
  <c r="BJ41" i="4" s="1"/>
  <c r="BS41" i="5"/>
  <c r="BU41" i="5" s="1"/>
  <c r="BM42" i="5"/>
  <c r="BD43" i="4"/>
  <c r="BJ43" i="4" s="1"/>
  <c r="BB43" i="5" s="1"/>
  <c r="BS43" i="5"/>
  <c r="BU43" i="5" s="1"/>
  <c r="BM44" i="5"/>
  <c r="BQ44" i="5" s="1"/>
  <c r="BG48" i="4"/>
  <c r="BN48" i="4" s="1"/>
  <c r="BS50" i="5"/>
  <c r="BU50" i="5" s="1"/>
  <c r="BZ52" i="4"/>
  <c r="BG55" i="4"/>
  <c r="BN55" i="4" s="1"/>
  <c r="AH56" i="4"/>
  <c r="BG60" i="4"/>
  <c r="BN60" i="4" s="1"/>
  <c r="BZ68" i="4"/>
  <c r="BI70" i="4"/>
  <c r="AD72" i="4"/>
  <c r="BD75" i="4"/>
  <c r="BJ75" i="4" s="1"/>
  <c r="BF81" i="4"/>
  <c r="BO81" i="4" s="1"/>
  <c r="BI82" i="4"/>
  <c r="BG83" i="4"/>
  <c r="BN83" i="4" s="1"/>
  <c r="BS91" i="5"/>
  <c r="BU91" i="5" s="1"/>
  <c r="CA91" i="4"/>
  <c r="BZ91" i="4"/>
  <c r="AS92" i="4"/>
  <c r="AH92" i="4"/>
  <c r="AG92" i="4"/>
  <c r="AF92" i="4"/>
  <c r="AD92" i="4"/>
  <c r="AT92" i="4"/>
  <c r="AC92" i="4"/>
  <c r="AT93" i="4"/>
  <c r="AC93" i="4"/>
  <c r="AS93" i="4"/>
  <c r="AH93" i="4"/>
  <c r="AG93" i="4"/>
  <c r="AE93" i="4"/>
  <c r="AD93" i="4"/>
  <c r="AF96" i="4"/>
  <c r="AE96" i="4"/>
  <c r="AD96" i="4"/>
  <c r="AT96" i="4"/>
  <c r="AC96" i="4"/>
  <c r="AS96" i="4"/>
  <c r="AH96" i="4"/>
  <c r="AG96" i="4"/>
  <c r="BI97" i="4"/>
  <c r="BG97" i="4"/>
  <c r="BN97" i="4" s="1"/>
  <c r="BE102" i="4"/>
  <c r="BI103" i="4"/>
  <c r="AF105" i="4"/>
  <c r="AE105" i="4"/>
  <c r="AD105" i="4"/>
  <c r="AT105" i="4"/>
  <c r="AC105" i="4"/>
  <c r="AS105" i="4"/>
  <c r="AH105" i="4"/>
  <c r="AG105" i="4"/>
  <c r="AG106" i="4"/>
  <c r="AF106" i="4"/>
  <c r="AE106" i="4"/>
  <c r="AD106" i="4"/>
  <c r="AT106" i="4"/>
  <c r="BS106" i="4" s="1"/>
  <c r="AC106" i="4"/>
  <c r="AH106" i="4"/>
  <c r="AE109" i="4"/>
  <c r="AD109" i="4"/>
  <c r="AT109" i="4"/>
  <c r="AC109" i="4"/>
  <c r="AS109" i="4"/>
  <c r="AG109" i="4"/>
  <c r="AF109" i="4"/>
  <c r="BB112" i="5"/>
  <c r="BB119" i="5"/>
  <c r="BS20" i="5"/>
  <c r="BU20" i="5" s="1"/>
  <c r="BS21" i="5"/>
  <c r="BU21" i="5" s="1"/>
  <c r="BV27" i="4"/>
  <c r="BS28" i="5"/>
  <c r="BU28" i="5" s="1"/>
  <c r="CA31" i="4"/>
  <c r="BS33" i="5"/>
  <c r="BU33" i="5" s="1"/>
  <c r="CA39" i="4"/>
  <c r="BS47" i="5"/>
  <c r="BU47" i="5" s="1"/>
  <c r="BM48" i="5"/>
  <c r="BS49" i="5"/>
  <c r="BU49" i="5" s="1"/>
  <c r="CA52" i="4"/>
  <c r="BS54" i="5"/>
  <c r="BU54" i="5" s="1"/>
  <c r="BM55" i="5"/>
  <c r="BS59" i="5"/>
  <c r="BU59" i="5" s="1"/>
  <c r="BM60" i="5"/>
  <c r="BP60" i="5" s="1"/>
  <c r="BM62" i="5"/>
  <c r="BU62" i="4"/>
  <c r="AE72" i="4"/>
  <c r="BI75" i="4"/>
  <c r="BS77" i="5"/>
  <c r="BU77" i="5" s="1"/>
  <c r="BM78" i="5"/>
  <c r="BG81" i="4"/>
  <c r="BN81" i="4" s="1"/>
  <c r="BB82" i="5"/>
  <c r="BF90" i="4"/>
  <c r="BO90" i="4" s="1"/>
  <c r="BJ90" i="4"/>
  <c r="BB90" i="5" s="1"/>
  <c r="AE92" i="4"/>
  <c r="AF93" i="4"/>
  <c r="AE95" i="4"/>
  <c r="AD95" i="4"/>
  <c r="AT95" i="4"/>
  <c r="AC95" i="4"/>
  <c r="AS95" i="4"/>
  <c r="AG95" i="4"/>
  <c r="AF95" i="4"/>
  <c r="BL98" i="4"/>
  <c r="BK98" i="4"/>
  <c r="BG103" i="4"/>
  <c r="BN103" i="4" s="1"/>
  <c r="AE104" i="4"/>
  <c r="AD104" i="4"/>
  <c r="AT104" i="4"/>
  <c r="AC104" i="4"/>
  <c r="AS104" i="4"/>
  <c r="AG104" i="4"/>
  <c r="AF104" i="4"/>
  <c r="AH109" i="4"/>
  <c r="BN114" i="4"/>
  <c r="BS128" i="5"/>
  <c r="BU128" i="5" s="1"/>
  <c r="CA128" i="4"/>
  <c r="BZ128" i="4"/>
  <c r="AS129" i="4"/>
  <c r="AH129" i="4"/>
  <c r="AG129" i="4"/>
  <c r="AF129" i="4"/>
  <c r="AD129" i="4"/>
  <c r="AT129" i="4"/>
  <c r="AC129" i="4"/>
  <c r="AT130" i="4"/>
  <c r="AC130" i="4"/>
  <c r="AS130" i="4"/>
  <c r="AH130" i="4"/>
  <c r="AG130" i="4"/>
  <c r="AE130" i="4"/>
  <c r="AD130" i="4"/>
  <c r="BI170" i="4"/>
  <c r="BS27" i="5"/>
  <c r="BU27" i="5" s="1"/>
  <c r="BS37" i="5"/>
  <c r="BU37" i="5" s="1"/>
  <c r="BS46" i="5"/>
  <c r="BU46" i="5" s="1"/>
  <c r="BS58" i="5"/>
  <c r="BU58" i="5" s="1"/>
  <c r="BM61" i="5"/>
  <c r="BQ61" i="5" s="1"/>
  <c r="BU61" i="4"/>
  <c r="AS66" i="4"/>
  <c r="AF66" i="4"/>
  <c r="BS66" i="5"/>
  <c r="BU66" i="5" s="1"/>
  <c r="BZ66" i="4"/>
  <c r="AH69" i="4"/>
  <c r="AD69" i="4"/>
  <c r="BF78" i="4"/>
  <c r="BO78" i="4" s="1"/>
  <c r="AS80" i="4"/>
  <c r="AF80" i="4"/>
  <c r="AD80" i="4"/>
  <c r="AT80" i="4"/>
  <c r="AC80" i="4"/>
  <c r="BA83" i="5"/>
  <c r="BC83" i="5" s="1"/>
  <c r="BK83" i="4"/>
  <c r="BS83" i="5"/>
  <c r="BU83" i="5" s="1"/>
  <c r="BZ83" i="4"/>
  <c r="CA83" i="4"/>
  <c r="AF87" i="4"/>
  <c r="AE87" i="4"/>
  <c r="AT87" i="4"/>
  <c r="AC87" i="4"/>
  <c r="AS87" i="4"/>
  <c r="AH87" i="4"/>
  <c r="AG87" i="4"/>
  <c r="BE90" i="4"/>
  <c r="BG90" i="4" s="1"/>
  <c r="AH91" i="4"/>
  <c r="AG91" i="4"/>
  <c r="AF91" i="4"/>
  <c r="AE91" i="4"/>
  <c r="AT91" i="4"/>
  <c r="AC91" i="4"/>
  <c r="AS91" i="4"/>
  <c r="BA112" i="5"/>
  <c r="BE112" i="5" s="1"/>
  <c r="BK112" i="4"/>
  <c r="AG118" i="4"/>
  <c r="AF118" i="4"/>
  <c r="AE118" i="4"/>
  <c r="AD118" i="4"/>
  <c r="AT118" i="4"/>
  <c r="AC118" i="4"/>
  <c r="AH118" i="4"/>
  <c r="BD120" i="4"/>
  <c r="BJ120" i="4" s="1"/>
  <c r="AE132" i="4"/>
  <c r="AD132" i="4"/>
  <c r="AT132" i="4"/>
  <c r="AC132" i="4"/>
  <c r="AS132" i="4"/>
  <c r="AG132" i="4"/>
  <c r="AF132" i="4"/>
  <c r="BS174" i="5"/>
  <c r="BU174" i="5" s="1"/>
  <c r="CA174" i="4"/>
  <c r="BZ174" i="4"/>
  <c r="BG175" i="4"/>
  <c r="BN175" i="4" s="1"/>
  <c r="BI175" i="4"/>
  <c r="BS67" i="5"/>
  <c r="BU67" i="5" s="1"/>
  <c r="BM68" i="5"/>
  <c r="BS85" i="5"/>
  <c r="BU85" i="5" s="1"/>
  <c r="BS87" i="5"/>
  <c r="BU87" i="5" s="1"/>
  <c r="AE88" i="4"/>
  <c r="BS88" i="5"/>
  <c r="BU88" i="5" s="1"/>
  <c r="AE89" i="4"/>
  <c r="BS93" i="5"/>
  <c r="BU93" i="5" s="1"/>
  <c r="AE94" i="4"/>
  <c r="BZ95" i="4"/>
  <c r="BV97" i="4"/>
  <c r="BS100" i="5"/>
  <c r="BU100" i="5" s="1"/>
  <c r="AE101" i="4"/>
  <c r="BZ104" i="4"/>
  <c r="BZ109" i="4"/>
  <c r="BS113" i="5"/>
  <c r="BU113" i="5" s="1"/>
  <c r="BS114" i="5"/>
  <c r="BU114" i="5" s="1"/>
  <c r="BS119" i="5"/>
  <c r="BU119" i="5" s="1"/>
  <c r="BI120" i="4"/>
  <c r="BZ124" i="4"/>
  <c r="BS130" i="5"/>
  <c r="BU130" i="5" s="1"/>
  <c r="AE131" i="4"/>
  <c r="BZ132" i="4"/>
  <c r="BZ134" i="4"/>
  <c r="AG144" i="4"/>
  <c r="AE144" i="4"/>
  <c r="AD144" i="4"/>
  <c r="AT144" i="4"/>
  <c r="AC144" i="4"/>
  <c r="AH144" i="4"/>
  <c r="BD149" i="4"/>
  <c r="BJ149" i="4" s="1"/>
  <c r="BB149" i="5" s="1"/>
  <c r="AS150" i="4"/>
  <c r="AD162" i="4"/>
  <c r="AT162" i="4"/>
  <c r="AC162" i="4"/>
  <c r="AS162" i="4"/>
  <c r="AH162" i="4"/>
  <c r="AF162" i="4"/>
  <c r="AE162" i="4"/>
  <c r="AE163" i="4"/>
  <c r="AD163" i="4"/>
  <c r="AT163" i="4"/>
  <c r="AC163" i="4"/>
  <c r="AS163" i="4"/>
  <c r="AG163" i="4"/>
  <c r="AF163" i="4"/>
  <c r="AF164" i="4"/>
  <c r="AE164" i="4"/>
  <c r="AD164" i="4"/>
  <c r="AT164" i="4"/>
  <c r="AC164" i="4"/>
  <c r="AS164" i="4"/>
  <c r="AH164" i="4"/>
  <c r="AG164" i="4"/>
  <c r="BG170" i="4"/>
  <c r="BN170" i="4" s="1"/>
  <c r="BS179" i="5"/>
  <c r="BU179" i="5" s="1"/>
  <c r="CA179" i="4"/>
  <c r="BZ179" i="4"/>
  <c r="AS74" i="4"/>
  <c r="BS80" i="5"/>
  <c r="BU80" i="5" s="1"/>
  <c r="BM81" i="5"/>
  <c r="BQ81" i="5" s="1"/>
  <c r="BS82" i="5"/>
  <c r="BU82" i="5" s="1"/>
  <c r="BM83" i="5"/>
  <c r="BQ83" i="5" s="1"/>
  <c r="AF88" i="4"/>
  <c r="AF89" i="4"/>
  <c r="BS92" i="5"/>
  <c r="BU92" i="5" s="1"/>
  <c r="AF94" i="4"/>
  <c r="BS97" i="5"/>
  <c r="BU97" i="5" s="1"/>
  <c r="BM98" i="5"/>
  <c r="BS99" i="5"/>
  <c r="BU99" i="5" s="1"/>
  <c r="AF101" i="4"/>
  <c r="BF103" i="4"/>
  <c r="BO103" i="4" s="1"/>
  <c r="BH103" i="5" s="1"/>
  <c r="AS107" i="4"/>
  <c r="BF108" i="4"/>
  <c r="BO108" i="4" s="1"/>
  <c r="BH108" i="5" s="1"/>
  <c r="BF113" i="4"/>
  <c r="BO113" i="4" s="1"/>
  <c r="BH113" i="5" s="1"/>
  <c r="BM115" i="5"/>
  <c r="BQ115" i="5" s="1"/>
  <c r="BS116" i="5"/>
  <c r="BU116" i="5" s="1"/>
  <c r="BM117" i="5"/>
  <c r="BF121" i="4"/>
  <c r="BO121" i="4" s="1"/>
  <c r="BF123" i="4"/>
  <c r="BO123" i="4" s="1"/>
  <c r="AS127" i="4"/>
  <c r="BS129" i="5"/>
  <c r="BU129" i="5" s="1"/>
  <c r="AF131" i="4"/>
  <c r="AS134" i="4"/>
  <c r="AE137" i="4"/>
  <c r="AS137" i="4"/>
  <c r="AF137" i="4"/>
  <c r="AF138" i="4"/>
  <c r="AD138" i="4"/>
  <c r="AT138" i="4"/>
  <c r="AC138" i="4"/>
  <c r="AS138" i="4"/>
  <c r="AG138" i="4"/>
  <c r="CA138" i="4"/>
  <c r="BM142" i="5"/>
  <c r="BP142" i="5" s="1"/>
  <c r="BV142" i="4"/>
  <c r="BU142" i="4"/>
  <c r="AH146" i="4"/>
  <c r="AG146" i="4"/>
  <c r="AF146" i="4"/>
  <c r="AE146" i="4"/>
  <c r="AS146" i="4"/>
  <c r="BS147" i="5"/>
  <c r="BU147" i="5" s="1"/>
  <c r="CA147" i="4"/>
  <c r="BZ147" i="4"/>
  <c r="BS159" i="5"/>
  <c r="BU159" i="5" s="1"/>
  <c r="CA159" i="4"/>
  <c r="BZ159" i="4"/>
  <c r="BI165" i="4"/>
  <c r="AD167" i="4"/>
  <c r="AT167" i="4"/>
  <c r="AC167" i="4"/>
  <c r="AS167" i="4"/>
  <c r="AH167" i="4"/>
  <c r="AF167" i="4"/>
  <c r="AE167" i="4"/>
  <c r="AE168" i="4"/>
  <c r="AD168" i="4"/>
  <c r="AT168" i="4"/>
  <c r="AC168" i="4"/>
  <c r="AS168" i="4"/>
  <c r="AG168" i="4"/>
  <c r="AF168" i="4"/>
  <c r="AF169" i="4"/>
  <c r="AE169" i="4"/>
  <c r="AD169" i="4"/>
  <c r="AT169" i="4"/>
  <c r="AC169" i="4"/>
  <c r="AS169" i="4"/>
  <c r="AH169" i="4"/>
  <c r="AG169" i="4"/>
  <c r="BB170" i="5"/>
  <c r="BD172" i="4"/>
  <c r="BJ172" i="4" s="1"/>
  <c r="BB172" i="5" s="1"/>
  <c r="AF176" i="4"/>
  <c r="AE176" i="4"/>
  <c r="AD176" i="4"/>
  <c r="AT176" i="4"/>
  <c r="AC176" i="4"/>
  <c r="AS176" i="4"/>
  <c r="AH176" i="4"/>
  <c r="AG176" i="4"/>
  <c r="AH178" i="4"/>
  <c r="AG178" i="4"/>
  <c r="AF178" i="4"/>
  <c r="AE178" i="4"/>
  <c r="AD178" i="4"/>
  <c r="AS178" i="4"/>
  <c r="AS180" i="4"/>
  <c r="AH180" i="4"/>
  <c r="AG180" i="4"/>
  <c r="AF180" i="4"/>
  <c r="AD180" i="4"/>
  <c r="AT180" i="4"/>
  <c r="AC180" i="4"/>
  <c r="AF29" i="5"/>
  <c r="AE29" i="5"/>
  <c r="AD29" i="5"/>
  <c r="AC29" i="5"/>
  <c r="AR29" i="5"/>
  <c r="AA29" i="5"/>
  <c r="AQ29" i="5"/>
  <c r="AB29" i="5"/>
  <c r="BS64" i="5"/>
  <c r="BU64" i="5" s="1"/>
  <c r="CA67" i="4"/>
  <c r="BV68" i="4"/>
  <c r="BS69" i="5"/>
  <c r="BU69" i="5" s="1"/>
  <c r="BM70" i="5"/>
  <c r="AD74" i="4"/>
  <c r="BS74" i="5"/>
  <c r="BU74" i="5" s="1"/>
  <c r="BM75" i="5"/>
  <c r="BQ75" i="5" s="1"/>
  <c r="BS76" i="5"/>
  <c r="BU76" i="5" s="1"/>
  <c r="BZ80" i="4"/>
  <c r="BU81" i="4"/>
  <c r="BZ82" i="4"/>
  <c r="BU83" i="4"/>
  <c r="CA85" i="4"/>
  <c r="CA87" i="4"/>
  <c r="AH88" i="4"/>
  <c r="CA88" i="4"/>
  <c r="AH89" i="4"/>
  <c r="BS90" i="5"/>
  <c r="BU90" i="5" s="1"/>
  <c r="BZ92" i="4"/>
  <c r="CA93" i="4"/>
  <c r="AH94" i="4"/>
  <c r="BZ97" i="4"/>
  <c r="BU98" i="4"/>
  <c r="BZ99" i="4"/>
  <c r="CA100" i="4"/>
  <c r="AH101" i="4"/>
  <c r="BS102" i="5"/>
  <c r="BU102" i="5" s="1"/>
  <c r="BM103" i="5"/>
  <c r="BQ103" i="5" s="1"/>
  <c r="AD107" i="4"/>
  <c r="BS107" i="5"/>
  <c r="BU107" i="5" s="1"/>
  <c r="BM108" i="5"/>
  <c r="BS112" i="5"/>
  <c r="BU112" i="5" s="1"/>
  <c r="CA113" i="4"/>
  <c r="CA114" i="4"/>
  <c r="BU115" i="4"/>
  <c r="BZ116" i="4"/>
  <c r="BU117" i="4"/>
  <c r="CA119" i="4"/>
  <c r="BS120" i="5"/>
  <c r="BU120" i="5" s="1"/>
  <c r="BM121" i="5"/>
  <c r="BS122" i="5"/>
  <c r="BU122" i="5" s="1"/>
  <c r="BM123" i="5"/>
  <c r="AD127" i="4"/>
  <c r="BS127" i="5"/>
  <c r="BU127" i="5" s="1"/>
  <c r="BZ129" i="4"/>
  <c r="CA130" i="4"/>
  <c r="AH131" i="4"/>
  <c r="AD134" i="4"/>
  <c r="AD137" i="4"/>
  <c r="AH138" i="4"/>
  <c r="BS141" i="5"/>
  <c r="BU141" i="5" s="1"/>
  <c r="CA141" i="4"/>
  <c r="BZ141" i="4"/>
  <c r="BS142" i="5"/>
  <c r="BU142" i="5" s="1"/>
  <c r="BZ142" i="4"/>
  <c r="AH145" i="4"/>
  <c r="AG145" i="4"/>
  <c r="AF145" i="4"/>
  <c r="AE145" i="4"/>
  <c r="AD145" i="4"/>
  <c r="AD146" i="4"/>
  <c r="BN172" i="4"/>
  <c r="AH173" i="4"/>
  <c r="AG173" i="4"/>
  <c r="AF173" i="4"/>
  <c r="AE173" i="4"/>
  <c r="AD173" i="4"/>
  <c r="AS173" i="4"/>
  <c r="AD182" i="4"/>
  <c r="AT182" i="4"/>
  <c r="AC182" i="4"/>
  <c r="AS182" i="4"/>
  <c r="AH182" i="4"/>
  <c r="AF182" i="4"/>
  <c r="AE182" i="4"/>
  <c r="AE183" i="4"/>
  <c r="AD183" i="4"/>
  <c r="AT183" i="4"/>
  <c r="AC183" i="4"/>
  <c r="AS183" i="4"/>
  <c r="AG183" i="4"/>
  <c r="AF183" i="4"/>
  <c r="AF184" i="4"/>
  <c r="AE184" i="4"/>
  <c r="AD184" i="4"/>
  <c r="AT184" i="4"/>
  <c r="AC184" i="4"/>
  <c r="AS184" i="4"/>
  <c r="AH184" i="4"/>
  <c r="AG184" i="4"/>
  <c r="AD15" i="5"/>
  <c r="AC15" i="5"/>
  <c r="AB15" i="5"/>
  <c r="AR15" i="5"/>
  <c r="AA15" i="5"/>
  <c r="AQ15" i="5"/>
  <c r="AF15" i="5"/>
  <c r="AE15" i="5"/>
  <c r="AQ23" i="5"/>
  <c r="AF23" i="5"/>
  <c r="AE23" i="5"/>
  <c r="AD23" i="5"/>
  <c r="AB23" i="5"/>
  <c r="AR23" i="5"/>
  <c r="AA23" i="5"/>
  <c r="AC23" i="5"/>
  <c r="BS84" i="5"/>
  <c r="BU84" i="5" s="1"/>
  <c r="BA85" i="5"/>
  <c r="BC85" i="5" s="1"/>
  <c r="BM85" i="5"/>
  <c r="BQ85" i="5" s="1"/>
  <c r="BS106" i="5"/>
  <c r="BU106" i="5" s="1"/>
  <c r="BM113" i="5"/>
  <c r="BA114" i="5"/>
  <c r="BC114" i="5" s="1"/>
  <c r="BM114" i="5"/>
  <c r="BS118" i="5"/>
  <c r="BU118" i="5" s="1"/>
  <c r="BM119" i="5"/>
  <c r="BQ119" i="5" s="1"/>
  <c r="BN120" i="4"/>
  <c r="BS126" i="5"/>
  <c r="BU126" i="5" s="1"/>
  <c r="AG139" i="4"/>
  <c r="AE139" i="4"/>
  <c r="AD139" i="4"/>
  <c r="AT139" i="4"/>
  <c r="AC139" i="4"/>
  <c r="AH139" i="4"/>
  <c r="BJ142" i="4"/>
  <c r="BF142" i="4"/>
  <c r="BO142" i="4" s="1"/>
  <c r="AH150" i="4"/>
  <c r="AG150" i="4"/>
  <c r="AF150" i="4"/>
  <c r="AE150" i="4"/>
  <c r="AD150" i="4"/>
  <c r="AF156" i="4"/>
  <c r="AE156" i="4"/>
  <c r="AD156" i="4"/>
  <c r="AT156" i="4"/>
  <c r="AC156" i="4"/>
  <c r="AS156" i="4"/>
  <c r="AG156" i="4"/>
  <c r="AH174" i="4"/>
  <c r="AG174" i="4"/>
  <c r="AF174" i="4"/>
  <c r="AE174" i="4"/>
  <c r="AT174" i="4"/>
  <c r="AC174" i="4"/>
  <c r="AS174" i="4"/>
  <c r="AS88" i="4"/>
  <c r="AS89" i="4"/>
  <c r="AS94" i="4"/>
  <c r="BS96" i="5"/>
  <c r="BU96" i="5" s="1"/>
  <c r="BM97" i="5"/>
  <c r="BQ97" i="5" s="1"/>
  <c r="BS98" i="5"/>
  <c r="BU98" i="5" s="1"/>
  <c r="BM99" i="5"/>
  <c r="BQ99" i="5" s="1"/>
  <c r="AS101" i="4"/>
  <c r="BS105" i="5"/>
  <c r="BU105" i="5" s="1"/>
  <c r="BS110" i="5"/>
  <c r="BU110" i="5" s="1"/>
  <c r="BS115" i="5"/>
  <c r="BU115" i="5" s="1"/>
  <c r="BM116" i="5"/>
  <c r="BQ116" i="5" s="1"/>
  <c r="BS117" i="5"/>
  <c r="BU117" i="5" s="1"/>
  <c r="BS125" i="5"/>
  <c r="BU125" i="5" s="1"/>
  <c r="AS131" i="4"/>
  <c r="BS140" i="4"/>
  <c r="AF143" i="4"/>
  <c r="AD143" i="4"/>
  <c r="AT143" i="4"/>
  <c r="AC143" i="4"/>
  <c r="AS143" i="4"/>
  <c r="AG143" i="4"/>
  <c r="CA143" i="4"/>
  <c r="BS146" i="5"/>
  <c r="BU146" i="5" s="1"/>
  <c r="CA146" i="4"/>
  <c r="BZ146" i="4"/>
  <c r="AH159" i="4"/>
  <c r="AG159" i="4"/>
  <c r="AF159" i="4"/>
  <c r="AE159" i="4"/>
  <c r="AS159" i="4"/>
  <c r="BM175" i="5"/>
  <c r="BV175" i="4"/>
  <c r="BU175" i="4"/>
  <c r="AF12" i="5"/>
  <c r="AE12" i="5"/>
  <c r="AD12" i="5"/>
  <c r="AR12" i="5"/>
  <c r="AA12" i="5"/>
  <c r="AQ12" i="5"/>
  <c r="AC12" i="5"/>
  <c r="AB12" i="5"/>
  <c r="AC88" i="4"/>
  <c r="AT88" i="4"/>
  <c r="AC89" i="4"/>
  <c r="AT89" i="4"/>
  <c r="AC94" i="4"/>
  <c r="AT94" i="4"/>
  <c r="BS95" i="5"/>
  <c r="BU95" i="5" s="1"/>
  <c r="AC101" i="4"/>
  <c r="AT101" i="4"/>
  <c r="BS104" i="5"/>
  <c r="BU104" i="5" s="1"/>
  <c r="BS109" i="5"/>
  <c r="BU109" i="5" s="1"/>
  <c r="BB116" i="5"/>
  <c r="BS124" i="5"/>
  <c r="BU124" i="5" s="1"/>
  <c r="AC131" i="4"/>
  <c r="AT131" i="4"/>
  <c r="BS132" i="5"/>
  <c r="BU132" i="5" s="1"/>
  <c r="BS134" i="5"/>
  <c r="BU134" i="5" s="1"/>
  <c r="BA142" i="5"/>
  <c r="BC142" i="5" s="1"/>
  <c r="BL142" i="4"/>
  <c r="BK142" i="4"/>
  <c r="AS147" i="4"/>
  <c r="AH147" i="4"/>
  <c r="AG147" i="4"/>
  <c r="AF147" i="4"/>
  <c r="AT147" i="4"/>
  <c r="AC147" i="4"/>
  <c r="BS151" i="5"/>
  <c r="BU151" i="5" s="1"/>
  <c r="CA151" i="4"/>
  <c r="BZ151" i="4"/>
  <c r="AC159" i="4"/>
  <c r="BS70" i="5"/>
  <c r="BU70" i="5" s="1"/>
  <c r="BS75" i="5"/>
  <c r="BU75" i="5" s="1"/>
  <c r="BM76" i="5"/>
  <c r="BQ76" i="5" s="1"/>
  <c r="CA84" i="4"/>
  <c r="BL85" i="4"/>
  <c r="BV85" i="4"/>
  <c r="BS89" i="5"/>
  <c r="BU89" i="5" s="1"/>
  <c r="BM90" i="5"/>
  <c r="BQ90" i="5" s="1"/>
  <c r="BS94" i="5"/>
  <c r="BU94" i="5" s="1"/>
  <c r="BZ96" i="4"/>
  <c r="BU97" i="4"/>
  <c r="BZ98" i="4"/>
  <c r="BU99" i="4"/>
  <c r="BS101" i="5"/>
  <c r="BU101" i="5" s="1"/>
  <c r="BM102" i="5"/>
  <c r="BQ102" i="5" s="1"/>
  <c r="BS103" i="5"/>
  <c r="BU103" i="5" s="1"/>
  <c r="BZ105" i="4"/>
  <c r="CA106" i="4"/>
  <c r="BS108" i="5"/>
  <c r="BU108" i="5" s="1"/>
  <c r="BZ110" i="4"/>
  <c r="BM112" i="5"/>
  <c r="BV113" i="4"/>
  <c r="BL114" i="4"/>
  <c r="BV114" i="4"/>
  <c r="BZ115" i="4"/>
  <c r="BU116" i="4"/>
  <c r="BZ117" i="4"/>
  <c r="CA118" i="4"/>
  <c r="BV119" i="4"/>
  <c r="BS121" i="5"/>
  <c r="BU121" i="5" s="1"/>
  <c r="BM122" i="5"/>
  <c r="BS123" i="5"/>
  <c r="BU123" i="5" s="1"/>
  <c r="BZ125" i="4"/>
  <c r="CA126" i="4"/>
  <c r="BS131" i="5"/>
  <c r="BU131" i="5" s="1"/>
  <c r="BS137" i="5"/>
  <c r="BU137" i="5" s="1"/>
  <c r="BZ137" i="4"/>
  <c r="AH140" i="4"/>
  <c r="AF140" i="4"/>
  <c r="AE140" i="4"/>
  <c r="AD140" i="4"/>
  <c r="AH143" i="4"/>
  <c r="AS145" i="4"/>
  <c r="AD147" i="4"/>
  <c r="AS152" i="4"/>
  <c r="AH152" i="4"/>
  <c r="AG152" i="4"/>
  <c r="AF152" i="4"/>
  <c r="AT152" i="4"/>
  <c r="AC152" i="4"/>
  <c r="AE155" i="4"/>
  <c r="AD155" i="4"/>
  <c r="AT155" i="4"/>
  <c r="AC155" i="4"/>
  <c r="AS155" i="4"/>
  <c r="AF155" i="4"/>
  <c r="CA156" i="4"/>
  <c r="AD159" i="4"/>
  <c r="BG165" i="4"/>
  <c r="BN165" i="4" s="1"/>
  <c r="CA169" i="4"/>
  <c r="CA176" i="4"/>
  <c r="AD148" i="4"/>
  <c r="BS148" i="5"/>
  <c r="BU148" i="5" s="1"/>
  <c r="BM149" i="5"/>
  <c r="BQ149" i="5" s="1"/>
  <c r="AD153" i="4"/>
  <c r="BS153" i="5"/>
  <c r="BU153" i="5" s="1"/>
  <c r="AD161" i="4"/>
  <c r="BS161" i="5"/>
  <c r="BU161" i="5" s="1"/>
  <c r="AD166" i="4"/>
  <c r="BS166" i="5"/>
  <c r="BU166" i="5" s="1"/>
  <c r="AD171" i="4"/>
  <c r="BS171" i="5"/>
  <c r="BU171" i="5" s="1"/>
  <c r="BI172" i="4"/>
  <c r="BM172" i="5"/>
  <c r="BF175" i="4"/>
  <c r="BO175" i="4" s="1"/>
  <c r="AD181" i="4"/>
  <c r="BS181" i="5"/>
  <c r="BU181" i="5" s="1"/>
  <c r="AD5" i="5"/>
  <c r="AQ5" i="5"/>
  <c r="AF10" i="5"/>
  <c r="AE10" i="5"/>
  <c r="AD10" i="5"/>
  <c r="AR10" i="5"/>
  <c r="AA10" i="5"/>
  <c r="AQ10" i="5"/>
  <c r="AQ25" i="5"/>
  <c r="AF25" i="5"/>
  <c r="AE25" i="5"/>
  <c r="AD25" i="5"/>
  <c r="AB25" i="5"/>
  <c r="AR25" i="5"/>
  <c r="AA25" i="5"/>
  <c r="AF30" i="5"/>
  <c r="AE30" i="5"/>
  <c r="AD30" i="5"/>
  <c r="AC30" i="5"/>
  <c r="AR30" i="5"/>
  <c r="AA30" i="5"/>
  <c r="AQ30" i="5"/>
  <c r="AC50" i="5"/>
  <c r="AB50" i="5"/>
  <c r="AR50" i="5"/>
  <c r="AA50" i="5"/>
  <c r="AQ50" i="5"/>
  <c r="AE50" i="5"/>
  <c r="AD50" i="5"/>
  <c r="AD73" i="5"/>
  <c r="AC73" i="5"/>
  <c r="AB73" i="5"/>
  <c r="AR73" i="5"/>
  <c r="AA73" i="5"/>
  <c r="AF73" i="5"/>
  <c r="AE73" i="5"/>
  <c r="AD100" i="5"/>
  <c r="AC100" i="5"/>
  <c r="AB100" i="5"/>
  <c r="AR100" i="5"/>
  <c r="AA100" i="5"/>
  <c r="AF100" i="5"/>
  <c r="AE100" i="5"/>
  <c r="AQ100" i="5"/>
  <c r="BS160" i="5"/>
  <c r="BU160" i="5" s="1"/>
  <c r="BS165" i="5"/>
  <c r="BU165" i="5" s="1"/>
  <c r="BS170" i="5"/>
  <c r="BU170" i="5" s="1"/>
  <c r="BS180" i="5"/>
  <c r="BU180" i="5" s="1"/>
  <c r="AB17" i="5"/>
  <c r="AR17" i="5"/>
  <c r="AA17" i="5"/>
  <c r="AQ17" i="5"/>
  <c r="AF17" i="5"/>
  <c r="AD17" i="5"/>
  <c r="AC17" i="5"/>
  <c r="AQ43" i="5"/>
  <c r="AF43" i="5"/>
  <c r="AE43" i="5"/>
  <c r="AD43" i="5"/>
  <c r="AB43" i="5"/>
  <c r="AR43" i="5"/>
  <c r="AA43" i="5"/>
  <c r="AQ47" i="5"/>
  <c r="AF47" i="5"/>
  <c r="AE47" i="5"/>
  <c r="AD47" i="5"/>
  <c r="AB47" i="5"/>
  <c r="AR47" i="5"/>
  <c r="AA47" i="5"/>
  <c r="AD87" i="5"/>
  <c r="AC87" i="5"/>
  <c r="AB87" i="5"/>
  <c r="AR87" i="5"/>
  <c r="AA87" i="5"/>
  <c r="AF87" i="5"/>
  <c r="AE87" i="5"/>
  <c r="AF113" i="5"/>
  <c r="AE113" i="5"/>
  <c r="AD113" i="5"/>
  <c r="AC113" i="5"/>
  <c r="AB113" i="5"/>
  <c r="AQ113" i="5"/>
  <c r="AR113" i="5"/>
  <c r="AA113" i="5"/>
  <c r="BS140" i="5"/>
  <c r="BU140" i="5" s="1"/>
  <c r="BS145" i="5"/>
  <c r="BU145" i="5" s="1"/>
  <c r="AG148" i="4"/>
  <c r="BS150" i="5"/>
  <c r="BU150" i="5" s="1"/>
  <c r="AG153" i="4"/>
  <c r="BS158" i="5"/>
  <c r="BU158" i="5" s="1"/>
  <c r="BZ160" i="4"/>
  <c r="AG161" i="4"/>
  <c r="BF165" i="4"/>
  <c r="BO165" i="4" s="1"/>
  <c r="BZ165" i="4"/>
  <c r="AG166" i="4"/>
  <c r="BF170" i="4"/>
  <c r="BO170" i="4" s="1"/>
  <c r="BZ170" i="4"/>
  <c r="AG171" i="4"/>
  <c r="BS173" i="5"/>
  <c r="BU173" i="5" s="1"/>
  <c r="BS178" i="5"/>
  <c r="BU178" i="5" s="1"/>
  <c r="BZ180" i="4"/>
  <c r="AG181" i="4"/>
  <c r="AR6" i="5"/>
  <c r="AA6" i="5"/>
  <c r="AQ6" i="5"/>
  <c r="AF6" i="5"/>
  <c r="AB6" i="5"/>
  <c r="AF8" i="5"/>
  <c r="AD8" i="5"/>
  <c r="AQ8" i="5"/>
  <c r="AQ28" i="5"/>
  <c r="AF28" i="5"/>
  <c r="AE28" i="5"/>
  <c r="AD28" i="5"/>
  <c r="AB28" i="5"/>
  <c r="AR28" i="5"/>
  <c r="AA28" i="5"/>
  <c r="AQ46" i="5"/>
  <c r="AF46" i="5"/>
  <c r="AE46" i="5"/>
  <c r="AD46" i="5"/>
  <c r="AB46" i="5"/>
  <c r="AR46" i="5"/>
  <c r="AA46" i="5"/>
  <c r="AF52" i="5"/>
  <c r="AE52" i="5"/>
  <c r="AQ52" i="5"/>
  <c r="AD52" i="5"/>
  <c r="AR52" i="5"/>
  <c r="AC52" i="5"/>
  <c r="AB52" i="5"/>
  <c r="AA52" i="5"/>
  <c r="AF68" i="5"/>
  <c r="AE68" i="5"/>
  <c r="AD68" i="5"/>
  <c r="AR68" i="5"/>
  <c r="AA68" i="5"/>
  <c r="AQ68" i="5"/>
  <c r="AC68" i="5"/>
  <c r="AB68" i="5"/>
  <c r="AD74" i="5"/>
  <c r="AC74" i="5"/>
  <c r="AB74" i="5"/>
  <c r="AR74" i="5"/>
  <c r="AA74" i="5"/>
  <c r="AF74" i="5"/>
  <c r="AE74" i="5"/>
  <c r="AQ74" i="5"/>
  <c r="AD101" i="5"/>
  <c r="AC101" i="5"/>
  <c r="AB101" i="5"/>
  <c r="AR101" i="5"/>
  <c r="AA101" i="5"/>
  <c r="AF101" i="5"/>
  <c r="AE101" i="5"/>
  <c r="AQ101" i="5"/>
  <c r="BS139" i="5"/>
  <c r="BU139" i="5" s="1"/>
  <c r="BS144" i="5"/>
  <c r="BU144" i="5" s="1"/>
  <c r="AH148" i="4"/>
  <c r="BS149" i="5"/>
  <c r="BU149" i="5" s="1"/>
  <c r="AH153" i="4"/>
  <c r="BS157" i="5"/>
  <c r="BU157" i="5" s="1"/>
  <c r="CA160" i="4"/>
  <c r="AH161" i="4"/>
  <c r="CA165" i="4"/>
  <c r="AH166" i="4"/>
  <c r="CA170" i="4"/>
  <c r="AH171" i="4"/>
  <c r="BS172" i="5"/>
  <c r="BU172" i="5" s="1"/>
  <c r="BS177" i="5"/>
  <c r="BU177" i="5" s="1"/>
  <c r="CA180" i="4"/>
  <c r="AH181" i="4"/>
  <c r="AE5" i="5"/>
  <c r="AC6" i="5"/>
  <c r="AA8" i="5"/>
  <c r="AR8" i="5"/>
  <c r="AF11" i="5"/>
  <c r="AE11" i="5"/>
  <c r="AD11" i="5"/>
  <c r="AR11" i="5"/>
  <c r="AA11" i="5"/>
  <c r="AQ11" i="5"/>
  <c r="AC16" i="5"/>
  <c r="AB16" i="5"/>
  <c r="AR16" i="5"/>
  <c r="AA16" i="5"/>
  <c r="AQ16" i="5"/>
  <c r="AE16" i="5"/>
  <c r="AD16" i="5"/>
  <c r="AF22" i="5"/>
  <c r="AE22" i="5"/>
  <c r="AD22" i="5"/>
  <c r="AC22" i="5"/>
  <c r="AR22" i="5"/>
  <c r="AA22" i="5"/>
  <c r="AQ22" i="5"/>
  <c r="AC28" i="5"/>
  <c r="AE36" i="5"/>
  <c r="AD36" i="5"/>
  <c r="AC36" i="5"/>
  <c r="AB36" i="5"/>
  <c r="AR36" i="5"/>
  <c r="AA36" i="5"/>
  <c r="AF36" i="5"/>
  <c r="AC46" i="5"/>
  <c r="AE72" i="5"/>
  <c r="AD72" i="5"/>
  <c r="AC72" i="5"/>
  <c r="AB72" i="5"/>
  <c r="AF72" i="5"/>
  <c r="AA72" i="5"/>
  <c r="AR72" i="5"/>
  <c r="BS138" i="5"/>
  <c r="BU138" i="5" s="1"/>
  <c r="BS143" i="5"/>
  <c r="BU143" i="5" s="1"/>
  <c r="BS156" i="5"/>
  <c r="BU156" i="5" s="1"/>
  <c r="BS164" i="5"/>
  <c r="BU164" i="5" s="1"/>
  <c r="BM165" i="5"/>
  <c r="BQ165" i="5" s="1"/>
  <c r="BS169" i="5"/>
  <c r="BU169" i="5" s="1"/>
  <c r="BM170" i="5"/>
  <c r="BS176" i="5"/>
  <c r="BU176" i="5" s="1"/>
  <c r="BS184" i="5"/>
  <c r="BU184" i="5" s="1"/>
  <c r="AE37" i="5"/>
  <c r="AD37" i="5"/>
  <c r="AC37" i="5"/>
  <c r="AB37" i="5"/>
  <c r="AR37" i="5"/>
  <c r="AA37" i="5"/>
  <c r="AF37" i="5"/>
  <c r="AD39" i="5"/>
  <c r="AC39" i="5"/>
  <c r="AB39" i="5"/>
  <c r="AR39" i="5"/>
  <c r="AA39" i="5"/>
  <c r="AQ39" i="5"/>
  <c r="AF39" i="5"/>
  <c r="AE39" i="5"/>
  <c r="AQ45" i="5"/>
  <c r="AF45" i="5"/>
  <c r="AE45" i="5"/>
  <c r="AD45" i="5"/>
  <c r="AB45" i="5"/>
  <c r="AR45" i="5"/>
  <c r="AA45" i="5"/>
  <c r="AF54" i="5"/>
  <c r="AE54" i="5"/>
  <c r="AD54" i="5"/>
  <c r="AR54" i="5"/>
  <c r="AA54" i="5"/>
  <c r="AC54" i="5"/>
  <c r="AB54" i="5"/>
  <c r="AQ54" i="5"/>
  <c r="AC99" i="5"/>
  <c r="AB99" i="5"/>
  <c r="AR99" i="5"/>
  <c r="AA99" i="5"/>
  <c r="AQ99" i="5"/>
  <c r="AE99" i="5"/>
  <c r="AD99" i="5"/>
  <c r="AF99" i="5"/>
  <c r="AS148" i="4"/>
  <c r="AS153" i="4"/>
  <c r="BS155" i="5"/>
  <c r="BU155" i="5" s="1"/>
  <c r="AS161" i="4"/>
  <c r="BS163" i="5"/>
  <c r="BU163" i="5" s="1"/>
  <c r="AS166" i="4"/>
  <c r="BS168" i="5"/>
  <c r="BU168" i="5" s="1"/>
  <c r="AS171" i="4"/>
  <c r="BS175" i="5"/>
  <c r="BU175" i="5" s="1"/>
  <c r="AS181" i="4"/>
  <c r="BS183" i="5"/>
  <c r="BU183" i="5" s="1"/>
  <c r="AQ21" i="5"/>
  <c r="AF21" i="5"/>
  <c r="AE21" i="5"/>
  <c r="AD21" i="5"/>
  <c r="AB21" i="5"/>
  <c r="AR21" i="5"/>
  <c r="AA21" i="5"/>
  <c r="AF51" i="5"/>
  <c r="AC51" i="5"/>
  <c r="AB51" i="5"/>
  <c r="AA51" i="5"/>
  <c r="AR51" i="5"/>
  <c r="AE51" i="5"/>
  <c r="AD51" i="5"/>
  <c r="AE59" i="5"/>
  <c r="AD59" i="5"/>
  <c r="AC59" i="5"/>
  <c r="AB59" i="5"/>
  <c r="AF59" i="5"/>
  <c r="AA59" i="5"/>
  <c r="AR59" i="5"/>
  <c r="BS136" i="5"/>
  <c r="BU136" i="5" s="1"/>
  <c r="BZ138" i="4"/>
  <c r="BZ143" i="4"/>
  <c r="AC148" i="4"/>
  <c r="CA149" i="4"/>
  <c r="AC153" i="4"/>
  <c r="BS154" i="5"/>
  <c r="BU154" i="5" s="1"/>
  <c r="BZ156" i="4"/>
  <c r="AC161" i="4"/>
  <c r="BS162" i="5"/>
  <c r="BU162" i="5" s="1"/>
  <c r="BZ164" i="4"/>
  <c r="BU165" i="4"/>
  <c r="AC166" i="4"/>
  <c r="BS167" i="5"/>
  <c r="BU167" i="5" s="1"/>
  <c r="BZ169" i="4"/>
  <c r="BU170" i="4"/>
  <c r="AC171" i="4"/>
  <c r="BZ176" i="4"/>
  <c r="AC181" i="4"/>
  <c r="BS182" i="5"/>
  <c r="BU182" i="5" s="1"/>
  <c r="BZ184" i="4"/>
  <c r="AE8" i="5"/>
  <c r="AR18" i="5"/>
  <c r="AA18" i="5"/>
  <c r="AQ18" i="5"/>
  <c r="AF18" i="5"/>
  <c r="AE18" i="5"/>
  <c r="AC18" i="5"/>
  <c r="AB18" i="5"/>
  <c r="AC21" i="5"/>
  <c r="AQ37" i="5"/>
  <c r="AQ44" i="5"/>
  <c r="AF44" i="5"/>
  <c r="AE44" i="5"/>
  <c r="AD44" i="5"/>
  <c r="AB44" i="5"/>
  <c r="AR44" i="5"/>
  <c r="AA44" i="5"/>
  <c r="AQ59" i="5"/>
  <c r="AE71" i="5"/>
  <c r="AD71" i="5"/>
  <c r="AC71" i="5"/>
  <c r="AB71" i="5"/>
  <c r="AF71" i="5"/>
  <c r="AR71" i="5"/>
  <c r="AQ71" i="5"/>
  <c r="AA71" i="5"/>
  <c r="AQ26" i="5"/>
  <c r="AQ27" i="5"/>
  <c r="AF53" i="5"/>
  <c r="AE53" i="5"/>
  <c r="AD53" i="5"/>
  <c r="AC53" i="5"/>
  <c r="AQ53" i="5"/>
  <c r="AE60" i="5"/>
  <c r="AD60" i="5"/>
  <c r="AC60" i="5"/>
  <c r="AB60" i="5"/>
  <c r="AF61" i="5"/>
  <c r="AE61" i="5"/>
  <c r="AD61" i="5"/>
  <c r="AC61" i="5"/>
  <c r="AQ61" i="5"/>
  <c r="AQ63" i="5"/>
  <c r="AF63" i="5"/>
  <c r="AE63" i="5"/>
  <c r="AB63" i="5"/>
  <c r="AR63" i="5"/>
  <c r="AA63" i="5"/>
  <c r="AD75" i="5"/>
  <c r="AC75" i="5"/>
  <c r="AB75" i="5"/>
  <c r="AR75" i="5"/>
  <c r="AA75" i="5"/>
  <c r="AF75" i="5"/>
  <c r="AE75" i="5"/>
  <c r="AF95" i="5"/>
  <c r="AE95" i="5"/>
  <c r="AD95" i="5"/>
  <c r="AR95" i="5"/>
  <c r="AA95" i="5"/>
  <c r="AQ95" i="5"/>
  <c r="AR97" i="5"/>
  <c r="AA97" i="5"/>
  <c r="AQ97" i="5"/>
  <c r="AF97" i="5"/>
  <c r="AC97" i="5"/>
  <c r="AB97" i="5"/>
  <c r="AF106" i="5"/>
  <c r="AE106" i="5"/>
  <c r="AD106" i="5"/>
  <c r="AC106" i="5"/>
  <c r="AB106" i="5"/>
  <c r="AQ106" i="5"/>
  <c r="AR106" i="5"/>
  <c r="AA106" i="5"/>
  <c r="AE117" i="5"/>
  <c r="AD117" i="5"/>
  <c r="AC117" i="5"/>
  <c r="AB117" i="5"/>
  <c r="AR117" i="5"/>
  <c r="AA117" i="5"/>
  <c r="AF117" i="5"/>
  <c r="AQ117" i="5"/>
  <c r="AQ13" i="5"/>
  <c r="AQ14" i="5"/>
  <c r="AQ31" i="5"/>
  <c r="AQ32" i="5"/>
  <c r="AQ33" i="5"/>
  <c r="AQ34" i="5"/>
  <c r="AQ35" i="5"/>
  <c r="AQ40" i="5"/>
  <c r="AF56" i="5"/>
  <c r="AE56" i="5"/>
  <c r="AD56" i="5"/>
  <c r="AC56" i="5"/>
  <c r="AQ56" i="5"/>
  <c r="AQ66" i="5"/>
  <c r="AF66" i="5"/>
  <c r="AE66" i="5"/>
  <c r="AB66" i="5"/>
  <c r="AR66" i="5"/>
  <c r="AA66" i="5"/>
  <c r="AR78" i="5"/>
  <c r="AA78" i="5"/>
  <c r="AQ78" i="5"/>
  <c r="AF78" i="5"/>
  <c r="AC78" i="5"/>
  <c r="AB78" i="5"/>
  <c r="AR80" i="5"/>
  <c r="AA80" i="5"/>
  <c r="AQ80" i="5"/>
  <c r="AF80" i="5"/>
  <c r="AC80" i="5"/>
  <c r="AB80" i="5"/>
  <c r="AB83" i="5"/>
  <c r="AR83" i="5"/>
  <c r="AA83" i="5"/>
  <c r="AQ83" i="5"/>
  <c r="AD83" i="5"/>
  <c r="AC83" i="5"/>
  <c r="AC85" i="5"/>
  <c r="AB85" i="5"/>
  <c r="AR85" i="5"/>
  <c r="AA85" i="5"/>
  <c r="AQ85" i="5"/>
  <c r="AE85" i="5"/>
  <c r="AD85" i="5"/>
  <c r="AF89" i="5"/>
  <c r="AE89" i="5"/>
  <c r="AD89" i="5"/>
  <c r="AC89" i="5"/>
  <c r="AQ89" i="5"/>
  <c r="AF92" i="5"/>
  <c r="AE92" i="5"/>
  <c r="AD92" i="5"/>
  <c r="AR92" i="5"/>
  <c r="AA92" i="5"/>
  <c r="AQ92" i="5"/>
  <c r="AB95" i="5"/>
  <c r="AD97" i="5"/>
  <c r="AD103" i="5"/>
  <c r="AC103" i="5"/>
  <c r="AR103" i="5"/>
  <c r="AA103" i="5"/>
  <c r="AQ103" i="5"/>
  <c r="AE103" i="5"/>
  <c r="AB103" i="5"/>
  <c r="AQ64" i="5"/>
  <c r="AF64" i="5"/>
  <c r="AE64" i="5"/>
  <c r="AB64" i="5"/>
  <c r="AR64" i="5"/>
  <c r="AA64" i="5"/>
  <c r="AF88" i="5"/>
  <c r="AE88" i="5"/>
  <c r="AD88" i="5"/>
  <c r="AR88" i="5"/>
  <c r="AA88" i="5"/>
  <c r="AQ88" i="5"/>
  <c r="AF94" i="5"/>
  <c r="AE94" i="5"/>
  <c r="AD94" i="5"/>
  <c r="AR94" i="5"/>
  <c r="AA94" i="5"/>
  <c r="AQ94" i="5"/>
  <c r="AB98" i="5"/>
  <c r="AR98" i="5"/>
  <c r="AA98" i="5"/>
  <c r="AQ98" i="5"/>
  <c r="AD98" i="5"/>
  <c r="AC98" i="5"/>
  <c r="AE105" i="5"/>
  <c r="AD105" i="5"/>
  <c r="AC105" i="5"/>
  <c r="AB105" i="5"/>
  <c r="AQ105" i="5"/>
  <c r="AA105" i="5"/>
  <c r="AR105" i="5"/>
  <c r="AF105" i="5"/>
  <c r="AQ109" i="5"/>
  <c r="AF109" i="5"/>
  <c r="AE109" i="5"/>
  <c r="AD109" i="5"/>
  <c r="AB109" i="5"/>
  <c r="AR109" i="5"/>
  <c r="AA109" i="5"/>
  <c r="AC109" i="5"/>
  <c r="AC13" i="5"/>
  <c r="AC14" i="5"/>
  <c r="AC31" i="5"/>
  <c r="AC32" i="5"/>
  <c r="AC33" i="5"/>
  <c r="AC34" i="5"/>
  <c r="AC35" i="5"/>
  <c r="AC40" i="5"/>
  <c r="AF57" i="5"/>
  <c r="AE57" i="5"/>
  <c r="AD57" i="5"/>
  <c r="AC57" i="5"/>
  <c r="AQ57" i="5"/>
  <c r="AC64" i="5"/>
  <c r="AQ81" i="5"/>
  <c r="AF81" i="5"/>
  <c r="AE81" i="5"/>
  <c r="AB81" i="5"/>
  <c r="AR81" i="5"/>
  <c r="AA81" i="5"/>
  <c r="AB88" i="5"/>
  <c r="AF91" i="5"/>
  <c r="AE91" i="5"/>
  <c r="AD91" i="5"/>
  <c r="AR91" i="5"/>
  <c r="AA91" i="5"/>
  <c r="AQ91" i="5"/>
  <c r="AB94" i="5"/>
  <c r="AE98" i="5"/>
  <c r="AD102" i="5"/>
  <c r="AC102" i="5"/>
  <c r="AB102" i="5"/>
  <c r="AR102" i="5"/>
  <c r="AA102" i="5"/>
  <c r="AQ102" i="5"/>
  <c r="AF102" i="5"/>
  <c r="AE102" i="5"/>
  <c r="AD166" i="5"/>
  <c r="AC166" i="5"/>
  <c r="AB166" i="5"/>
  <c r="AR166" i="5"/>
  <c r="AA166" i="5"/>
  <c r="AE166" i="5"/>
  <c r="AQ166" i="5"/>
  <c r="AF166" i="5"/>
  <c r="AD13" i="5"/>
  <c r="AD14" i="5"/>
  <c r="AD31" i="5"/>
  <c r="AD32" i="5"/>
  <c r="AD33" i="5"/>
  <c r="AD34" i="5"/>
  <c r="AD35" i="5"/>
  <c r="AD40" i="5"/>
  <c r="AF62" i="5"/>
  <c r="AE62" i="5"/>
  <c r="AD62" i="5"/>
  <c r="AR62" i="5"/>
  <c r="AA62" i="5"/>
  <c r="AQ62" i="5"/>
  <c r="AD64" i="5"/>
  <c r="AF67" i="5"/>
  <c r="AE67" i="5"/>
  <c r="AD67" i="5"/>
  <c r="AR67" i="5"/>
  <c r="AA67" i="5"/>
  <c r="AQ67" i="5"/>
  <c r="AQ69" i="5"/>
  <c r="AF69" i="5"/>
  <c r="AE69" i="5"/>
  <c r="AB69" i="5"/>
  <c r="AR69" i="5"/>
  <c r="AA69" i="5"/>
  <c r="AB77" i="5"/>
  <c r="AR77" i="5"/>
  <c r="AA77" i="5"/>
  <c r="AQ77" i="5"/>
  <c r="AD77" i="5"/>
  <c r="AC77" i="5"/>
  <c r="AR79" i="5"/>
  <c r="AA79" i="5"/>
  <c r="AQ79" i="5"/>
  <c r="AF79" i="5"/>
  <c r="AC79" i="5"/>
  <c r="AB79" i="5"/>
  <c r="AC84" i="5"/>
  <c r="AB84" i="5"/>
  <c r="AR84" i="5"/>
  <c r="AA84" i="5"/>
  <c r="AQ84" i="5"/>
  <c r="AE84" i="5"/>
  <c r="AD84" i="5"/>
  <c r="AC88" i="5"/>
  <c r="AC94" i="5"/>
  <c r="AF96" i="5"/>
  <c r="AE96" i="5"/>
  <c r="AD96" i="5"/>
  <c r="AR96" i="5"/>
  <c r="AA96" i="5"/>
  <c r="AQ96" i="5"/>
  <c r="AF98" i="5"/>
  <c r="AQ110" i="5"/>
  <c r="AF110" i="5"/>
  <c r="AE110" i="5"/>
  <c r="AD110" i="5"/>
  <c r="AB110" i="5"/>
  <c r="AR110" i="5"/>
  <c r="AA110" i="5"/>
  <c r="AC110" i="5"/>
  <c r="AE13" i="5"/>
  <c r="AE14" i="5"/>
  <c r="AE31" i="5"/>
  <c r="AE32" i="5"/>
  <c r="AE33" i="5"/>
  <c r="AE34" i="5"/>
  <c r="AE35" i="5"/>
  <c r="AE40" i="5"/>
  <c r="AB57" i="5"/>
  <c r="AQ60" i="5"/>
  <c r="AB62" i="5"/>
  <c r="AQ65" i="5"/>
  <c r="AF65" i="5"/>
  <c r="AE65" i="5"/>
  <c r="AB65" i="5"/>
  <c r="AR65" i="5"/>
  <c r="AA65" i="5"/>
  <c r="AB67" i="5"/>
  <c r="AC69" i="5"/>
  <c r="AE77" i="5"/>
  <c r="AD79" i="5"/>
  <c r="AD81" i="5"/>
  <c r="AR82" i="5"/>
  <c r="AA82" i="5"/>
  <c r="AQ82" i="5"/>
  <c r="AF82" i="5"/>
  <c r="AC82" i="5"/>
  <c r="AB82" i="5"/>
  <c r="AF84" i="5"/>
  <c r="AR89" i="5"/>
  <c r="AC91" i="5"/>
  <c r="AF93" i="5"/>
  <c r="AE93" i="5"/>
  <c r="AD93" i="5"/>
  <c r="AR93" i="5"/>
  <c r="AA93" i="5"/>
  <c r="AQ93" i="5"/>
  <c r="AB96" i="5"/>
  <c r="AE104" i="5"/>
  <c r="AD104" i="5"/>
  <c r="AB104" i="5"/>
  <c r="AA104" i="5"/>
  <c r="AR104" i="5"/>
  <c r="AF104" i="5"/>
  <c r="AQ104" i="5"/>
  <c r="AC104" i="5"/>
  <c r="AR53" i="5"/>
  <c r="AF58" i="5"/>
  <c r="AE58" i="5"/>
  <c r="AD58" i="5"/>
  <c r="AC58" i="5"/>
  <c r="AQ58" i="5"/>
  <c r="AR60" i="5"/>
  <c r="AC62" i="5"/>
  <c r="AC65" i="5"/>
  <c r="AC67" i="5"/>
  <c r="AD69" i="5"/>
  <c r="AF77" i="5"/>
  <c r="AE79" i="5"/>
  <c r="AD82" i="5"/>
  <c r="AF90" i="5"/>
  <c r="AE90" i="5"/>
  <c r="AD90" i="5"/>
  <c r="AC90" i="5"/>
  <c r="AQ90" i="5"/>
  <c r="AB93" i="5"/>
  <c r="AC96" i="5"/>
  <c r="AQ112" i="5"/>
  <c r="AF112" i="5"/>
  <c r="AE112" i="5"/>
  <c r="AD112" i="5"/>
  <c r="AB112" i="5"/>
  <c r="AR112" i="5"/>
  <c r="AA112" i="5"/>
  <c r="AC112" i="5"/>
  <c r="AQ115" i="5"/>
  <c r="AF115" i="5"/>
  <c r="AE115" i="5"/>
  <c r="AD115" i="5"/>
  <c r="AB115" i="5"/>
  <c r="AR115" i="5"/>
  <c r="AA115" i="5"/>
  <c r="AC115" i="5"/>
  <c r="AF128" i="5"/>
  <c r="AE128" i="5"/>
  <c r="AD128" i="5"/>
  <c r="AC128" i="5"/>
  <c r="AB128" i="5"/>
  <c r="AQ128" i="5"/>
  <c r="AR134" i="5"/>
  <c r="AA134" i="5"/>
  <c r="AQ134" i="5"/>
  <c r="AF134" i="5"/>
  <c r="AE134" i="5"/>
  <c r="AC134" i="5"/>
  <c r="AB134" i="5"/>
  <c r="AC139" i="5"/>
  <c r="AB139" i="5"/>
  <c r="AR139" i="5"/>
  <c r="AA139" i="5"/>
  <c r="AQ139" i="5"/>
  <c r="AE139" i="5"/>
  <c r="AD139" i="5"/>
  <c r="AQ143" i="5"/>
  <c r="AF143" i="5"/>
  <c r="AE143" i="5"/>
  <c r="AD143" i="5"/>
  <c r="AB143" i="5"/>
  <c r="AR143" i="5"/>
  <c r="AA143" i="5"/>
  <c r="AF144" i="5"/>
  <c r="AC144" i="5"/>
  <c r="AR144" i="5"/>
  <c r="AQ144" i="5"/>
  <c r="AE144" i="5"/>
  <c r="AD144" i="5"/>
  <c r="AB144" i="5"/>
  <c r="AA144" i="5"/>
  <c r="AF148" i="5"/>
  <c r="AE148" i="5"/>
  <c r="AC148" i="5"/>
  <c r="AR148" i="5"/>
  <c r="AD148" i="5"/>
  <c r="AQ148" i="5"/>
  <c r="AB148" i="5"/>
  <c r="AA148" i="5"/>
  <c r="AD167" i="5"/>
  <c r="AC167" i="5"/>
  <c r="AB167" i="5"/>
  <c r="AR167" i="5"/>
  <c r="AA167" i="5"/>
  <c r="AE167" i="5"/>
  <c r="AF167" i="5"/>
  <c r="AQ167" i="5"/>
  <c r="AD169" i="5"/>
  <c r="AC169" i="5"/>
  <c r="AB169" i="5"/>
  <c r="AR169" i="5"/>
  <c r="AA169" i="5"/>
  <c r="AF169" i="5"/>
  <c r="AE169" i="5"/>
  <c r="AQ169" i="5"/>
  <c r="AF107" i="5"/>
  <c r="AE107" i="5"/>
  <c r="AD107" i="5"/>
  <c r="AC107" i="5"/>
  <c r="AB107" i="5"/>
  <c r="AQ107" i="5"/>
  <c r="AC123" i="5"/>
  <c r="AB123" i="5"/>
  <c r="AR123" i="5"/>
  <c r="AA123" i="5"/>
  <c r="AQ123" i="5"/>
  <c r="AE123" i="5"/>
  <c r="AD123" i="5"/>
  <c r="AD127" i="5"/>
  <c r="AC127" i="5"/>
  <c r="AB127" i="5"/>
  <c r="AR127" i="5"/>
  <c r="AA127" i="5"/>
  <c r="AQ127" i="5"/>
  <c r="AF127" i="5"/>
  <c r="AE127" i="5"/>
  <c r="AA128" i="5"/>
  <c r="AF129" i="5"/>
  <c r="AE129" i="5"/>
  <c r="AD129" i="5"/>
  <c r="AC129" i="5"/>
  <c r="AB129" i="5"/>
  <c r="AQ129" i="5"/>
  <c r="AD134" i="5"/>
  <c r="AF139" i="5"/>
  <c r="AC143" i="5"/>
  <c r="AF147" i="5"/>
  <c r="AC147" i="5"/>
  <c r="AA147" i="5"/>
  <c r="AR147" i="5"/>
  <c r="AD147" i="5"/>
  <c r="AB147" i="5"/>
  <c r="AF108" i="5"/>
  <c r="AE108" i="5"/>
  <c r="AD108" i="5"/>
  <c r="AC108" i="5"/>
  <c r="AB108" i="5"/>
  <c r="AQ108" i="5"/>
  <c r="AB122" i="5"/>
  <c r="AR122" i="5"/>
  <c r="AA122" i="5"/>
  <c r="AQ122" i="5"/>
  <c r="AF122" i="5"/>
  <c r="AD122" i="5"/>
  <c r="AC122" i="5"/>
  <c r="AD126" i="5"/>
  <c r="AC126" i="5"/>
  <c r="AB126" i="5"/>
  <c r="AR126" i="5"/>
  <c r="AA126" i="5"/>
  <c r="AQ126" i="5"/>
  <c r="AF126" i="5"/>
  <c r="AE126" i="5"/>
  <c r="AF130" i="5"/>
  <c r="AE130" i="5"/>
  <c r="AD130" i="5"/>
  <c r="AC130" i="5"/>
  <c r="AB130" i="5"/>
  <c r="AQ130" i="5"/>
  <c r="AQ132" i="5"/>
  <c r="AF132" i="5"/>
  <c r="AE132" i="5"/>
  <c r="AD132" i="5"/>
  <c r="AB132" i="5"/>
  <c r="AR132" i="5"/>
  <c r="AA132" i="5"/>
  <c r="AB138" i="5"/>
  <c r="AR138" i="5"/>
  <c r="AA138" i="5"/>
  <c r="AQ138" i="5"/>
  <c r="AF138" i="5"/>
  <c r="AD138" i="5"/>
  <c r="AC138" i="5"/>
  <c r="AR107" i="5"/>
  <c r="AA108" i="5"/>
  <c r="AF118" i="5"/>
  <c r="AE118" i="5"/>
  <c r="AD118" i="5"/>
  <c r="AC118" i="5"/>
  <c r="AB118" i="5"/>
  <c r="AQ118" i="5"/>
  <c r="AE122" i="5"/>
  <c r="AA130" i="5"/>
  <c r="AC132" i="5"/>
  <c r="AE138" i="5"/>
  <c r="AF146" i="5"/>
  <c r="AC146" i="5"/>
  <c r="AR146" i="5"/>
  <c r="AQ146" i="5"/>
  <c r="AE146" i="5"/>
  <c r="AD146" i="5"/>
  <c r="AB146" i="5"/>
  <c r="AA146" i="5"/>
  <c r="AB153" i="5"/>
  <c r="AR153" i="5"/>
  <c r="AA153" i="5"/>
  <c r="AQ153" i="5"/>
  <c r="AC153" i="5"/>
  <c r="AF153" i="5"/>
  <c r="AE153" i="5"/>
  <c r="AD153" i="5"/>
  <c r="AD168" i="5"/>
  <c r="AC168" i="5"/>
  <c r="AB168" i="5"/>
  <c r="AR168" i="5"/>
  <c r="AA168" i="5"/>
  <c r="AF168" i="5"/>
  <c r="AE168" i="5"/>
  <c r="AQ168" i="5"/>
  <c r="AA118" i="5"/>
  <c r="AR121" i="5"/>
  <c r="AA121" i="5"/>
  <c r="AQ121" i="5"/>
  <c r="AF121" i="5"/>
  <c r="AE121" i="5"/>
  <c r="AC121" i="5"/>
  <c r="AB121" i="5"/>
  <c r="AD125" i="5"/>
  <c r="AC125" i="5"/>
  <c r="AB125" i="5"/>
  <c r="AR125" i="5"/>
  <c r="AA125" i="5"/>
  <c r="AQ125" i="5"/>
  <c r="AF125" i="5"/>
  <c r="AE125" i="5"/>
  <c r="AF131" i="5"/>
  <c r="AE131" i="5"/>
  <c r="AD131" i="5"/>
  <c r="AC131" i="5"/>
  <c r="AB131" i="5"/>
  <c r="AQ131" i="5"/>
  <c r="AB137" i="5"/>
  <c r="AR137" i="5"/>
  <c r="AA137" i="5"/>
  <c r="AQ137" i="5"/>
  <c r="AF137" i="5"/>
  <c r="AD137" i="5"/>
  <c r="AC137" i="5"/>
  <c r="AD141" i="5"/>
  <c r="AC141" i="5"/>
  <c r="AB141" i="5"/>
  <c r="AR141" i="5"/>
  <c r="AA141" i="5"/>
  <c r="AQ141" i="5"/>
  <c r="AF141" i="5"/>
  <c r="AE141" i="5"/>
  <c r="AF145" i="5"/>
  <c r="AC145" i="5"/>
  <c r="AA145" i="5"/>
  <c r="AR145" i="5"/>
  <c r="AD145" i="5"/>
  <c r="AB145" i="5"/>
  <c r="AB154" i="5"/>
  <c r="AR154" i="5"/>
  <c r="AA154" i="5"/>
  <c r="AQ154" i="5"/>
  <c r="AC154" i="5"/>
  <c r="AF154" i="5"/>
  <c r="AE154" i="5"/>
  <c r="AD154" i="5"/>
  <c r="AR108" i="5"/>
  <c r="AF119" i="5"/>
  <c r="AE119" i="5"/>
  <c r="AD119" i="5"/>
  <c r="AC119" i="5"/>
  <c r="AB119" i="5"/>
  <c r="AQ119" i="5"/>
  <c r="AD121" i="5"/>
  <c r="AR130" i="5"/>
  <c r="AA131" i="5"/>
  <c r="AE137" i="5"/>
  <c r="AE145" i="5"/>
  <c r="AB155" i="5"/>
  <c r="AR155" i="5"/>
  <c r="AA155" i="5"/>
  <c r="AQ155" i="5"/>
  <c r="AC155" i="5"/>
  <c r="AF155" i="5"/>
  <c r="AE155" i="5"/>
  <c r="AD155" i="5"/>
  <c r="AR118" i="5"/>
  <c r="AD124" i="5"/>
  <c r="AC124" i="5"/>
  <c r="AB124" i="5"/>
  <c r="AR124" i="5"/>
  <c r="AA124" i="5"/>
  <c r="AQ124" i="5"/>
  <c r="AF124" i="5"/>
  <c r="AE124" i="5"/>
  <c r="AD135" i="5"/>
  <c r="AC135" i="5"/>
  <c r="AB135" i="5"/>
  <c r="AR135" i="5"/>
  <c r="AA135" i="5"/>
  <c r="AQ135" i="5"/>
  <c r="AF135" i="5"/>
  <c r="AE135" i="5"/>
  <c r="AB136" i="5"/>
  <c r="AR136" i="5"/>
  <c r="AA136" i="5"/>
  <c r="AQ136" i="5"/>
  <c r="AF136" i="5"/>
  <c r="AD136" i="5"/>
  <c r="AC136" i="5"/>
  <c r="AD140" i="5"/>
  <c r="AC140" i="5"/>
  <c r="AB140" i="5"/>
  <c r="AR140" i="5"/>
  <c r="AA140" i="5"/>
  <c r="AQ140" i="5"/>
  <c r="AF140" i="5"/>
  <c r="AE140" i="5"/>
  <c r="AQ145" i="5"/>
  <c r="AB151" i="5"/>
  <c r="AR151" i="5"/>
  <c r="AA151" i="5"/>
  <c r="AQ151" i="5"/>
  <c r="AF151" i="5"/>
  <c r="AE151" i="5"/>
  <c r="AD151" i="5"/>
  <c r="AC151" i="5"/>
  <c r="AB156" i="5"/>
  <c r="AR156" i="5"/>
  <c r="AA156" i="5"/>
  <c r="AQ156" i="5"/>
  <c r="AC156" i="5"/>
  <c r="AF156" i="5"/>
  <c r="AE156" i="5"/>
  <c r="AD156" i="5"/>
  <c r="AQ114" i="5"/>
  <c r="AQ120" i="5"/>
  <c r="AB152" i="5"/>
  <c r="AR152" i="5"/>
  <c r="AA152" i="5"/>
  <c r="AQ152" i="5"/>
  <c r="AR161" i="5"/>
  <c r="AA161" i="5"/>
  <c r="AQ161" i="5"/>
  <c r="AF161" i="5"/>
  <c r="AB161" i="5"/>
  <c r="AE171" i="5"/>
  <c r="AD171" i="5"/>
  <c r="AC171" i="5"/>
  <c r="AB171" i="5"/>
  <c r="AF171" i="5"/>
  <c r="AE172" i="5"/>
  <c r="AD172" i="5"/>
  <c r="AC172" i="5"/>
  <c r="AB172" i="5"/>
  <c r="AF172" i="5"/>
  <c r="AE175" i="5"/>
  <c r="AD175" i="5"/>
  <c r="AC175" i="5"/>
  <c r="AB175" i="5"/>
  <c r="AF175" i="5"/>
  <c r="AE178" i="5"/>
  <c r="AD178" i="5"/>
  <c r="AC178" i="5"/>
  <c r="AB178" i="5"/>
  <c r="AF178" i="5"/>
  <c r="AE183" i="5"/>
  <c r="AD183" i="5"/>
  <c r="AC183" i="5"/>
  <c r="AB183" i="5"/>
  <c r="AF183" i="5"/>
  <c r="AE184" i="5"/>
  <c r="AD184" i="5"/>
  <c r="AC184" i="5"/>
  <c r="AB184" i="5"/>
  <c r="AF184" i="5"/>
  <c r="AA114" i="5"/>
  <c r="AR114" i="5"/>
  <c r="AA120" i="5"/>
  <c r="AR120" i="5"/>
  <c r="AC152" i="5"/>
  <c r="AC161" i="5"/>
  <c r="AR162" i="5"/>
  <c r="AA162" i="5"/>
  <c r="AQ162" i="5"/>
  <c r="AF162" i="5"/>
  <c r="AB162" i="5"/>
  <c r="AD170" i="5"/>
  <c r="AC170" i="5"/>
  <c r="AB170" i="5"/>
  <c r="AR170" i="5"/>
  <c r="AA170" i="5"/>
  <c r="AF170" i="5"/>
  <c r="AE170" i="5"/>
  <c r="AC114" i="5"/>
  <c r="AC120" i="5"/>
  <c r="AE152" i="5"/>
  <c r="AE161" i="5"/>
  <c r="AD162" i="5"/>
  <c r="AD114" i="5"/>
  <c r="AD120" i="5"/>
  <c r="AB150" i="5"/>
  <c r="AR150" i="5"/>
  <c r="AA150" i="5"/>
  <c r="AQ150" i="5"/>
  <c r="AF152" i="5"/>
  <c r="AR157" i="5"/>
  <c r="AA157" i="5"/>
  <c r="AQ157" i="5"/>
  <c r="AF157" i="5"/>
  <c r="AB157" i="5"/>
  <c r="AE162" i="5"/>
  <c r="AE114" i="5"/>
  <c r="AE120" i="5"/>
  <c r="AC150" i="5"/>
  <c r="AC157" i="5"/>
  <c r="AR158" i="5"/>
  <c r="AA158" i="5"/>
  <c r="AQ158" i="5"/>
  <c r="AF158" i="5"/>
  <c r="AB158" i="5"/>
  <c r="AQ164" i="5"/>
  <c r="AF164" i="5"/>
  <c r="AE164" i="5"/>
  <c r="AR164" i="5"/>
  <c r="AA164" i="5"/>
  <c r="AQ170" i="5"/>
  <c r="AR171" i="5"/>
  <c r="AR172" i="5"/>
  <c r="AR175" i="5"/>
  <c r="AR178" i="5"/>
  <c r="AD150" i="5"/>
  <c r="AD157" i="5"/>
  <c r="AC158" i="5"/>
  <c r="AR159" i="5"/>
  <c r="AA159" i="5"/>
  <c r="AQ159" i="5"/>
  <c r="AF159" i="5"/>
  <c r="AB159" i="5"/>
  <c r="AB164" i="5"/>
  <c r="AE150" i="5"/>
  <c r="AE157" i="5"/>
  <c r="AR160" i="5"/>
  <c r="AA160" i="5"/>
  <c r="AQ160" i="5"/>
  <c r="AF160" i="5"/>
  <c r="AB160" i="5"/>
  <c r="AQ173" i="5"/>
  <c r="AQ174" i="5"/>
  <c r="AQ176" i="5"/>
  <c r="AQ177" i="5"/>
  <c r="AQ179" i="5"/>
  <c r="AQ180" i="5"/>
  <c r="AQ181" i="5"/>
  <c r="AQ182" i="5"/>
  <c r="AF163" i="5"/>
  <c r="AC173" i="5"/>
  <c r="AC174" i="5"/>
  <c r="AC176" i="5"/>
  <c r="AC177" i="5"/>
  <c r="AC179" i="5"/>
  <c r="AC180" i="5"/>
  <c r="AC181" i="5"/>
  <c r="AC182" i="5"/>
  <c r="AD173" i="5"/>
  <c r="AD174" i="5"/>
  <c r="AD176" i="5"/>
  <c r="AD177" i="5"/>
  <c r="AD179" i="5"/>
  <c r="AD180" i="5"/>
  <c r="AD181" i="5"/>
  <c r="AD182" i="5"/>
  <c r="AQ163" i="5"/>
  <c r="AE173" i="5"/>
  <c r="AE174" i="5"/>
  <c r="AE176" i="5"/>
  <c r="AE177" i="5"/>
  <c r="AE179" i="5"/>
  <c r="AE180" i="5"/>
  <c r="AE181" i="5"/>
  <c r="AE182" i="5"/>
  <c r="AA163" i="5"/>
  <c r="BB114" i="5" l="1"/>
  <c r="BH70" i="5"/>
  <c r="BF40" i="4"/>
  <c r="BO40" i="4" s="1"/>
  <c r="BH115" i="5"/>
  <c r="BB33" i="5"/>
  <c r="BL68" i="4"/>
  <c r="BK33" i="4"/>
  <c r="BB97" i="5"/>
  <c r="BF75" i="4"/>
  <c r="BO75" i="4" s="1"/>
  <c r="BH75" i="5" s="1"/>
  <c r="BA68" i="5"/>
  <c r="BC68" i="5" s="1"/>
  <c r="BI27" i="3"/>
  <c r="BA27" i="5" s="1"/>
  <c r="BC27" i="5" s="1"/>
  <c r="BA72" i="3"/>
  <c r="BB75" i="5"/>
  <c r="BB122" i="5"/>
  <c r="BU60" i="3"/>
  <c r="BZ99" i="3"/>
  <c r="BH40" i="5"/>
  <c r="BH61" i="5"/>
  <c r="BA178" i="3"/>
  <c r="BE178" i="3" s="1"/>
  <c r="BG178" i="3" s="1"/>
  <c r="BF60" i="3"/>
  <c r="BO60" i="3" s="1"/>
  <c r="BH42" i="5"/>
  <c r="BH44" i="5"/>
  <c r="BS168" i="3"/>
  <c r="BU168" i="3" s="1"/>
  <c r="BU117" i="3"/>
  <c r="BP102" i="3"/>
  <c r="BZ62" i="3"/>
  <c r="BU40" i="3"/>
  <c r="BK102" i="3"/>
  <c r="BZ172" i="3"/>
  <c r="BK172" i="3"/>
  <c r="BU102" i="3"/>
  <c r="BQ117" i="4"/>
  <c r="BQ98" i="4"/>
  <c r="BG149" i="4"/>
  <c r="BA127" i="4"/>
  <c r="BG117" i="5"/>
  <c r="BI117" i="5" s="1"/>
  <c r="BF114" i="4"/>
  <c r="BO114" i="4" s="1"/>
  <c r="BA152" i="4"/>
  <c r="BW93" i="5"/>
  <c r="BK62" i="4"/>
  <c r="BG62" i="5"/>
  <c r="BI62" i="5" s="1"/>
  <c r="BA62" i="5"/>
  <c r="BC62" i="5" s="1"/>
  <c r="BS45" i="4"/>
  <c r="BW109" i="5"/>
  <c r="BN108" i="4"/>
  <c r="BP108" i="4" s="1"/>
  <c r="BG68" i="4"/>
  <c r="BN68" i="4" s="1"/>
  <c r="BF62" i="4"/>
  <c r="BO62" i="4" s="1"/>
  <c r="BH62" i="5" s="1"/>
  <c r="BA35" i="4"/>
  <c r="BB117" i="5"/>
  <c r="BA166" i="4"/>
  <c r="BE166" i="4" s="1"/>
  <c r="BG166" i="4" s="1"/>
  <c r="BB142" i="5"/>
  <c r="BK68" i="3"/>
  <c r="BU115" i="3"/>
  <c r="BU103" i="3"/>
  <c r="BK103" i="3"/>
  <c r="BK115" i="3"/>
  <c r="BU81" i="3"/>
  <c r="BH97" i="5"/>
  <c r="BQ27" i="3"/>
  <c r="BP27" i="3"/>
  <c r="BU44" i="3"/>
  <c r="BP44" i="3"/>
  <c r="BG20" i="3"/>
  <c r="BN20" i="3" s="1"/>
  <c r="BG42" i="3"/>
  <c r="BN42" i="3" s="1"/>
  <c r="BG42" i="5" s="1"/>
  <c r="BU27" i="3"/>
  <c r="BP170" i="3"/>
  <c r="BU83" i="3"/>
  <c r="BK44" i="3"/>
  <c r="BG68" i="3"/>
  <c r="BN68" i="3" s="1"/>
  <c r="BG68" i="5" s="1"/>
  <c r="BF119" i="3"/>
  <c r="BO119" i="3" s="1"/>
  <c r="BH119" i="5" s="1"/>
  <c r="BB102" i="5"/>
  <c r="BF83" i="3"/>
  <c r="BO83" i="3" s="1"/>
  <c r="BH83" i="5" s="1"/>
  <c r="BF122" i="3"/>
  <c r="BO122" i="3" s="1"/>
  <c r="BH122" i="5" s="1"/>
  <c r="BZ61" i="3"/>
  <c r="BF43" i="3"/>
  <c r="BO43" i="3" s="1"/>
  <c r="BQ116" i="3"/>
  <c r="BH68" i="5"/>
  <c r="BB44" i="5"/>
  <c r="BZ78" i="3"/>
  <c r="BU33" i="3"/>
  <c r="BW163" i="5"/>
  <c r="BW97" i="5"/>
  <c r="BW28" i="5"/>
  <c r="BU79" i="3"/>
  <c r="AQ9" i="5"/>
  <c r="AF9" i="5"/>
  <c r="AA9" i="5"/>
  <c r="AE9" i="5"/>
  <c r="AD9" i="5"/>
  <c r="AR9" i="5"/>
  <c r="BU43" i="3"/>
  <c r="BZ82" i="3"/>
  <c r="BZ90" i="3"/>
  <c r="BU75" i="3"/>
  <c r="BU54" i="3"/>
  <c r="BW156" i="5"/>
  <c r="BZ175" i="3"/>
  <c r="BU90" i="3"/>
  <c r="BK43" i="3"/>
  <c r="BZ119" i="3"/>
  <c r="BU108" i="3"/>
  <c r="BZ98" i="3"/>
  <c r="BW14" i="5"/>
  <c r="BZ85" i="3"/>
  <c r="BK85" i="3"/>
  <c r="BW13" i="5"/>
  <c r="BW85" i="5"/>
  <c r="BE114" i="5"/>
  <c r="BE83" i="5"/>
  <c r="BZ112" i="3"/>
  <c r="BP142" i="4"/>
  <c r="BQ142" i="4"/>
  <c r="BP61" i="4"/>
  <c r="BQ61" i="4"/>
  <c r="BP85" i="4"/>
  <c r="BQ85" i="4"/>
  <c r="BW71" i="5"/>
  <c r="BF24" i="4"/>
  <c r="BO24" i="4" s="1"/>
  <c r="BH24" i="5" s="1"/>
  <c r="BW112" i="5"/>
  <c r="BW78" i="5"/>
  <c r="BH60" i="5"/>
  <c r="BI54" i="4"/>
  <c r="BG33" i="4"/>
  <c r="BN33" i="4" s="1"/>
  <c r="BA74" i="4"/>
  <c r="BG54" i="4"/>
  <c r="BN54" i="4" s="1"/>
  <c r="BF120" i="4"/>
  <c r="BO120" i="4" s="1"/>
  <c r="BW37" i="5"/>
  <c r="BW54" i="5"/>
  <c r="BW45" i="5"/>
  <c r="BI119" i="4"/>
  <c r="BG119" i="4"/>
  <c r="BN119" i="4" s="1"/>
  <c r="BH48" i="5"/>
  <c r="BA107" i="4"/>
  <c r="BW167" i="5"/>
  <c r="BW65" i="5"/>
  <c r="BW7" i="5"/>
  <c r="BN149" i="4"/>
  <c r="BA134" i="4"/>
  <c r="BE134" i="4" s="1"/>
  <c r="BV168" i="3"/>
  <c r="BW106" i="5"/>
  <c r="BW141" i="5"/>
  <c r="BW127" i="5"/>
  <c r="BW52" i="5"/>
  <c r="BE48" i="5"/>
  <c r="BW32" i="5"/>
  <c r="BF98" i="3"/>
  <c r="BO98" i="3" s="1"/>
  <c r="BH98" i="5" s="1"/>
  <c r="BV21" i="5"/>
  <c r="BW170" i="5"/>
  <c r="BW154" i="5"/>
  <c r="BW140" i="5"/>
  <c r="BW75" i="5"/>
  <c r="BW118" i="5"/>
  <c r="BW91" i="5"/>
  <c r="BW41" i="5"/>
  <c r="BW24" i="5"/>
  <c r="BW10" i="5"/>
  <c r="BW17" i="5"/>
  <c r="BV180" i="5"/>
  <c r="BF90" i="3"/>
  <c r="BO90" i="3" s="1"/>
  <c r="BH90" i="5" s="1"/>
  <c r="BF81" i="3"/>
  <c r="BO81" i="3" s="1"/>
  <c r="BH81" i="5" s="1"/>
  <c r="BW139" i="5"/>
  <c r="BF170" i="3"/>
  <c r="BO170" i="3" s="1"/>
  <c r="BH170" i="5" s="1"/>
  <c r="BV97" i="5"/>
  <c r="BF78" i="3"/>
  <c r="BO78" i="3" s="1"/>
  <c r="BH78" i="5" s="1"/>
  <c r="BW142" i="5"/>
  <c r="BW35" i="5"/>
  <c r="BV42" i="5"/>
  <c r="BF121" i="3"/>
  <c r="BO121" i="3" s="1"/>
  <c r="BH121" i="5" s="1"/>
  <c r="BF128" i="3"/>
  <c r="BO128" i="3" s="1"/>
  <c r="BF114" i="3"/>
  <c r="BO114" i="3" s="1"/>
  <c r="BH114" i="5" s="1"/>
  <c r="BW76" i="5"/>
  <c r="BW150" i="5"/>
  <c r="BW92" i="5"/>
  <c r="BW77" i="5"/>
  <c r="BW43" i="5"/>
  <c r="BW31" i="5"/>
  <c r="BW57" i="5"/>
  <c r="BV172" i="5"/>
  <c r="BV127" i="5"/>
  <c r="BV78" i="5"/>
  <c r="BG43" i="3"/>
  <c r="BN43" i="3" s="1"/>
  <c r="BP43" i="3" s="1"/>
  <c r="BF142" i="3"/>
  <c r="BO142" i="3" s="1"/>
  <c r="BH142" i="5" s="1"/>
  <c r="BF99" i="3"/>
  <c r="BO99" i="3" s="1"/>
  <c r="BH99" i="5" s="1"/>
  <c r="BW171" i="5"/>
  <c r="BW6" i="5"/>
  <c r="BW72" i="5"/>
  <c r="BP97" i="3"/>
  <c r="BF116" i="3"/>
  <c r="BO116" i="3" s="1"/>
  <c r="BH116" i="5" s="1"/>
  <c r="BG76" i="3"/>
  <c r="BN76" i="3" s="1"/>
  <c r="BO123" i="5"/>
  <c r="BW183" i="5"/>
  <c r="BO172" i="5"/>
  <c r="BW121" i="5"/>
  <c r="BW103" i="5"/>
  <c r="BW117" i="5"/>
  <c r="BW105" i="5"/>
  <c r="BO113" i="5"/>
  <c r="BW84" i="5"/>
  <c r="BO103" i="5"/>
  <c r="BW64" i="5"/>
  <c r="BO117" i="5"/>
  <c r="BW67" i="5"/>
  <c r="BW27" i="5"/>
  <c r="BQ60" i="5"/>
  <c r="BW49" i="5"/>
  <c r="BW51" i="5"/>
  <c r="BW68" i="5"/>
  <c r="BW39" i="5"/>
  <c r="BO24" i="5"/>
  <c r="BW152" i="5"/>
  <c r="BW81" i="5"/>
  <c r="BV175" i="5"/>
  <c r="BP123" i="5"/>
  <c r="BE27" i="5"/>
  <c r="BV93" i="5"/>
  <c r="BV27" i="5"/>
  <c r="BV90" i="5"/>
  <c r="BV148" i="5"/>
  <c r="BO121" i="5"/>
  <c r="BO75" i="5"/>
  <c r="BO48" i="5"/>
  <c r="BO33" i="5"/>
  <c r="BV141" i="5"/>
  <c r="BV160" i="5"/>
  <c r="BV81" i="5"/>
  <c r="BV45" i="5"/>
  <c r="BV50" i="5"/>
  <c r="BO122" i="5"/>
  <c r="BO119" i="5"/>
  <c r="BO43" i="5"/>
  <c r="BW182" i="5"/>
  <c r="BO165" i="5"/>
  <c r="BO90" i="5"/>
  <c r="BO76" i="5"/>
  <c r="BW151" i="5"/>
  <c r="BO116" i="5"/>
  <c r="BQ121" i="5"/>
  <c r="BW159" i="5"/>
  <c r="BO115" i="5"/>
  <c r="BW99" i="5"/>
  <c r="BO61" i="5"/>
  <c r="BW59" i="5"/>
  <c r="BW47" i="5"/>
  <c r="BO44" i="5"/>
  <c r="BW56" i="5"/>
  <c r="BW40" i="5"/>
  <c r="BW9" i="5"/>
  <c r="BV142" i="5"/>
  <c r="BQ33" i="5"/>
  <c r="BV170" i="5"/>
  <c r="BV139" i="5"/>
  <c r="BV110" i="5"/>
  <c r="BV39" i="5"/>
  <c r="BV125" i="5"/>
  <c r="BP44" i="5"/>
  <c r="BO60" i="5"/>
  <c r="BO112" i="5"/>
  <c r="BO102" i="5"/>
  <c r="BW115" i="5"/>
  <c r="BO99" i="5"/>
  <c r="BW90" i="5"/>
  <c r="BO98" i="5"/>
  <c r="BO55" i="5"/>
  <c r="BW20" i="5"/>
  <c r="BW22" i="5"/>
  <c r="BW30" i="5"/>
  <c r="BV178" i="5"/>
  <c r="BW8" i="5"/>
  <c r="BV164" i="5"/>
  <c r="BV112" i="5"/>
  <c r="BV63" i="5"/>
  <c r="BV105" i="5"/>
  <c r="BV59" i="5"/>
  <c r="BP33" i="5"/>
  <c r="BO68" i="5"/>
  <c r="BO149" i="5"/>
  <c r="BO175" i="5"/>
  <c r="BO114" i="5"/>
  <c r="BO70" i="5"/>
  <c r="BO83" i="5"/>
  <c r="BO27" i="5"/>
  <c r="BO82" i="5"/>
  <c r="BO54" i="5"/>
  <c r="BU122" i="3"/>
  <c r="BP103" i="5"/>
  <c r="BV64" i="5"/>
  <c r="BV40" i="5"/>
  <c r="BV51" i="5"/>
  <c r="AC9" i="5"/>
  <c r="AB9" i="5"/>
  <c r="BO142" i="5"/>
  <c r="BO81" i="5"/>
  <c r="BO42" i="5"/>
  <c r="BW162" i="5"/>
  <c r="BW168" i="5"/>
  <c r="BW160" i="5"/>
  <c r="BW181" i="5"/>
  <c r="BW89" i="5"/>
  <c r="BW110" i="5"/>
  <c r="BO97" i="5"/>
  <c r="BQ114" i="5"/>
  <c r="BO85" i="5"/>
  <c r="BO108" i="5"/>
  <c r="BW82" i="5"/>
  <c r="BW114" i="5"/>
  <c r="BW66" i="5"/>
  <c r="BW79" i="5"/>
  <c r="BW25" i="5"/>
  <c r="BQ27" i="5"/>
  <c r="BW44" i="5"/>
  <c r="BO20" i="5"/>
  <c r="BO49" i="5"/>
  <c r="BW16" i="5"/>
  <c r="BV181" i="5"/>
  <c r="BO79" i="5"/>
  <c r="BP61" i="5"/>
  <c r="BV79" i="5"/>
  <c r="BV13" i="5"/>
  <c r="BV35" i="5"/>
  <c r="BV91" i="5"/>
  <c r="BU123" i="3"/>
  <c r="BK123" i="3"/>
  <c r="BO40" i="5"/>
  <c r="BV113" i="5"/>
  <c r="BO170" i="5"/>
  <c r="BW149" i="5"/>
  <c r="BQ122" i="5"/>
  <c r="BQ123" i="5"/>
  <c r="BO78" i="5"/>
  <c r="BO62" i="5"/>
  <c r="BK115" i="5"/>
  <c r="BV163" i="5"/>
  <c r="BV48" i="5"/>
  <c r="BP70" i="5"/>
  <c r="BV12" i="5"/>
  <c r="BP119" i="5"/>
  <c r="BP81" i="5"/>
  <c r="BP76" i="5"/>
  <c r="BV130" i="5"/>
  <c r="BV9" i="5"/>
  <c r="BQ122" i="3"/>
  <c r="BP122" i="3"/>
  <c r="BQ165" i="4"/>
  <c r="BP165" i="4"/>
  <c r="BG97" i="5"/>
  <c r="BQ97" i="4"/>
  <c r="BP97" i="4"/>
  <c r="BG43" i="5"/>
  <c r="BI43" i="5" s="1"/>
  <c r="BP43" i="4"/>
  <c r="BQ43" i="4"/>
  <c r="BQ128" i="3"/>
  <c r="BP128" i="3"/>
  <c r="BQ142" i="3"/>
  <c r="BP142" i="3"/>
  <c r="BG142" i="5"/>
  <c r="BJ142" i="5" s="1"/>
  <c r="BQ85" i="3"/>
  <c r="BP85" i="3"/>
  <c r="BG85" i="5"/>
  <c r="BQ123" i="3"/>
  <c r="BP123" i="3"/>
  <c r="BQ114" i="3"/>
  <c r="BP114" i="3"/>
  <c r="BQ99" i="3"/>
  <c r="BP99" i="3"/>
  <c r="BP41" i="4"/>
  <c r="BQ41" i="4"/>
  <c r="BG103" i="5"/>
  <c r="BI103" i="5" s="1"/>
  <c r="BP103" i="4"/>
  <c r="BQ103" i="4"/>
  <c r="BQ81" i="3"/>
  <c r="BP81" i="3"/>
  <c r="BG99" i="5"/>
  <c r="BI99" i="5" s="1"/>
  <c r="BQ99" i="4"/>
  <c r="BP99" i="4"/>
  <c r="BP82" i="4"/>
  <c r="BQ82" i="4"/>
  <c r="BQ48" i="3"/>
  <c r="BP48" i="3"/>
  <c r="BG81" i="5"/>
  <c r="BI81" i="5" s="1"/>
  <c r="BP81" i="4"/>
  <c r="BQ81" i="4"/>
  <c r="BP24" i="4"/>
  <c r="BQ24" i="4"/>
  <c r="BC55" i="5"/>
  <c r="BE55" i="5"/>
  <c r="BG170" i="5"/>
  <c r="BQ170" i="4"/>
  <c r="BP170" i="4"/>
  <c r="BG116" i="5"/>
  <c r="BQ116" i="4"/>
  <c r="BP116" i="4"/>
  <c r="BQ39" i="4"/>
  <c r="BP39" i="4"/>
  <c r="BQ90" i="3"/>
  <c r="BP90" i="3"/>
  <c r="BS101" i="4"/>
  <c r="BA16" i="4"/>
  <c r="BS84" i="4"/>
  <c r="BA84" i="4"/>
  <c r="BV132" i="5"/>
  <c r="BA64" i="3"/>
  <c r="BS9" i="4"/>
  <c r="BA87" i="3"/>
  <c r="BS66" i="3"/>
  <c r="BS10" i="3"/>
  <c r="BW155" i="5"/>
  <c r="BQ170" i="5"/>
  <c r="BW173" i="5"/>
  <c r="BW145" i="5"/>
  <c r="BW148" i="5"/>
  <c r="BA155" i="4"/>
  <c r="BS145" i="4"/>
  <c r="BW137" i="5"/>
  <c r="BS159" i="4"/>
  <c r="BW96" i="5"/>
  <c r="BS156" i="4"/>
  <c r="BA150" i="4"/>
  <c r="BQ120" i="4"/>
  <c r="BP120" i="4"/>
  <c r="BS178" i="4"/>
  <c r="BS176" i="4"/>
  <c r="BA167" i="4"/>
  <c r="BA146" i="4"/>
  <c r="BQ98" i="5"/>
  <c r="BS164" i="4"/>
  <c r="BS163" i="4"/>
  <c r="BS162" i="4"/>
  <c r="BL120" i="4"/>
  <c r="BK120" i="4"/>
  <c r="BA94" i="4"/>
  <c r="BG175" i="5"/>
  <c r="BI175" i="5" s="1"/>
  <c r="BQ175" i="4"/>
  <c r="BP175" i="4"/>
  <c r="BG114" i="5"/>
  <c r="BI114" i="5" s="1"/>
  <c r="BQ114" i="4"/>
  <c r="BP114" i="4"/>
  <c r="BQ78" i="5"/>
  <c r="BW21" i="5"/>
  <c r="BS93" i="4"/>
  <c r="BK82" i="4"/>
  <c r="BL82" i="4"/>
  <c r="BA180" i="4"/>
  <c r="BA160" i="4"/>
  <c r="BS158" i="4"/>
  <c r="BV126" i="4"/>
  <c r="BU126" i="4"/>
  <c r="BS72" i="4"/>
  <c r="BA126" i="4"/>
  <c r="BW42" i="5"/>
  <c r="BA36" i="4"/>
  <c r="BA56" i="4"/>
  <c r="BS25" i="4"/>
  <c r="BW12" i="5"/>
  <c r="BV174" i="5"/>
  <c r="BA31" i="4"/>
  <c r="BQ54" i="5"/>
  <c r="BL39" i="4"/>
  <c r="BK39" i="4"/>
  <c r="BA42" i="5"/>
  <c r="BE42" i="5" s="1"/>
  <c r="BK42" i="4"/>
  <c r="BL42" i="4"/>
  <c r="BV183" i="5"/>
  <c r="BS173" i="3"/>
  <c r="BV119" i="5"/>
  <c r="BA22" i="4"/>
  <c r="BS10" i="4"/>
  <c r="BV106" i="5"/>
  <c r="BS37" i="4"/>
  <c r="BA8" i="4"/>
  <c r="BQ149" i="3"/>
  <c r="BP149" i="3"/>
  <c r="BI132" i="3"/>
  <c r="BP116" i="5"/>
  <c r="BS184" i="3"/>
  <c r="BS138" i="3"/>
  <c r="BV151" i="5"/>
  <c r="BP122" i="5"/>
  <c r="BA51" i="4"/>
  <c r="BV184" i="5"/>
  <c r="BS178" i="3"/>
  <c r="BV165" i="5"/>
  <c r="BS7" i="4"/>
  <c r="BG132" i="3"/>
  <c r="BN132" i="3" s="1"/>
  <c r="BD117" i="5"/>
  <c r="BK117" i="3"/>
  <c r="BL117" i="3"/>
  <c r="BV83" i="5"/>
  <c r="BV53" i="5"/>
  <c r="BA173" i="3"/>
  <c r="BP112" i="3"/>
  <c r="BQ112" i="3"/>
  <c r="BV100" i="5"/>
  <c r="BV84" i="5"/>
  <c r="BV68" i="5"/>
  <c r="BA57" i="3"/>
  <c r="BV44" i="5"/>
  <c r="BV95" i="5"/>
  <c r="BV74" i="5"/>
  <c r="BA9" i="4"/>
  <c r="BA179" i="3"/>
  <c r="BA162" i="3"/>
  <c r="BS140" i="3"/>
  <c r="BM140" i="5" s="1"/>
  <c r="BP115" i="5"/>
  <c r="BV98" i="5"/>
  <c r="BI82" i="3"/>
  <c r="BA82" i="5" s="1"/>
  <c r="BC82" i="5" s="1"/>
  <c r="BN82" i="3"/>
  <c r="BI54" i="3"/>
  <c r="BI24" i="3"/>
  <c r="BN24" i="3"/>
  <c r="BG24" i="5" s="1"/>
  <c r="BI24" i="5" s="1"/>
  <c r="BS166" i="3"/>
  <c r="BA148" i="3"/>
  <c r="BP83" i="5"/>
  <c r="BP62" i="5"/>
  <c r="BP48" i="5"/>
  <c r="BS71" i="4"/>
  <c r="BA169" i="3"/>
  <c r="BS139" i="3"/>
  <c r="BS110" i="3"/>
  <c r="BS109" i="3"/>
  <c r="BV7" i="5"/>
  <c r="BS150" i="3"/>
  <c r="BA144" i="3"/>
  <c r="BS129" i="3"/>
  <c r="BP97" i="5"/>
  <c r="BD27" i="5"/>
  <c r="BL27" i="3"/>
  <c r="BK27" i="3"/>
  <c r="BS118" i="3"/>
  <c r="BP99" i="5"/>
  <c r="BS63" i="3"/>
  <c r="BA58" i="3"/>
  <c r="BA89" i="3"/>
  <c r="BD60" i="5"/>
  <c r="BL60" i="3"/>
  <c r="BK60" i="3"/>
  <c r="BQ83" i="3"/>
  <c r="BP83" i="3"/>
  <c r="BS91" i="3"/>
  <c r="BA77" i="3"/>
  <c r="BV92" i="5"/>
  <c r="BD115" i="5"/>
  <c r="BS159" i="3"/>
  <c r="BA171" i="3"/>
  <c r="BS72" i="3"/>
  <c r="BS65" i="3"/>
  <c r="BD62" i="5"/>
  <c r="BL62" i="3"/>
  <c r="BK62" i="3"/>
  <c r="BS32" i="3"/>
  <c r="BS11" i="3"/>
  <c r="BS67" i="3"/>
  <c r="BS39" i="3"/>
  <c r="BS30" i="3"/>
  <c r="BS35" i="3"/>
  <c r="BS15" i="3"/>
  <c r="BA7" i="3"/>
  <c r="BA174" i="4"/>
  <c r="BA125" i="4"/>
  <c r="BS69" i="4"/>
  <c r="BA46" i="4"/>
  <c r="BA32" i="4"/>
  <c r="BA28" i="4"/>
  <c r="BA180" i="3"/>
  <c r="BV11" i="5"/>
  <c r="BA160" i="3"/>
  <c r="BA164" i="3"/>
  <c r="BA130" i="3"/>
  <c r="BA10" i="3"/>
  <c r="BS8" i="3"/>
  <c r="BW184" i="5"/>
  <c r="BW177" i="5"/>
  <c r="BW123" i="5"/>
  <c r="BS89" i="4"/>
  <c r="BS168" i="4"/>
  <c r="BS179" i="4"/>
  <c r="BA157" i="4"/>
  <c r="BW135" i="5"/>
  <c r="BS63" i="4"/>
  <c r="BS53" i="4"/>
  <c r="BS26" i="4"/>
  <c r="BS15" i="4"/>
  <c r="BS156" i="3"/>
  <c r="BA181" i="3"/>
  <c r="BA95" i="3"/>
  <c r="BI79" i="3"/>
  <c r="BA79" i="5" s="1"/>
  <c r="BC79" i="5" s="1"/>
  <c r="BW136" i="5"/>
  <c r="BA161" i="4"/>
  <c r="BW158" i="5"/>
  <c r="BW153" i="5"/>
  <c r="BQ112" i="5"/>
  <c r="BA153" i="4"/>
  <c r="BA143" i="4"/>
  <c r="BW132" i="5"/>
  <c r="BA159" i="4"/>
  <c r="BA184" i="4"/>
  <c r="BA183" i="4"/>
  <c r="BG172" i="5"/>
  <c r="BI172" i="5" s="1"/>
  <c r="BQ172" i="4"/>
  <c r="BP172" i="4"/>
  <c r="BW120" i="5"/>
  <c r="BW69" i="5"/>
  <c r="BK165" i="4"/>
  <c r="BL165" i="4"/>
  <c r="BS137" i="4"/>
  <c r="BW80" i="5"/>
  <c r="BW119" i="5"/>
  <c r="BA118" i="4"/>
  <c r="BS87" i="4"/>
  <c r="BS139" i="4"/>
  <c r="BS130" i="4"/>
  <c r="BA104" i="4"/>
  <c r="BA72" i="4"/>
  <c r="BQ48" i="5"/>
  <c r="BW33" i="5"/>
  <c r="BA105" i="4"/>
  <c r="BS92" i="4"/>
  <c r="BG60" i="5"/>
  <c r="BI60" i="5" s="1"/>
  <c r="BQ60" i="4"/>
  <c r="BP60" i="4"/>
  <c r="BS141" i="4"/>
  <c r="BS135" i="4"/>
  <c r="BL108" i="4"/>
  <c r="BK108" i="4"/>
  <c r="BA100" i="4"/>
  <c r="BA99" i="5"/>
  <c r="BC99" i="5" s="1"/>
  <c r="BK99" i="4"/>
  <c r="BL99" i="4"/>
  <c r="BA77" i="4"/>
  <c r="BW62" i="5"/>
  <c r="BW18" i="5"/>
  <c r="BA154" i="4"/>
  <c r="BS136" i="4"/>
  <c r="BA116" i="5"/>
  <c r="BK116" i="4"/>
  <c r="BL116" i="4"/>
  <c r="BW11" i="5"/>
  <c r="BS18" i="4"/>
  <c r="BA6" i="4"/>
  <c r="BS118" i="4"/>
  <c r="BS64" i="4"/>
  <c r="BW61" i="5"/>
  <c r="BB20" i="5"/>
  <c r="BS47" i="4"/>
  <c r="BS16" i="4"/>
  <c r="BA81" i="5"/>
  <c r="BC81" i="5" s="1"/>
  <c r="BK81" i="4"/>
  <c r="BL81" i="4"/>
  <c r="BA65" i="4"/>
  <c r="BS58" i="4"/>
  <c r="BV182" i="5"/>
  <c r="BA124" i="4"/>
  <c r="BA59" i="4"/>
  <c r="BA18" i="4"/>
  <c r="BA11" i="4"/>
  <c r="BA7" i="4"/>
  <c r="BV154" i="5"/>
  <c r="BF41" i="4"/>
  <c r="BO41" i="4" s="1"/>
  <c r="BA13" i="4"/>
  <c r="BA168" i="3"/>
  <c r="BP165" i="5"/>
  <c r="BV157" i="5"/>
  <c r="BV115" i="5"/>
  <c r="BW34" i="5"/>
  <c r="BV168" i="5"/>
  <c r="BS134" i="3"/>
  <c r="BV146" i="5"/>
  <c r="BV121" i="5"/>
  <c r="BA177" i="4"/>
  <c r="BS181" i="3"/>
  <c r="BV124" i="5"/>
  <c r="BA155" i="3"/>
  <c r="BP82" i="5"/>
  <c r="BP49" i="5"/>
  <c r="BV10" i="5"/>
  <c r="BA159" i="3"/>
  <c r="BD112" i="5"/>
  <c r="BL112" i="3"/>
  <c r="BK112" i="3"/>
  <c r="BV56" i="5"/>
  <c r="BP43" i="5"/>
  <c r="BA12" i="3"/>
  <c r="BA161" i="3"/>
  <c r="BS158" i="3"/>
  <c r="BV57" i="5"/>
  <c r="BV107" i="5"/>
  <c r="BV33" i="5"/>
  <c r="BV82" i="5"/>
  <c r="BV61" i="5"/>
  <c r="BV47" i="5"/>
  <c r="BF165" i="3"/>
  <c r="BO165" i="3" s="1"/>
  <c r="BV134" i="5"/>
  <c r="BV102" i="5"/>
  <c r="BV67" i="5"/>
  <c r="BV41" i="5"/>
  <c r="BA153" i="3"/>
  <c r="BV26" i="5"/>
  <c r="BS31" i="3"/>
  <c r="BG54" i="3"/>
  <c r="BN54" i="3" s="1"/>
  <c r="BA9" i="3"/>
  <c r="BQ60" i="3"/>
  <c r="BP60" i="3"/>
  <c r="BA137" i="3"/>
  <c r="BS84" i="3"/>
  <c r="BQ78" i="3"/>
  <c r="BP78" i="3"/>
  <c r="BL78" i="3"/>
  <c r="BK78" i="3"/>
  <c r="BS6" i="3"/>
  <c r="BP114" i="5"/>
  <c r="BS51" i="3"/>
  <c r="BS17" i="3"/>
  <c r="BA13" i="3"/>
  <c r="BA18" i="3"/>
  <c r="BA22" i="3"/>
  <c r="BA152" i="3"/>
  <c r="BS73" i="3"/>
  <c r="BS104" i="3"/>
  <c r="BQ62" i="3"/>
  <c r="BP62" i="3"/>
  <c r="BL119" i="3"/>
  <c r="BK119" i="3"/>
  <c r="BA25" i="3"/>
  <c r="BS7" i="3"/>
  <c r="BS181" i="4"/>
  <c r="BA139" i="4"/>
  <c r="BA128" i="4"/>
  <c r="BA107" i="3"/>
  <c r="BS37" i="3"/>
  <c r="BA47" i="3"/>
  <c r="BS46" i="3"/>
  <c r="BG55" i="5"/>
  <c r="BI55" i="5" s="1"/>
  <c r="BQ55" i="4"/>
  <c r="BP55" i="4"/>
  <c r="BK61" i="4"/>
  <c r="BL61" i="4"/>
  <c r="BG121" i="5"/>
  <c r="BI121" i="5" s="1"/>
  <c r="BP121" i="4"/>
  <c r="BQ121" i="4"/>
  <c r="BI49" i="3"/>
  <c r="BI165" i="3"/>
  <c r="BA165" i="5" s="1"/>
  <c r="BC165" i="5" s="1"/>
  <c r="BA145" i="3"/>
  <c r="BA126" i="3"/>
  <c r="BV80" i="5"/>
  <c r="BV34" i="5"/>
  <c r="BS127" i="3"/>
  <c r="BS126" i="3"/>
  <c r="BM126" i="5" s="1"/>
  <c r="BV20" i="5"/>
  <c r="BA118" i="3"/>
  <c r="BA16" i="3"/>
  <c r="BA100" i="3"/>
  <c r="BS131" i="3"/>
  <c r="BS88" i="3"/>
  <c r="BL175" i="3"/>
  <c r="BK175" i="3"/>
  <c r="BA94" i="3"/>
  <c r="BA136" i="3"/>
  <c r="BA71" i="3"/>
  <c r="BS92" i="3"/>
  <c r="BS34" i="3"/>
  <c r="BF33" i="3"/>
  <c r="BO33" i="3" s="1"/>
  <c r="BH33" i="5" s="1"/>
  <c r="BS14" i="3"/>
  <c r="BA36" i="3"/>
  <c r="BA53" i="3"/>
  <c r="BV6" i="5"/>
  <c r="BA29" i="3"/>
  <c r="BQ55" i="3"/>
  <c r="BP55" i="3"/>
  <c r="BA101" i="3"/>
  <c r="BP98" i="3"/>
  <c r="BQ98" i="3"/>
  <c r="BS28" i="3"/>
  <c r="BF85" i="3"/>
  <c r="BO85" i="3" s="1"/>
  <c r="BH85" i="5" s="1"/>
  <c r="BA59" i="3"/>
  <c r="BS18" i="3"/>
  <c r="BE152" i="4"/>
  <c r="BG152" i="4" s="1"/>
  <c r="BA131" i="4"/>
  <c r="BS95" i="4"/>
  <c r="BA67" i="4"/>
  <c r="BV158" i="5"/>
  <c r="BA163" i="3"/>
  <c r="BS124" i="3"/>
  <c r="BS135" i="3"/>
  <c r="BS41" i="3"/>
  <c r="BA56" i="3"/>
  <c r="BL98" i="3"/>
  <c r="BK98" i="3"/>
  <c r="BQ119" i="3"/>
  <c r="BP119" i="3"/>
  <c r="BS5" i="3"/>
  <c r="BQ117" i="5"/>
  <c r="BW179" i="5"/>
  <c r="BA103" i="5"/>
  <c r="BE103" i="5" s="1"/>
  <c r="BL103" i="4"/>
  <c r="BK103" i="4"/>
  <c r="BS110" i="4"/>
  <c r="BA158" i="4"/>
  <c r="BA69" i="4"/>
  <c r="BQ40" i="4"/>
  <c r="BP40" i="4"/>
  <c r="BI76" i="4"/>
  <c r="BS174" i="3"/>
  <c r="BS120" i="3"/>
  <c r="BI108" i="3"/>
  <c r="BA181" i="4"/>
  <c r="BW166" i="5"/>
  <c r="BS155" i="4"/>
  <c r="BV140" i="4"/>
  <c r="BU140" i="4"/>
  <c r="BS88" i="4"/>
  <c r="BA156" i="4"/>
  <c r="BQ113" i="5"/>
  <c r="BW102" i="5"/>
  <c r="BA176" i="4"/>
  <c r="BA164" i="4"/>
  <c r="BA163" i="4"/>
  <c r="BW130" i="5"/>
  <c r="BW88" i="5"/>
  <c r="BC112" i="5"/>
  <c r="BS91" i="4"/>
  <c r="BA87" i="4"/>
  <c r="BW83" i="5"/>
  <c r="BS100" i="4"/>
  <c r="BG98" i="5"/>
  <c r="BA123" i="5"/>
  <c r="BE123" i="5" s="1"/>
  <c r="BL123" i="4"/>
  <c r="BK123" i="4"/>
  <c r="BE117" i="5"/>
  <c r="BL41" i="4"/>
  <c r="BK41" i="4"/>
  <c r="BA80" i="4"/>
  <c r="BL40" i="4"/>
  <c r="BK40" i="4"/>
  <c r="BV173" i="5"/>
  <c r="BV36" i="4"/>
  <c r="BU36" i="4"/>
  <c r="BI134" i="4"/>
  <c r="BW55" i="5"/>
  <c r="BG76" i="4"/>
  <c r="BN76" i="4" s="1"/>
  <c r="BA25" i="4"/>
  <c r="BS5" i="4"/>
  <c r="BS67" i="4"/>
  <c r="BA52" i="4"/>
  <c r="BW48" i="5"/>
  <c r="BA26" i="4"/>
  <c r="BK23" i="4"/>
  <c r="BL23" i="4"/>
  <c r="BA12" i="4"/>
  <c r="BV183" i="3"/>
  <c r="BU183" i="3"/>
  <c r="BV136" i="5"/>
  <c r="BV122" i="5"/>
  <c r="BA177" i="3"/>
  <c r="BV143" i="5"/>
  <c r="BF43" i="4"/>
  <c r="BO43" i="4" s="1"/>
  <c r="BH43" i="5" s="1"/>
  <c r="BV144" i="5"/>
  <c r="BA184" i="3"/>
  <c r="BV150" i="5"/>
  <c r="BA21" i="4"/>
  <c r="BV128" i="5"/>
  <c r="BS177" i="4"/>
  <c r="BV108" i="5"/>
  <c r="BV153" i="5"/>
  <c r="BV60" i="5"/>
  <c r="BA176" i="3"/>
  <c r="BV118" i="5"/>
  <c r="BG108" i="3"/>
  <c r="BN108" i="3" s="1"/>
  <c r="BQ103" i="3"/>
  <c r="BP103" i="3"/>
  <c r="BV94" i="5"/>
  <c r="BS179" i="3"/>
  <c r="BV177" i="5"/>
  <c r="BA140" i="3"/>
  <c r="BD114" i="5"/>
  <c r="BL114" i="3"/>
  <c r="BK114" i="3"/>
  <c r="BP78" i="5"/>
  <c r="BV58" i="5"/>
  <c r="BA166" i="3"/>
  <c r="BG165" i="3"/>
  <c r="BN165" i="3" s="1"/>
  <c r="BS148" i="3"/>
  <c r="BF123" i="3"/>
  <c r="BO123" i="3" s="1"/>
  <c r="BH123" i="5" s="1"/>
  <c r="BV99" i="5"/>
  <c r="BS74" i="3"/>
  <c r="BS57" i="3"/>
  <c r="BV29" i="5"/>
  <c r="BA139" i="3"/>
  <c r="BP117" i="5"/>
  <c r="BV30" i="5"/>
  <c r="BA150" i="3"/>
  <c r="BS144" i="3"/>
  <c r="BA129" i="3"/>
  <c r="BL76" i="3"/>
  <c r="BK76" i="3"/>
  <c r="BQ20" i="3"/>
  <c r="BP20" i="3"/>
  <c r="BA154" i="3"/>
  <c r="BL81" i="3"/>
  <c r="BK81" i="3"/>
  <c r="BA63" i="3"/>
  <c r="BS58" i="3"/>
  <c r="BA105" i="3"/>
  <c r="BS89" i="3"/>
  <c r="BS9" i="3"/>
  <c r="BA50" i="3"/>
  <c r="BF27" i="3"/>
  <c r="BO27" i="3" s="1"/>
  <c r="BH27" i="5" s="1"/>
  <c r="BA91" i="3"/>
  <c r="BS77" i="3"/>
  <c r="BP98" i="5"/>
  <c r="BF76" i="3"/>
  <c r="BO76" i="3" s="1"/>
  <c r="BH76" i="5" s="1"/>
  <c r="BD48" i="5"/>
  <c r="BL48" i="3"/>
  <c r="BK48" i="3"/>
  <c r="BV52" i="5"/>
  <c r="BS171" i="3"/>
  <c r="BF79" i="3"/>
  <c r="BO79" i="3" s="1"/>
  <c r="BH79" i="5" s="1"/>
  <c r="BA65" i="3"/>
  <c r="BA32" i="3"/>
  <c r="BA11" i="3"/>
  <c r="BA67" i="3"/>
  <c r="BA39" i="3"/>
  <c r="BA30" i="3"/>
  <c r="BA35" i="3"/>
  <c r="BA15" i="3"/>
  <c r="BS166" i="4"/>
  <c r="BS153" i="4"/>
  <c r="BS94" i="4"/>
  <c r="BS129" i="4"/>
  <c r="BA141" i="4"/>
  <c r="BS73" i="4"/>
  <c r="BS50" i="4"/>
  <c r="BS22" i="4"/>
  <c r="BA183" i="3"/>
  <c r="BV62" i="5"/>
  <c r="BV180" i="3"/>
  <c r="BU180" i="3"/>
  <c r="BA80" i="3"/>
  <c r="BA96" i="3"/>
  <c r="BI75" i="3"/>
  <c r="BN75" i="3"/>
  <c r="BG75" i="5" s="1"/>
  <c r="BI75" i="5" s="1"/>
  <c r="BS26" i="3"/>
  <c r="BS21" i="3"/>
  <c r="BA140" i="4"/>
  <c r="BS134" i="4"/>
  <c r="BQ68" i="5"/>
  <c r="BS154" i="4"/>
  <c r="BS56" i="4"/>
  <c r="BA66" i="4"/>
  <c r="BV156" i="5"/>
  <c r="BW175" i="5"/>
  <c r="BW143" i="5"/>
  <c r="BW165" i="5"/>
  <c r="BW108" i="5"/>
  <c r="BW94" i="5"/>
  <c r="BS147" i="4"/>
  <c r="BE142" i="5"/>
  <c r="BA148" i="4"/>
  <c r="BS131" i="4"/>
  <c r="BE85" i="5"/>
  <c r="BS184" i="4"/>
  <c r="BS183" i="4"/>
  <c r="BS182" i="4"/>
  <c r="BA173" i="4"/>
  <c r="BA145" i="4"/>
  <c r="BQ108" i="5"/>
  <c r="BW74" i="5"/>
  <c r="BW116" i="5"/>
  <c r="BA162" i="4"/>
  <c r="BS150" i="4"/>
  <c r="BA144" i="4"/>
  <c r="BW100" i="5"/>
  <c r="BA88" i="4"/>
  <c r="BW174" i="5"/>
  <c r="BV106" i="4"/>
  <c r="BU106" i="4"/>
  <c r="BS80" i="4"/>
  <c r="BW58" i="5"/>
  <c r="BS104" i="4"/>
  <c r="BK75" i="4"/>
  <c r="BL75" i="4"/>
  <c r="BQ62" i="5"/>
  <c r="BS105" i="4"/>
  <c r="BI102" i="4"/>
  <c r="BA93" i="4"/>
  <c r="BQ34" i="4"/>
  <c r="BP34" i="4"/>
  <c r="BU5" i="5"/>
  <c r="BE127" i="4"/>
  <c r="BQ40" i="5"/>
  <c r="BS151" i="4"/>
  <c r="BG123" i="5"/>
  <c r="BI123" i="5" s="1"/>
  <c r="BP123" i="4"/>
  <c r="BQ123" i="4"/>
  <c r="BW73" i="5"/>
  <c r="BA57" i="4"/>
  <c r="BQ24" i="5"/>
  <c r="BA147" i="4"/>
  <c r="BA136" i="4"/>
  <c r="BA63" i="4"/>
  <c r="BS17" i="4"/>
  <c r="BS46" i="4"/>
  <c r="BQ33" i="4"/>
  <c r="BP33" i="4"/>
  <c r="BG134" i="4"/>
  <c r="BN134" i="4" s="1"/>
  <c r="BA47" i="4"/>
  <c r="BP172" i="5"/>
  <c r="BE60" i="5"/>
  <c r="BQ49" i="4"/>
  <c r="BP49" i="4"/>
  <c r="BS124" i="4"/>
  <c r="BS59" i="4"/>
  <c r="BV45" i="4"/>
  <c r="BU45" i="4"/>
  <c r="BS35" i="4"/>
  <c r="BG44" i="5"/>
  <c r="BQ44" i="4"/>
  <c r="BP44" i="4"/>
  <c r="BN20" i="4"/>
  <c r="BI20" i="4"/>
  <c r="BV176" i="5"/>
  <c r="BS13" i="4"/>
  <c r="BF175" i="3"/>
  <c r="BO175" i="3" s="1"/>
  <c r="BH175" i="5" s="1"/>
  <c r="BA138" i="3"/>
  <c r="BP121" i="5"/>
  <c r="BA37" i="4"/>
  <c r="BV138" i="5"/>
  <c r="BV145" i="5"/>
  <c r="BS21" i="4"/>
  <c r="BS14" i="4"/>
  <c r="BV103" i="5"/>
  <c r="BS155" i="3"/>
  <c r="BS154" i="3"/>
  <c r="BA143" i="3"/>
  <c r="BV88" i="5"/>
  <c r="BP24" i="5"/>
  <c r="BV169" i="5"/>
  <c r="BP90" i="5"/>
  <c r="BA74" i="3"/>
  <c r="BS161" i="3"/>
  <c r="BA158" i="3"/>
  <c r="BA141" i="3"/>
  <c r="BV76" i="5"/>
  <c r="BP149" i="5"/>
  <c r="BA110" i="3"/>
  <c r="BV104" i="5"/>
  <c r="BV77" i="5"/>
  <c r="BV46" i="5"/>
  <c r="BV28" i="5"/>
  <c r="BV161" i="5"/>
  <c r="BL122" i="3"/>
  <c r="BK122" i="3"/>
  <c r="BS69" i="3"/>
  <c r="BP55" i="5"/>
  <c r="BV24" i="5"/>
  <c r="BA151" i="3"/>
  <c r="BA109" i="3"/>
  <c r="BV85" i="5"/>
  <c r="BV43" i="5"/>
  <c r="BV25" i="5"/>
  <c r="BS153" i="3"/>
  <c r="BV75" i="5"/>
  <c r="BV36" i="5"/>
  <c r="BV16" i="5"/>
  <c r="BA31" i="3"/>
  <c r="BS137" i="3"/>
  <c r="BV109" i="5"/>
  <c r="BA84" i="3"/>
  <c r="BA41" i="3"/>
  <c r="BA51" i="3"/>
  <c r="BA17" i="3"/>
  <c r="BS13" i="3"/>
  <c r="BS53" i="3"/>
  <c r="BS22" i="3"/>
  <c r="BS152" i="3"/>
  <c r="BA73" i="3"/>
  <c r="BV22" i="5"/>
  <c r="BS25" i="3"/>
  <c r="BA137" i="4"/>
  <c r="BA89" i="4"/>
  <c r="BA109" i="4"/>
  <c r="BA96" i="4"/>
  <c r="BA45" i="4"/>
  <c r="BA121" i="5"/>
  <c r="BE121" i="5" s="1"/>
  <c r="BL121" i="4"/>
  <c r="BK121" i="4"/>
  <c r="BQ121" i="3"/>
  <c r="BP121" i="3"/>
  <c r="BA146" i="3"/>
  <c r="BA125" i="3"/>
  <c r="BS45" i="3"/>
  <c r="BM45" i="5" s="1"/>
  <c r="BA147" i="3"/>
  <c r="BQ175" i="3"/>
  <c r="BP175" i="3"/>
  <c r="BA52" i="3"/>
  <c r="BD55" i="5"/>
  <c r="BL55" i="3"/>
  <c r="BK55" i="3"/>
  <c r="BS148" i="4"/>
  <c r="BG112" i="5"/>
  <c r="BI112" i="5" s="1"/>
  <c r="BQ112" i="4"/>
  <c r="BP112" i="4"/>
  <c r="BS169" i="4"/>
  <c r="BS167" i="4"/>
  <c r="BS138" i="4"/>
  <c r="BA101" i="4"/>
  <c r="BI90" i="4"/>
  <c r="BN90" i="4"/>
  <c r="BQ55" i="5"/>
  <c r="BG27" i="5"/>
  <c r="BP27" i="4"/>
  <c r="BQ27" i="4"/>
  <c r="BM57" i="5"/>
  <c r="BV57" i="4"/>
  <c r="BU57" i="4"/>
  <c r="BS51" i="4"/>
  <c r="BA106" i="3"/>
  <c r="BS106" i="3"/>
  <c r="BV69" i="5"/>
  <c r="BS171" i="4"/>
  <c r="BS161" i="4"/>
  <c r="BW176" i="5"/>
  <c r="BW138" i="5"/>
  <c r="BW172" i="5"/>
  <c r="BW157" i="5"/>
  <c r="BW178" i="5"/>
  <c r="BH165" i="5"/>
  <c r="BQ172" i="5"/>
  <c r="BW161" i="5"/>
  <c r="BA149" i="5"/>
  <c r="BL149" i="4"/>
  <c r="BK149" i="4"/>
  <c r="BS152" i="4"/>
  <c r="BW131" i="5"/>
  <c r="BS144" i="4"/>
  <c r="BQ175" i="5"/>
  <c r="BS143" i="4"/>
  <c r="BW98" i="5"/>
  <c r="BW122" i="5"/>
  <c r="BW147" i="5"/>
  <c r="BW129" i="5"/>
  <c r="BW113" i="5"/>
  <c r="BW87" i="5"/>
  <c r="BA175" i="5"/>
  <c r="BC175" i="5" s="1"/>
  <c r="BL175" i="4"/>
  <c r="BK175" i="4"/>
  <c r="BS132" i="4"/>
  <c r="BA129" i="4"/>
  <c r="BA130" i="4"/>
  <c r="BW128" i="5"/>
  <c r="BA95" i="4"/>
  <c r="BP75" i="4"/>
  <c r="BQ75" i="4"/>
  <c r="BS109" i="4"/>
  <c r="BG102" i="4"/>
  <c r="BN102" i="4" s="1"/>
  <c r="BS96" i="4"/>
  <c r="BK70" i="4"/>
  <c r="BL70" i="4"/>
  <c r="BW50" i="5"/>
  <c r="BQ42" i="5"/>
  <c r="BA135" i="4"/>
  <c r="BS160" i="4"/>
  <c r="BA179" i="4"/>
  <c r="BA151" i="4"/>
  <c r="BS125" i="4"/>
  <c r="BI122" i="4"/>
  <c r="BN122" i="4"/>
  <c r="BG113" i="5"/>
  <c r="BI113" i="5" s="1"/>
  <c r="BQ113" i="4"/>
  <c r="BP113" i="4"/>
  <c r="BS77" i="4"/>
  <c r="BQ43" i="5"/>
  <c r="BL24" i="4"/>
  <c r="BK24" i="4"/>
  <c r="BS157" i="4"/>
  <c r="BW36" i="5"/>
  <c r="BW60" i="5"/>
  <c r="BW53" i="5"/>
  <c r="BA64" i="4"/>
  <c r="BQ49" i="5"/>
  <c r="BS6" i="4"/>
  <c r="BV179" i="5"/>
  <c r="BS31" i="4"/>
  <c r="BS29" i="4"/>
  <c r="BS28" i="4"/>
  <c r="BA5" i="4"/>
  <c r="BV171" i="5"/>
  <c r="BA58" i="4"/>
  <c r="BQ79" i="5"/>
  <c r="BA53" i="4"/>
  <c r="BA50" i="4"/>
  <c r="BA44" i="5"/>
  <c r="BE44" i="5" s="1"/>
  <c r="BK44" i="4"/>
  <c r="BL44" i="4"/>
  <c r="BS12" i="4"/>
  <c r="BV167" i="5"/>
  <c r="BV131" i="5"/>
  <c r="BA15" i="4"/>
  <c r="BA182" i="3"/>
  <c r="BV155" i="5"/>
  <c r="BV137" i="5"/>
  <c r="BV120" i="5"/>
  <c r="BS143" i="3"/>
  <c r="BA14" i="4"/>
  <c r="BV123" i="5"/>
  <c r="BP170" i="5"/>
  <c r="BV152" i="5"/>
  <c r="BP102" i="5"/>
  <c r="BS107" i="3"/>
  <c r="BV87" i="5"/>
  <c r="BV55" i="5"/>
  <c r="BV23" i="5"/>
  <c r="BV146" i="3"/>
  <c r="BU146" i="3"/>
  <c r="BJ115" i="5"/>
  <c r="BP115" i="3"/>
  <c r="BQ115" i="3"/>
  <c r="BS105" i="3"/>
  <c r="BV89" i="5"/>
  <c r="BV73" i="5"/>
  <c r="BS160" i="3"/>
  <c r="BD142" i="5"/>
  <c r="BL142" i="3"/>
  <c r="BK142" i="3"/>
  <c r="BS125" i="3"/>
  <c r="BV116" i="5"/>
  <c r="BV65" i="5"/>
  <c r="BS164" i="3"/>
  <c r="BS163" i="3"/>
  <c r="BS162" i="3"/>
  <c r="BS157" i="3"/>
  <c r="BA124" i="3"/>
  <c r="BV114" i="5"/>
  <c r="BV66" i="5"/>
  <c r="BV54" i="5"/>
  <c r="BV14" i="5"/>
  <c r="BS169" i="3"/>
  <c r="BS147" i="3"/>
  <c r="BS130" i="3"/>
  <c r="BP113" i="5"/>
  <c r="BQ43" i="3"/>
  <c r="BV166" i="5"/>
  <c r="BV31" i="5"/>
  <c r="BS80" i="3"/>
  <c r="BS50" i="3"/>
  <c r="BS96" i="3"/>
  <c r="BS100" i="3"/>
  <c r="BV17" i="5"/>
  <c r="BF102" i="3"/>
  <c r="BO102" i="3" s="1"/>
  <c r="BV32" i="5"/>
  <c r="BS87" i="3"/>
  <c r="BD85" i="5"/>
  <c r="BS52" i="3"/>
  <c r="BA26" i="3"/>
  <c r="BA37" i="3"/>
  <c r="BE72" i="3"/>
  <c r="BG72" i="3" s="1"/>
  <c r="BA66" i="3"/>
  <c r="BS56" i="3"/>
  <c r="BS47" i="3"/>
  <c r="BA104" i="3"/>
  <c r="BS101" i="3"/>
  <c r="BA46" i="3"/>
  <c r="BS23" i="3"/>
  <c r="BA21" i="3"/>
  <c r="BS93" i="3"/>
  <c r="BP79" i="5"/>
  <c r="BA6" i="3"/>
  <c r="BA182" i="4"/>
  <c r="BA178" i="4"/>
  <c r="BA132" i="4"/>
  <c r="BA92" i="4"/>
  <c r="BA29" i="4"/>
  <c r="BS52" i="4"/>
  <c r="BS30" i="4"/>
  <c r="BS182" i="3"/>
  <c r="BL79" i="4"/>
  <c r="BK79" i="4"/>
  <c r="BV151" i="3"/>
  <c r="BU151" i="3"/>
  <c r="BI61" i="3"/>
  <c r="BA61" i="5" s="1"/>
  <c r="BN61" i="3"/>
  <c r="BA157" i="3"/>
  <c r="BK99" i="3"/>
  <c r="BL99" i="3"/>
  <c r="BA93" i="3"/>
  <c r="BW169" i="5"/>
  <c r="BW70" i="5"/>
  <c r="BW146" i="5"/>
  <c r="BS173" i="4"/>
  <c r="BS107" i="4"/>
  <c r="BS74" i="4"/>
  <c r="BA97" i="5"/>
  <c r="BE97" i="5" s="1"/>
  <c r="BK97" i="4"/>
  <c r="BL97" i="4"/>
  <c r="BW15" i="5"/>
  <c r="BS65" i="4"/>
  <c r="BE35" i="4"/>
  <c r="BQ23" i="4"/>
  <c r="BP23" i="4"/>
  <c r="BQ79" i="4"/>
  <c r="BP79" i="4"/>
  <c r="BA17" i="4"/>
  <c r="BA171" i="4"/>
  <c r="BW164" i="5"/>
  <c r="BW144" i="5"/>
  <c r="BW180" i="5"/>
  <c r="BA172" i="5"/>
  <c r="BL172" i="4"/>
  <c r="BK172" i="4"/>
  <c r="BW101" i="5"/>
  <c r="BW134" i="5"/>
  <c r="BW124" i="5"/>
  <c r="BW104" i="5"/>
  <c r="BW95" i="5"/>
  <c r="BW125" i="5"/>
  <c r="BS174" i="4"/>
  <c r="BW126" i="5"/>
  <c r="BW107" i="5"/>
  <c r="BQ70" i="5"/>
  <c r="BS180" i="4"/>
  <c r="BF172" i="4"/>
  <c r="BO172" i="4" s="1"/>
  <c r="BH172" i="5" s="1"/>
  <c r="BA169" i="4"/>
  <c r="BA168" i="4"/>
  <c r="BS146" i="4"/>
  <c r="BQ142" i="5"/>
  <c r="BA138" i="4"/>
  <c r="BS127" i="4"/>
  <c r="BF149" i="4"/>
  <c r="BO149" i="4" s="1"/>
  <c r="BH149" i="5" s="1"/>
  <c r="BK117" i="5"/>
  <c r="BA91" i="4"/>
  <c r="BS66" i="4"/>
  <c r="BW46" i="5"/>
  <c r="BA170" i="5"/>
  <c r="BE170" i="5" s="1"/>
  <c r="BK170" i="4"/>
  <c r="BL170" i="4"/>
  <c r="BA98" i="5"/>
  <c r="BA73" i="4"/>
  <c r="BA106" i="4"/>
  <c r="BG83" i="5"/>
  <c r="BI83" i="5" s="1"/>
  <c r="BP83" i="4"/>
  <c r="BQ83" i="4"/>
  <c r="BQ70" i="4"/>
  <c r="BP70" i="4"/>
  <c r="BG48" i="5"/>
  <c r="BI48" i="5" s="1"/>
  <c r="BQ48" i="4"/>
  <c r="BP48" i="4"/>
  <c r="BW29" i="5"/>
  <c r="BA110" i="4"/>
  <c r="BH102" i="5"/>
  <c r="BW63" i="5"/>
  <c r="BA113" i="5"/>
  <c r="BL113" i="4"/>
  <c r="BK113" i="4"/>
  <c r="BA43" i="5"/>
  <c r="BE43" i="5" s="1"/>
  <c r="BL43" i="4"/>
  <c r="BK43" i="4"/>
  <c r="BW23" i="5"/>
  <c r="BS128" i="4"/>
  <c r="BN78" i="4"/>
  <c r="BI78" i="4"/>
  <c r="BQ20" i="5"/>
  <c r="BP175" i="5"/>
  <c r="BS32" i="4"/>
  <c r="BW26" i="5"/>
  <c r="BQ42" i="4"/>
  <c r="BP42" i="4"/>
  <c r="BE115" i="5"/>
  <c r="BS11" i="4"/>
  <c r="BV162" i="5"/>
  <c r="BV126" i="5"/>
  <c r="BA30" i="4"/>
  <c r="BP172" i="3"/>
  <c r="BQ172" i="3"/>
  <c r="BA134" i="3"/>
  <c r="BP112" i="5"/>
  <c r="BA10" i="4"/>
  <c r="BS177" i="3"/>
  <c r="BS8" i="4"/>
  <c r="BV149" i="5"/>
  <c r="BV117" i="5"/>
  <c r="BA174" i="3"/>
  <c r="BV140" i="5"/>
  <c r="BV159" i="5"/>
  <c r="BV147" i="5"/>
  <c r="BV129" i="5"/>
  <c r="BV101" i="5"/>
  <c r="BS141" i="3"/>
  <c r="BA120" i="3"/>
  <c r="BV72" i="5"/>
  <c r="BP54" i="5"/>
  <c r="BV18" i="5"/>
  <c r="BS176" i="3"/>
  <c r="BP85" i="5"/>
  <c r="BA69" i="3"/>
  <c r="BA45" i="3"/>
  <c r="BJ117" i="5"/>
  <c r="BP117" i="3"/>
  <c r="BQ117" i="3"/>
  <c r="BV96" i="5"/>
  <c r="BP75" i="5"/>
  <c r="BN33" i="3"/>
  <c r="BG33" i="5" s="1"/>
  <c r="BI33" i="3"/>
  <c r="BP20" i="5"/>
  <c r="BP108" i="5"/>
  <c r="BS145" i="3"/>
  <c r="BA135" i="3"/>
  <c r="BF112" i="3"/>
  <c r="BO112" i="3" s="1"/>
  <c r="BS95" i="3"/>
  <c r="BS64" i="3"/>
  <c r="BV49" i="5"/>
  <c r="BS12" i="3"/>
  <c r="BA71" i="4"/>
  <c r="BA167" i="3"/>
  <c r="BA127" i="3"/>
  <c r="BQ113" i="3"/>
  <c r="BP113" i="3"/>
  <c r="BP68" i="5"/>
  <c r="BP42" i="5"/>
  <c r="BV15" i="5"/>
  <c r="BS167" i="3"/>
  <c r="BA156" i="3"/>
  <c r="BV70" i="5"/>
  <c r="BP27" i="5"/>
  <c r="BV8" i="5"/>
  <c r="BG49" i="3"/>
  <c r="BN49" i="3" s="1"/>
  <c r="BS16" i="3"/>
  <c r="BA131" i="3"/>
  <c r="BA88" i="3"/>
  <c r="BI40" i="3"/>
  <c r="BA40" i="5" s="1"/>
  <c r="BN40" i="3"/>
  <c r="BS94" i="3"/>
  <c r="BS136" i="3"/>
  <c r="BS71" i="3"/>
  <c r="BA92" i="3"/>
  <c r="BD83" i="5"/>
  <c r="BL83" i="3"/>
  <c r="BK83" i="3"/>
  <c r="BA34" i="3"/>
  <c r="BA14" i="3"/>
  <c r="BS36" i="3"/>
  <c r="BV135" i="5"/>
  <c r="BG79" i="3"/>
  <c r="BN79" i="3" s="1"/>
  <c r="BS29" i="3"/>
  <c r="BA23" i="3"/>
  <c r="BI70" i="3"/>
  <c r="BA70" i="5" s="1"/>
  <c r="BN70" i="3"/>
  <c r="BG70" i="5" s="1"/>
  <c r="BI70" i="5" s="1"/>
  <c r="BV37" i="5"/>
  <c r="BV71" i="5"/>
  <c r="BA28" i="3"/>
  <c r="BA8" i="3"/>
  <c r="BS59" i="3"/>
  <c r="BA5" i="3"/>
  <c r="BE68" i="5" l="1"/>
  <c r="BD68" i="5"/>
  <c r="BP68" i="3"/>
  <c r="BQ68" i="3"/>
  <c r="BE62" i="5"/>
  <c r="BJ62" i="5"/>
  <c r="BK62" i="5"/>
  <c r="BQ108" i="4"/>
  <c r="BQ68" i="4"/>
  <c r="BP68" i="4"/>
  <c r="BI68" i="5"/>
  <c r="BJ172" i="5"/>
  <c r="BJ43" i="5"/>
  <c r="BJ121" i="5"/>
  <c r="BK68" i="5"/>
  <c r="BP42" i="3"/>
  <c r="BQ42" i="3"/>
  <c r="BJ68" i="5"/>
  <c r="BP119" i="4"/>
  <c r="BQ119" i="4"/>
  <c r="BG119" i="5"/>
  <c r="BJ119" i="5" s="1"/>
  <c r="BQ54" i="4"/>
  <c r="BP54" i="4"/>
  <c r="BK119" i="4"/>
  <c r="BA119" i="5"/>
  <c r="BL119" i="4"/>
  <c r="BE74" i="4"/>
  <c r="BG74" i="4" s="1"/>
  <c r="BG149" i="5"/>
  <c r="BK149" i="5" s="1"/>
  <c r="BQ149" i="4"/>
  <c r="BP149" i="4"/>
  <c r="BK121" i="5"/>
  <c r="BK54" i="4"/>
  <c r="BL54" i="4"/>
  <c r="BE107" i="4"/>
  <c r="BG107" i="4" s="1"/>
  <c r="BD99" i="5"/>
  <c r="BJ99" i="5"/>
  <c r="BQ76" i="3"/>
  <c r="BP76" i="3"/>
  <c r="BJ103" i="5"/>
  <c r="BK116" i="5"/>
  <c r="BK103" i="5"/>
  <c r="BK42" i="5"/>
  <c r="BD81" i="5"/>
  <c r="BK83" i="5"/>
  <c r="BK172" i="5"/>
  <c r="BE149" i="5"/>
  <c r="BK75" i="5"/>
  <c r="BK123" i="5"/>
  <c r="BE81" i="5"/>
  <c r="BJ113" i="5"/>
  <c r="BK48" i="5"/>
  <c r="BK44" i="5"/>
  <c r="BJ60" i="5"/>
  <c r="BK170" i="5"/>
  <c r="BK81" i="5"/>
  <c r="BK97" i="5"/>
  <c r="BJ55" i="5"/>
  <c r="BO140" i="5"/>
  <c r="BJ81" i="5"/>
  <c r="BK43" i="5"/>
  <c r="BJ175" i="5"/>
  <c r="BO45" i="5"/>
  <c r="BO57" i="5"/>
  <c r="BI33" i="5"/>
  <c r="BK33" i="5"/>
  <c r="BC70" i="5"/>
  <c r="BE70" i="5"/>
  <c r="BC40" i="5"/>
  <c r="BE40" i="5"/>
  <c r="BQ49" i="3"/>
  <c r="BP49" i="3"/>
  <c r="BG49" i="5"/>
  <c r="BQ134" i="4"/>
  <c r="BP134" i="4"/>
  <c r="BQ165" i="3"/>
  <c r="BP165" i="3"/>
  <c r="BG165" i="5"/>
  <c r="BQ54" i="3"/>
  <c r="BP54" i="3"/>
  <c r="BG54" i="5"/>
  <c r="BO126" i="5"/>
  <c r="BQ126" i="5"/>
  <c r="BC61" i="5"/>
  <c r="BE61" i="5"/>
  <c r="BG102" i="5"/>
  <c r="BQ102" i="4"/>
  <c r="BP102" i="4"/>
  <c r="BG76" i="5"/>
  <c r="BQ76" i="4"/>
  <c r="BP76" i="4"/>
  <c r="BQ108" i="3"/>
  <c r="BP108" i="3"/>
  <c r="BG108" i="5"/>
  <c r="BQ132" i="3"/>
  <c r="BP132" i="3"/>
  <c r="BQ79" i="3"/>
  <c r="BP79" i="3"/>
  <c r="BG79" i="5"/>
  <c r="BM96" i="5"/>
  <c r="BQ96" i="5" s="1"/>
  <c r="BV96" i="4"/>
  <c r="BU96" i="4"/>
  <c r="BE93" i="4"/>
  <c r="BG93" i="4" s="1"/>
  <c r="BE145" i="4"/>
  <c r="BE131" i="3"/>
  <c r="BM74" i="5"/>
  <c r="BP74" i="5" s="1"/>
  <c r="BU74" i="4"/>
  <c r="BV74" i="4"/>
  <c r="BM30" i="5"/>
  <c r="BP30" i="5" s="1"/>
  <c r="BV30" i="4"/>
  <c r="BU30" i="4"/>
  <c r="BE21" i="3"/>
  <c r="BU160" i="3"/>
  <c r="BV160" i="3"/>
  <c r="BE182" i="3"/>
  <c r="BM6" i="5"/>
  <c r="BP6" i="5" s="1"/>
  <c r="BV6" i="4"/>
  <c r="BU6" i="4"/>
  <c r="BE179" i="4"/>
  <c r="BM109" i="5"/>
  <c r="BP109" i="5" s="1"/>
  <c r="BV109" i="4"/>
  <c r="BU109" i="4"/>
  <c r="BU106" i="3"/>
  <c r="BV106" i="3"/>
  <c r="BI27" i="5"/>
  <c r="BJ27" i="5"/>
  <c r="BE147" i="3"/>
  <c r="BG147" i="3" s="1"/>
  <c r="BE73" i="3"/>
  <c r="BG73" i="3"/>
  <c r="BE109" i="3"/>
  <c r="BG109" i="3" s="1"/>
  <c r="BE141" i="3"/>
  <c r="BG141" i="3" s="1"/>
  <c r="BM14" i="5"/>
  <c r="BP14" i="5" s="1"/>
  <c r="BV14" i="4"/>
  <c r="BU14" i="4"/>
  <c r="BM13" i="5"/>
  <c r="BP13" i="5" s="1"/>
  <c r="BV13" i="4"/>
  <c r="BU13" i="4"/>
  <c r="BE147" i="4"/>
  <c r="BA102" i="5"/>
  <c r="BE102" i="5" s="1"/>
  <c r="BK102" i="4"/>
  <c r="BL102" i="4"/>
  <c r="BM106" i="5"/>
  <c r="BP106" i="5" s="1"/>
  <c r="BE144" i="4"/>
  <c r="BG144" i="4" s="1"/>
  <c r="BM182" i="5"/>
  <c r="BV182" i="4"/>
  <c r="BU182" i="4"/>
  <c r="BM147" i="5"/>
  <c r="BP147" i="5" s="1"/>
  <c r="BU147" i="4"/>
  <c r="BV147" i="4"/>
  <c r="BM134" i="5"/>
  <c r="BQ134" i="5" s="1"/>
  <c r="BV134" i="4"/>
  <c r="BU134" i="4"/>
  <c r="BK75" i="3"/>
  <c r="BL75" i="3"/>
  <c r="BE141" i="4"/>
  <c r="BG141" i="4" s="1"/>
  <c r="BM166" i="5"/>
  <c r="BQ166" i="5" s="1"/>
  <c r="BV166" i="4"/>
  <c r="BU166" i="4"/>
  <c r="BE35" i="3"/>
  <c r="BG35" i="3" s="1"/>
  <c r="BV77" i="3"/>
  <c r="BU77" i="3"/>
  <c r="BV58" i="3"/>
  <c r="BU58" i="3"/>
  <c r="BE150" i="3"/>
  <c r="BM177" i="5"/>
  <c r="BV177" i="4"/>
  <c r="BU177" i="4"/>
  <c r="BE26" i="4"/>
  <c r="BG26" i="4" s="1"/>
  <c r="BM88" i="5"/>
  <c r="BQ88" i="5" s="1"/>
  <c r="BV88" i="4"/>
  <c r="BU88" i="4"/>
  <c r="BL108" i="3"/>
  <c r="BK108" i="3"/>
  <c r="BM110" i="5"/>
  <c r="BP110" i="5" s="1"/>
  <c r="BV110" i="4"/>
  <c r="BU110" i="4"/>
  <c r="BV28" i="3"/>
  <c r="BU28" i="3"/>
  <c r="BV127" i="3"/>
  <c r="BU127" i="3"/>
  <c r="BD165" i="5"/>
  <c r="BK165" i="3"/>
  <c r="BL165" i="3"/>
  <c r="BV6" i="3"/>
  <c r="BU6" i="3"/>
  <c r="BC116" i="5"/>
  <c r="BD116" i="5"/>
  <c r="BA108" i="5"/>
  <c r="BE118" i="4"/>
  <c r="BG118" i="4" s="1"/>
  <c r="BM137" i="5"/>
  <c r="BP137" i="5" s="1"/>
  <c r="BU137" i="4"/>
  <c r="BV137" i="4"/>
  <c r="BM26" i="5"/>
  <c r="BQ26" i="5" s="1"/>
  <c r="BU26" i="4"/>
  <c r="BV26" i="4"/>
  <c r="BE164" i="3"/>
  <c r="BG164" i="3" s="1"/>
  <c r="BV35" i="3"/>
  <c r="BU35" i="3"/>
  <c r="BV11" i="3"/>
  <c r="BU11" i="3"/>
  <c r="BV159" i="3"/>
  <c r="BU159" i="3"/>
  <c r="BE148" i="3"/>
  <c r="BQ82" i="3"/>
  <c r="BP82" i="3"/>
  <c r="BE179" i="3"/>
  <c r="BG179" i="3" s="1"/>
  <c r="BJ112" i="5"/>
  <c r="BM7" i="5"/>
  <c r="BP7" i="5" s="1"/>
  <c r="BV7" i="4"/>
  <c r="BU7" i="4"/>
  <c r="BL132" i="3"/>
  <c r="BK132" i="3"/>
  <c r="BE126" i="4"/>
  <c r="BG126" i="4" s="1"/>
  <c r="BM164" i="5"/>
  <c r="BP164" i="5" s="1"/>
  <c r="BV164" i="4"/>
  <c r="BU164" i="4"/>
  <c r="BM159" i="5"/>
  <c r="BP159" i="5" s="1"/>
  <c r="BU159" i="4"/>
  <c r="BV159" i="4"/>
  <c r="BJ123" i="5"/>
  <c r="BE169" i="4"/>
  <c r="BG169" i="4" s="1"/>
  <c r="BU169" i="3"/>
  <c r="BV169" i="3"/>
  <c r="BM167" i="5"/>
  <c r="BP167" i="5" s="1"/>
  <c r="BV167" i="4"/>
  <c r="BU167" i="4"/>
  <c r="BI127" i="4"/>
  <c r="BE88" i="4"/>
  <c r="BG88" i="4" s="1"/>
  <c r="BI98" i="5"/>
  <c r="BK98" i="5"/>
  <c r="BV34" i="3"/>
  <c r="BU34" i="3"/>
  <c r="BM34" i="5"/>
  <c r="BE124" i="4"/>
  <c r="BG124" i="4" s="1"/>
  <c r="BE180" i="3"/>
  <c r="BV150" i="3"/>
  <c r="BU150" i="3"/>
  <c r="BE5" i="3"/>
  <c r="BG5" i="3" s="1"/>
  <c r="BU36" i="3"/>
  <c r="BV36" i="3"/>
  <c r="BV94" i="3"/>
  <c r="BU94" i="3"/>
  <c r="BV12" i="3"/>
  <c r="BU12" i="3"/>
  <c r="BE106" i="4"/>
  <c r="BC172" i="5"/>
  <c r="BD172" i="5"/>
  <c r="BE92" i="3"/>
  <c r="BV167" i="3"/>
  <c r="BU167" i="3"/>
  <c r="BE127" i="3"/>
  <c r="BG127" i="3" s="1"/>
  <c r="BV145" i="3"/>
  <c r="BU145" i="3"/>
  <c r="BE45" i="3"/>
  <c r="BG45" i="3" s="1"/>
  <c r="BE134" i="3"/>
  <c r="BG134" i="3" s="1"/>
  <c r="BK70" i="5"/>
  <c r="BE73" i="4"/>
  <c r="BG73" i="4" s="1"/>
  <c r="BM66" i="5"/>
  <c r="BP66" i="5" s="1"/>
  <c r="BU66" i="4"/>
  <c r="BV66" i="4"/>
  <c r="BM180" i="5"/>
  <c r="BQ180" i="5" s="1"/>
  <c r="BU180" i="4"/>
  <c r="BV180" i="4"/>
  <c r="BE172" i="5"/>
  <c r="BE157" i="3"/>
  <c r="BG157" i="3" s="1"/>
  <c r="BV100" i="3"/>
  <c r="BU100" i="3"/>
  <c r="BV163" i="3"/>
  <c r="BU163" i="3"/>
  <c r="BV125" i="3"/>
  <c r="BU125" i="3"/>
  <c r="BV143" i="3"/>
  <c r="BU143" i="3"/>
  <c r="BM12" i="5"/>
  <c r="BQ12" i="5" s="1"/>
  <c r="BU12" i="4"/>
  <c r="BV12" i="4"/>
  <c r="BM28" i="5"/>
  <c r="BV28" i="4"/>
  <c r="BU28" i="4"/>
  <c r="BG122" i="5"/>
  <c r="BK122" i="5" s="1"/>
  <c r="BQ122" i="4"/>
  <c r="BP122" i="4"/>
  <c r="BC149" i="5"/>
  <c r="BD149" i="5"/>
  <c r="BQ57" i="5"/>
  <c r="BP45" i="5"/>
  <c r="BV45" i="3"/>
  <c r="BU45" i="3"/>
  <c r="BE41" i="3"/>
  <c r="BE158" i="3"/>
  <c r="BV155" i="3"/>
  <c r="BU155" i="3"/>
  <c r="BE37" i="4"/>
  <c r="BG37" i="4" s="1"/>
  <c r="BI44" i="5"/>
  <c r="BJ44" i="5"/>
  <c r="BM124" i="5"/>
  <c r="BV124" i="4"/>
  <c r="BU124" i="4"/>
  <c r="BE63" i="4"/>
  <c r="BM105" i="5"/>
  <c r="BP105" i="5" s="1"/>
  <c r="BV105" i="4"/>
  <c r="BU105" i="4"/>
  <c r="BM104" i="5"/>
  <c r="BV104" i="4"/>
  <c r="BU104" i="4"/>
  <c r="BM131" i="5"/>
  <c r="BP131" i="5" s="1"/>
  <c r="BV131" i="4"/>
  <c r="BU131" i="4"/>
  <c r="BM50" i="5"/>
  <c r="BP50" i="5" s="1"/>
  <c r="BV50" i="4"/>
  <c r="BU50" i="4"/>
  <c r="BU171" i="3"/>
  <c r="BV171" i="3"/>
  <c r="BE25" i="4"/>
  <c r="BU124" i="3"/>
  <c r="BV124" i="3"/>
  <c r="BE100" i="3"/>
  <c r="BK55" i="5"/>
  <c r="BE47" i="3"/>
  <c r="BM181" i="5"/>
  <c r="BP181" i="5" s="1"/>
  <c r="BV181" i="4"/>
  <c r="BU181" i="4"/>
  <c r="BV73" i="3"/>
  <c r="BU73" i="3"/>
  <c r="BE13" i="3"/>
  <c r="BG13" i="3" s="1"/>
  <c r="BV84" i="3"/>
  <c r="BU84" i="3"/>
  <c r="BE9" i="3"/>
  <c r="BG9" i="3" s="1"/>
  <c r="BE12" i="3"/>
  <c r="BG12" i="3" s="1"/>
  <c r="BE159" i="3"/>
  <c r="BG159" i="3" s="1"/>
  <c r="BE18" i="4"/>
  <c r="BM18" i="5"/>
  <c r="BP18" i="5" s="1"/>
  <c r="BV18" i="4"/>
  <c r="BU18" i="4"/>
  <c r="BE116" i="5"/>
  <c r="BE77" i="4"/>
  <c r="BG77" i="4" s="1"/>
  <c r="BV156" i="3"/>
  <c r="BU156" i="3"/>
  <c r="BM179" i="5"/>
  <c r="BP179" i="5" s="1"/>
  <c r="BV179" i="4"/>
  <c r="BU179" i="4"/>
  <c r="BU8" i="3"/>
  <c r="BV8" i="3"/>
  <c r="BU91" i="3"/>
  <c r="BV91" i="3"/>
  <c r="BU129" i="3"/>
  <c r="BV129" i="3"/>
  <c r="BU109" i="3"/>
  <c r="BV109" i="3"/>
  <c r="BE169" i="3"/>
  <c r="BD82" i="5"/>
  <c r="BL82" i="3"/>
  <c r="BK82" i="3"/>
  <c r="BE173" i="3"/>
  <c r="BG173" i="3" s="1"/>
  <c r="BE56" i="4"/>
  <c r="BG56" i="4" s="1"/>
  <c r="BE180" i="4"/>
  <c r="BM176" i="5"/>
  <c r="BP176" i="5" s="1"/>
  <c r="BV176" i="4"/>
  <c r="BU176" i="4"/>
  <c r="BM9" i="5"/>
  <c r="BQ9" i="5" s="1"/>
  <c r="BV9" i="4"/>
  <c r="BU9" i="4"/>
  <c r="BE84" i="4"/>
  <c r="BG84" i="4" s="1"/>
  <c r="BJ48" i="5"/>
  <c r="BV136" i="3"/>
  <c r="BU136" i="3"/>
  <c r="BV177" i="3"/>
  <c r="BU177" i="3"/>
  <c r="BM127" i="5"/>
  <c r="BU127" i="4"/>
  <c r="BV127" i="4"/>
  <c r="BE66" i="3"/>
  <c r="BV89" i="3"/>
  <c r="BU89" i="3"/>
  <c r="BE129" i="3"/>
  <c r="BV5" i="3"/>
  <c r="BU5" i="3"/>
  <c r="BE118" i="3"/>
  <c r="BG118" i="3" s="1"/>
  <c r="BM47" i="5"/>
  <c r="BP47" i="5" s="1"/>
  <c r="BV47" i="4"/>
  <c r="BU47" i="4"/>
  <c r="BM87" i="5"/>
  <c r="BQ87" i="5" s="1"/>
  <c r="BV87" i="4"/>
  <c r="BU87" i="4"/>
  <c r="BE32" i="4"/>
  <c r="BP140" i="5"/>
  <c r="BV140" i="3"/>
  <c r="BU140" i="3"/>
  <c r="BM72" i="5"/>
  <c r="BQ72" i="5" s="1"/>
  <c r="BU72" i="4"/>
  <c r="BV72" i="4"/>
  <c r="BE160" i="4"/>
  <c r="BC113" i="5"/>
  <c r="BD113" i="5"/>
  <c r="BV59" i="3"/>
  <c r="BU59" i="3"/>
  <c r="BJ70" i="5"/>
  <c r="BQ70" i="3"/>
  <c r="BP70" i="3"/>
  <c r="BE34" i="3"/>
  <c r="BG34" i="3" s="1"/>
  <c r="BU16" i="3"/>
  <c r="BV16" i="3"/>
  <c r="BV64" i="3"/>
  <c r="BU64" i="3"/>
  <c r="BA78" i="5"/>
  <c r="BE78" i="5" s="1"/>
  <c r="BL78" i="4"/>
  <c r="BK78" i="4"/>
  <c r="BC98" i="5"/>
  <c r="BE98" i="5"/>
  <c r="BM146" i="5"/>
  <c r="BU146" i="4"/>
  <c r="BV146" i="4"/>
  <c r="BE17" i="4"/>
  <c r="BG17" i="4" s="1"/>
  <c r="BM107" i="5"/>
  <c r="BU107" i="4"/>
  <c r="BV107" i="4"/>
  <c r="BE178" i="4"/>
  <c r="BE6" i="3"/>
  <c r="BV23" i="3"/>
  <c r="BU23" i="3"/>
  <c r="BM23" i="5"/>
  <c r="BV101" i="3"/>
  <c r="BU101" i="3"/>
  <c r="BV47" i="3"/>
  <c r="BU47" i="3"/>
  <c r="BV52" i="3"/>
  <c r="BU52" i="3"/>
  <c r="BV80" i="3"/>
  <c r="BU80" i="3"/>
  <c r="BV107" i="3"/>
  <c r="BU107" i="3"/>
  <c r="BA122" i="5"/>
  <c r="BE122" i="5" s="1"/>
  <c r="BK122" i="4"/>
  <c r="BL122" i="4"/>
  <c r="BE130" i="4"/>
  <c r="BG130" i="4" s="1"/>
  <c r="BM144" i="5"/>
  <c r="BP144" i="5" s="1"/>
  <c r="BV144" i="4"/>
  <c r="BU144" i="4"/>
  <c r="BM161" i="5"/>
  <c r="BV161" i="4"/>
  <c r="BU161" i="4"/>
  <c r="BE106" i="3"/>
  <c r="BC121" i="5"/>
  <c r="BD121" i="5"/>
  <c r="BV25" i="3"/>
  <c r="BU25" i="3"/>
  <c r="BV13" i="3"/>
  <c r="BU13" i="3"/>
  <c r="BE84" i="3"/>
  <c r="BG84" i="3" s="1"/>
  <c r="BE31" i="3"/>
  <c r="BV153" i="3"/>
  <c r="BU153" i="3"/>
  <c r="BM21" i="5"/>
  <c r="BQ21" i="5" s="1"/>
  <c r="BV21" i="4"/>
  <c r="BU21" i="4"/>
  <c r="BM35" i="5"/>
  <c r="BU35" i="4"/>
  <c r="BV35" i="4"/>
  <c r="BM183" i="5"/>
  <c r="BV183" i="4"/>
  <c r="BU183" i="4"/>
  <c r="BM56" i="5"/>
  <c r="BP56" i="5" s="1"/>
  <c r="BU56" i="4"/>
  <c r="BV56" i="4"/>
  <c r="BE96" i="3"/>
  <c r="BG96" i="3" s="1"/>
  <c r="BM129" i="5"/>
  <c r="BU129" i="4"/>
  <c r="BV129" i="4"/>
  <c r="BE30" i="3"/>
  <c r="BE11" i="3"/>
  <c r="BG11" i="3" s="1"/>
  <c r="BV148" i="3"/>
  <c r="BU148" i="3"/>
  <c r="BE166" i="3"/>
  <c r="BG166" i="3" s="1"/>
  <c r="BV179" i="3"/>
  <c r="BU179" i="3"/>
  <c r="BE12" i="4"/>
  <c r="BG12" i="4" s="1"/>
  <c r="BE80" i="4"/>
  <c r="BG80" i="4" s="1"/>
  <c r="BI166" i="4"/>
  <c r="BN166" i="4"/>
  <c r="BV120" i="3"/>
  <c r="BU120" i="3"/>
  <c r="BM120" i="5"/>
  <c r="BE163" i="3"/>
  <c r="BG163" i="3" s="1"/>
  <c r="BM95" i="5"/>
  <c r="BV95" i="4"/>
  <c r="BU95" i="4"/>
  <c r="BE29" i="3"/>
  <c r="BV14" i="3"/>
  <c r="BU14" i="3"/>
  <c r="BE71" i="3"/>
  <c r="BG71" i="3" s="1"/>
  <c r="BD175" i="5"/>
  <c r="BL49" i="3"/>
  <c r="BK49" i="3"/>
  <c r="BA49" i="5"/>
  <c r="BE128" i="4"/>
  <c r="BV7" i="3"/>
  <c r="BU7" i="3"/>
  <c r="BE153" i="3"/>
  <c r="BG153" i="3" s="1"/>
  <c r="BE59" i="4"/>
  <c r="BG59" i="4" s="1"/>
  <c r="BM136" i="5"/>
  <c r="BQ136" i="5" s="1"/>
  <c r="BV136" i="4"/>
  <c r="BU136" i="4"/>
  <c r="BE99" i="5"/>
  <c r="BK60" i="5"/>
  <c r="BM130" i="5"/>
  <c r="BP130" i="5" s="1"/>
  <c r="BV130" i="4"/>
  <c r="BU130" i="4"/>
  <c r="BE161" i="4"/>
  <c r="BM53" i="5"/>
  <c r="BQ53" i="5" s="1"/>
  <c r="BV53" i="4"/>
  <c r="BU53" i="4"/>
  <c r="BM89" i="5"/>
  <c r="BV89" i="4"/>
  <c r="BU89" i="4"/>
  <c r="BE10" i="3"/>
  <c r="BG10" i="3" s="1"/>
  <c r="BE28" i="4"/>
  <c r="BG28" i="4" s="1"/>
  <c r="BV30" i="3"/>
  <c r="BU30" i="3"/>
  <c r="BV65" i="3"/>
  <c r="BU65" i="3"/>
  <c r="BE144" i="3"/>
  <c r="BE9" i="4"/>
  <c r="BV178" i="3"/>
  <c r="BU178" i="3"/>
  <c r="BV138" i="3"/>
  <c r="BU138" i="3"/>
  <c r="BK175" i="5"/>
  <c r="BV10" i="3"/>
  <c r="BU10" i="3"/>
  <c r="BE64" i="3"/>
  <c r="BG64" i="3" s="1"/>
  <c r="BI116" i="5"/>
  <c r="BJ116" i="5"/>
  <c r="BE88" i="3"/>
  <c r="BG88" i="3" s="1"/>
  <c r="BM174" i="5"/>
  <c r="BQ174" i="5" s="1"/>
  <c r="BV174" i="4"/>
  <c r="BU174" i="4"/>
  <c r="BM152" i="5"/>
  <c r="BP152" i="5" s="1"/>
  <c r="BU152" i="4"/>
  <c r="BV152" i="4"/>
  <c r="BV74" i="3"/>
  <c r="BU74" i="3"/>
  <c r="BL24" i="3"/>
  <c r="BK24" i="3"/>
  <c r="BV184" i="3"/>
  <c r="BU184" i="3"/>
  <c r="BE135" i="3"/>
  <c r="BG135" i="3" s="1"/>
  <c r="BU176" i="3"/>
  <c r="BV176" i="3"/>
  <c r="BI42" i="5"/>
  <c r="BJ42" i="5"/>
  <c r="BE113" i="5"/>
  <c r="BD70" i="5"/>
  <c r="BK70" i="3"/>
  <c r="BL70" i="3"/>
  <c r="BQ40" i="3"/>
  <c r="BP40" i="3"/>
  <c r="BE69" i="3"/>
  <c r="BG69" i="3" s="1"/>
  <c r="BE120" i="3"/>
  <c r="BM8" i="5"/>
  <c r="BU8" i="4"/>
  <c r="BV8" i="4"/>
  <c r="BM32" i="5"/>
  <c r="BP32" i="5" s="1"/>
  <c r="BV32" i="4"/>
  <c r="BU32" i="4"/>
  <c r="BG78" i="5"/>
  <c r="BK78" i="5" s="1"/>
  <c r="BQ78" i="4"/>
  <c r="BP78" i="4"/>
  <c r="BE168" i="4"/>
  <c r="BG168" i="4" s="1"/>
  <c r="BE171" i="4"/>
  <c r="BI35" i="4"/>
  <c r="BQ61" i="3"/>
  <c r="BP61" i="3"/>
  <c r="BG61" i="5"/>
  <c r="BM52" i="5"/>
  <c r="BQ52" i="5" s="1"/>
  <c r="BU52" i="4"/>
  <c r="BV52" i="4"/>
  <c r="BE92" i="4"/>
  <c r="BE182" i="4"/>
  <c r="BG182" i="4" s="1"/>
  <c r="BV56" i="3"/>
  <c r="BU56" i="3"/>
  <c r="BE37" i="3"/>
  <c r="BG37" i="3" s="1"/>
  <c r="BU147" i="3"/>
  <c r="BV147" i="3"/>
  <c r="BV164" i="3"/>
  <c r="BU164" i="3"/>
  <c r="BE15" i="4"/>
  <c r="BG15" i="4" s="1"/>
  <c r="BE53" i="4"/>
  <c r="BM29" i="5"/>
  <c r="BQ29" i="5" s="1"/>
  <c r="BV29" i="4"/>
  <c r="BU29" i="4"/>
  <c r="BE64" i="4"/>
  <c r="BG64" i="4" s="1"/>
  <c r="BM157" i="5"/>
  <c r="BP157" i="5" s="1"/>
  <c r="BV157" i="4"/>
  <c r="BU157" i="4"/>
  <c r="BM125" i="5"/>
  <c r="BV125" i="4"/>
  <c r="BU125" i="4"/>
  <c r="BM138" i="5"/>
  <c r="BV138" i="4"/>
  <c r="BU138" i="4"/>
  <c r="BE125" i="3"/>
  <c r="BG125" i="3" s="1"/>
  <c r="BE45" i="4"/>
  <c r="BG45" i="4" s="1"/>
  <c r="BE89" i="4"/>
  <c r="BG89" i="4" s="1"/>
  <c r="BU152" i="3"/>
  <c r="BV152" i="3"/>
  <c r="BE151" i="3"/>
  <c r="BE110" i="3"/>
  <c r="BG110" i="3" s="1"/>
  <c r="BE47" i="4"/>
  <c r="BG47" i="4" s="1"/>
  <c r="BM46" i="5"/>
  <c r="BP46" i="5" s="1"/>
  <c r="BV46" i="4"/>
  <c r="BU46" i="4"/>
  <c r="BM150" i="5"/>
  <c r="BQ150" i="5" s="1"/>
  <c r="BV150" i="4"/>
  <c r="BU150" i="4"/>
  <c r="BM154" i="5"/>
  <c r="BV154" i="4"/>
  <c r="BU154" i="4"/>
  <c r="BE140" i="4"/>
  <c r="BE80" i="3"/>
  <c r="BG80" i="3" s="1"/>
  <c r="BM94" i="5"/>
  <c r="BV94" i="4"/>
  <c r="BU94" i="4"/>
  <c r="BE91" i="3"/>
  <c r="BP57" i="5"/>
  <c r="BV57" i="3"/>
  <c r="BU57" i="3"/>
  <c r="BE140" i="3"/>
  <c r="BG140" i="3" s="1"/>
  <c r="BE176" i="3"/>
  <c r="BE21" i="4"/>
  <c r="BG21" i="4" s="1"/>
  <c r="BE177" i="3"/>
  <c r="BE52" i="4"/>
  <c r="BE176" i="4"/>
  <c r="BG176" i="4" s="1"/>
  <c r="BG40" i="5"/>
  <c r="BD98" i="5"/>
  <c r="BV41" i="3"/>
  <c r="BU41" i="3"/>
  <c r="BM41" i="5"/>
  <c r="BP41" i="5" s="1"/>
  <c r="BV18" i="3"/>
  <c r="BU18" i="3"/>
  <c r="BE53" i="3"/>
  <c r="BV88" i="3"/>
  <c r="BU88" i="3"/>
  <c r="BV134" i="3"/>
  <c r="BU134" i="3"/>
  <c r="BM58" i="5"/>
  <c r="BV58" i="4"/>
  <c r="BU58" i="4"/>
  <c r="BM16" i="5"/>
  <c r="BU16" i="4"/>
  <c r="BV16" i="4"/>
  <c r="BM64" i="5"/>
  <c r="BV64" i="4"/>
  <c r="BU64" i="4"/>
  <c r="BM135" i="5"/>
  <c r="BP135" i="5" s="1"/>
  <c r="BV135" i="4"/>
  <c r="BU135" i="4"/>
  <c r="BM139" i="5"/>
  <c r="BP139" i="5" s="1"/>
  <c r="BV139" i="4"/>
  <c r="BU139" i="4"/>
  <c r="BE95" i="3"/>
  <c r="BG95" i="3" s="1"/>
  <c r="BM15" i="5"/>
  <c r="BP15" i="5" s="1"/>
  <c r="BV15" i="4"/>
  <c r="BU15" i="4"/>
  <c r="BE160" i="3"/>
  <c r="BM69" i="5"/>
  <c r="BP69" i="5" s="1"/>
  <c r="BV69" i="4"/>
  <c r="BU69" i="4"/>
  <c r="BV39" i="3"/>
  <c r="BU39" i="3"/>
  <c r="BM39" i="5"/>
  <c r="BE89" i="3"/>
  <c r="BG89" i="3" s="1"/>
  <c r="BV118" i="3"/>
  <c r="BU118" i="3"/>
  <c r="BV110" i="3"/>
  <c r="BU110" i="3"/>
  <c r="BM71" i="5"/>
  <c r="BQ71" i="5" s="1"/>
  <c r="BV71" i="4"/>
  <c r="BU71" i="4"/>
  <c r="BV166" i="3"/>
  <c r="BU166" i="3"/>
  <c r="BM10" i="5"/>
  <c r="BQ10" i="5" s="1"/>
  <c r="BV10" i="4"/>
  <c r="BU10" i="4"/>
  <c r="BM158" i="5"/>
  <c r="BP158" i="5" s="1"/>
  <c r="BU158" i="4"/>
  <c r="BV158" i="4"/>
  <c r="BE150" i="4"/>
  <c r="BG150" i="4" s="1"/>
  <c r="BM84" i="5"/>
  <c r="BV84" i="4"/>
  <c r="BU84" i="4"/>
  <c r="BJ114" i="5"/>
  <c r="BI85" i="5"/>
  <c r="BK85" i="5"/>
  <c r="BM11" i="5"/>
  <c r="BQ11" i="5" s="1"/>
  <c r="BV11" i="4"/>
  <c r="BU11" i="4"/>
  <c r="BV157" i="3"/>
  <c r="BU157" i="3"/>
  <c r="BV22" i="3"/>
  <c r="BU22" i="3"/>
  <c r="BE74" i="3"/>
  <c r="BM151" i="5"/>
  <c r="BU151" i="4"/>
  <c r="BV151" i="4"/>
  <c r="BE154" i="3"/>
  <c r="BE145" i="3"/>
  <c r="BE22" i="3"/>
  <c r="BG22" i="3" s="1"/>
  <c r="BE7" i="4"/>
  <c r="BG7" i="4" s="1"/>
  <c r="BM92" i="5"/>
  <c r="BQ92" i="5" s="1"/>
  <c r="BU92" i="4"/>
  <c r="BV92" i="4"/>
  <c r="BE183" i="4"/>
  <c r="BG183" i="4" s="1"/>
  <c r="BE51" i="4"/>
  <c r="BG51" i="4" s="1"/>
  <c r="BM128" i="5"/>
  <c r="BV128" i="4"/>
  <c r="BU128" i="4"/>
  <c r="BV29" i="3"/>
  <c r="BU29" i="3"/>
  <c r="BE14" i="3"/>
  <c r="BG14" i="3" s="1"/>
  <c r="BE156" i="3"/>
  <c r="BG156" i="3" s="1"/>
  <c r="BE8" i="3"/>
  <c r="BG8" i="3" s="1"/>
  <c r="BV71" i="3"/>
  <c r="BU71" i="3"/>
  <c r="BD40" i="5"/>
  <c r="BL40" i="3"/>
  <c r="BK40" i="3"/>
  <c r="BE167" i="3"/>
  <c r="BV95" i="3"/>
  <c r="BU95" i="3"/>
  <c r="BL33" i="3"/>
  <c r="BK33" i="3"/>
  <c r="BA33" i="5"/>
  <c r="BC43" i="5"/>
  <c r="BD43" i="5"/>
  <c r="BG35" i="4"/>
  <c r="BN35" i="4" s="1"/>
  <c r="BC97" i="5"/>
  <c r="BD97" i="5"/>
  <c r="BM173" i="5"/>
  <c r="BP173" i="5" s="1"/>
  <c r="BU173" i="4"/>
  <c r="BV173" i="4"/>
  <c r="BE93" i="3"/>
  <c r="BD61" i="5"/>
  <c r="BL61" i="3"/>
  <c r="BK61" i="3"/>
  <c r="BE79" i="5"/>
  <c r="BE29" i="4"/>
  <c r="BE132" i="4"/>
  <c r="BG132" i="4" s="1"/>
  <c r="BV93" i="3"/>
  <c r="BU93" i="3"/>
  <c r="BE46" i="3"/>
  <c r="BG46" i="3" s="1"/>
  <c r="BE104" i="3"/>
  <c r="BG104" i="3" s="1"/>
  <c r="BV87" i="3"/>
  <c r="BU87" i="3"/>
  <c r="BV96" i="3"/>
  <c r="BU96" i="3"/>
  <c r="BE124" i="3"/>
  <c r="BM77" i="5"/>
  <c r="BQ77" i="5" s="1"/>
  <c r="BV77" i="4"/>
  <c r="BU77" i="4"/>
  <c r="BM160" i="5"/>
  <c r="BU160" i="4"/>
  <c r="BV160" i="4"/>
  <c r="BE135" i="4"/>
  <c r="BG135" i="4" s="1"/>
  <c r="BE175" i="5"/>
  <c r="BM171" i="5"/>
  <c r="BV171" i="4"/>
  <c r="BU171" i="4"/>
  <c r="BM51" i="5"/>
  <c r="BQ51" i="5" s="1"/>
  <c r="BV51" i="4"/>
  <c r="BU51" i="4"/>
  <c r="BK112" i="5"/>
  <c r="BM148" i="5"/>
  <c r="BQ148" i="5" s="1"/>
  <c r="BV148" i="4"/>
  <c r="BU148" i="4"/>
  <c r="BE17" i="3"/>
  <c r="BG17" i="3" s="1"/>
  <c r="BV161" i="3"/>
  <c r="BU161" i="3"/>
  <c r="BE138" i="3"/>
  <c r="BA20" i="5"/>
  <c r="BL20" i="4"/>
  <c r="BK20" i="4"/>
  <c r="BE57" i="4"/>
  <c r="BG57" i="4" s="1"/>
  <c r="BM80" i="5"/>
  <c r="BU80" i="4"/>
  <c r="BV80" i="4"/>
  <c r="BE162" i="4"/>
  <c r="BM184" i="5"/>
  <c r="BQ184" i="5" s="1"/>
  <c r="BV184" i="4"/>
  <c r="BU184" i="4"/>
  <c r="BE148" i="4"/>
  <c r="BU21" i="3"/>
  <c r="BV21" i="3"/>
  <c r="BE39" i="3"/>
  <c r="BG39" i="3" s="1"/>
  <c r="BE32" i="3"/>
  <c r="BG32" i="3" s="1"/>
  <c r="BV9" i="3"/>
  <c r="BU9" i="3"/>
  <c r="BM67" i="5"/>
  <c r="BV67" i="4"/>
  <c r="BU67" i="4"/>
  <c r="BM36" i="5"/>
  <c r="BE87" i="4"/>
  <c r="BG87" i="4" s="1"/>
  <c r="BE156" i="4"/>
  <c r="BG156" i="4" s="1"/>
  <c r="BQ140" i="5"/>
  <c r="BM155" i="5"/>
  <c r="BQ155" i="5" s="1"/>
  <c r="BV155" i="4"/>
  <c r="BU155" i="4"/>
  <c r="BE181" i="4"/>
  <c r="BG181" i="4" s="1"/>
  <c r="BV174" i="3"/>
  <c r="BU174" i="3"/>
  <c r="BC103" i="5"/>
  <c r="BD103" i="5"/>
  <c r="BE56" i="3"/>
  <c r="BG56" i="3" s="1"/>
  <c r="BE131" i="4"/>
  <c r="BG131" i="4" s="1"/>
  <c r="BJ98" i="5"/>
  <c r="BE136" i="3"/>
  <c r="BG136" i="3" s="1"/>
  <c r="BE16" i="3"/>
  <c r="BG16" i="3" s="1"/>
  <c r="BE126" i="3"/>
  <c r="BV37" i="3"/>
  <c r="BU37" i="3"/>
  <c r="BE25" i="3"/>
  <c r="BE152" i="3"/>
  <c r="BV17" i="3"/>
  <c r="BU17" i="3"/>
  <c r="BE137" i="3"/>
  <c r="BG137" i="3" s="1"/>
  <c r="BU181" i="3"/>
  <c r="BV181" i="3"/>
  <c r="BM118" i="5"/>
  <c r="BV118" i="4"/>
  <c r="BU118" i="4"/>
  <c r="BE154" i="4"/>
  <c r="BG154" i="4" s="1"/>
  <c r="BE100" i="4"/>
  <c r="BG100" i="4" s="1"/>
  <c r="BE72" i="4"/>
  <c r="BG72" i="4" s="1"/>
  <c r="BE165" i="5"/>
  <c r="BE159" i="4"/>
  <c r="BM63" i="5"/>
  <c r="BQ63" i="5" s="1"/>
  <c r="BV63" i="4"/>
  <c r="BU63" i="4"/>
  <c r="BE125" i="4"/>
  <c r="BG125" i="4" s="1"/>
  <c r="BE7" i="3"/>
  <c r="BG7" i="3" s="1"/>
  <c r="BV32" i="3"/>
  <c r="BU32" i="3"/>
  <c r="BV72" i="3"/>
  <c r="BU72" i="3"/>
  <c r="BJ24" i="5"/>
  <c r="BQ24" i="3"/>
  <c r="BP24" i="3"/>
  <c r="BE22" i="4"/>
  <c r="BG22" i="4" s="1"/>
  <c r="BE82" i="5"/>
  <c r="BK114" i="5"/>
  <c r="BE94" i="4"/>
  <c r="BG94" i="4" s="1"/>
  <c r="BM162" i="5"/>
  <c r="BP162" i="5" s="1"/>
  <c r="BV162" i="4"/>
  <c r="BU162" i="4"/>
  <c r="BM178" i="5"/>
  <c r="BU178" i="4"/>
  <c r="BV178" i="4"/>
  <c r="BM156" i="5"/>
  <c r="BV156" i="4"/>
  <c r="BU156" i="4"/>
  <c r="BM145" i="5"/>
  <c r="BQ145" i="5" s="1"/>
  <c r="BV145" i="4"/>
  <c r="BU145" i="4"/>
  <c r="BK99" i="5"/>
  <c r="BE28" i="3"/>
  <c r="BG28" i="3" s="1"/>
  <c r="BG90" i="5"/>
  <c r="BQ90" i="4"/>
  <c r="BP90" i="4"/>
  <c r="BE96" i="4"/>
  <c r="BG96" i="4" s="1"/>
  <c r="BV137" i="3"/>
  <c r="BU137" i="3"/>
  <c r="BG20" i="5"/>
  <c r="BQ20" i="4"/>
  <c r="BP20" i="4"/>
  <c r="BE163" i="4"/>
  <c r="BG163" i="4" s="1"/>
  <c r="BE69" i="4"/>
  <c r="BG69" i="4"/>
  <c r="BE59" i="3"/>
  <c r="BE58" i="3"/>
  <c r="BG58" i="3" s="1"/>
  <c r="BV139" i="3"/>
  <c r="BU139" i="3"/>
  <c r="BE8" i="4"/>
  <c r="BG8" i="4" s="1"/>
  <c r="BC42" i="5"/>
  <c r="BD42" i="5"/>
  <c r="BE36" i="4"/>
  <c r="BG36" i="4" s="1"/>
  <c r="BE146" i="4"/>
  <c r="BE155" i="4"/>
  <c r="BG155" i="4" s="1"/>
  <c r="BV66" i="3"/>
  <c r="BU66" i="3"/>
  <c r="BE23" i="3"/>
  <c r="BG23" i="3" s="1"/>
  <c r="BE71" i="4"/>
  <c r="BG71" i="4" s="1"/>
  <c r="BH112" i="5"/>
  <c r="BV141" i="3"/>
  <c r="BU141" i="3"/>
  <c r="BE174" i="3"/>
  <c r="BG174" i="3" s="1"/>
  <c r="BE10" i="4"/>
  <c r="BE30" i="4"/>
  <c r="BG30" i="4" s="1"/>
  <c r="BE110" i="4"/>
  <c r="BG110" i="4" s="1"/>
  <c r="BC170" i="5"/>
  <c r="BD170" i="5"/>
  <c r="BE91" i="4"/>
  <c r="BE138" i="4"/>
  <c r="BM65" i="5"/>
  <c r="BV65" i="4"/>
  <c r="BU65" i="4"/>
  <c r="BV50" i="3"/>
  <c r="BU50" i="3"/>
  <c r="BV130" i="3"/>
  <c r="BU130" i="3"/>
  <c r="BV105" i="3"/>
  <c r="BU105" i="3"/>
  <c r="BC44" i="5"/>
  <c r="BD44" i="5"/>
  <c r="BE58" i="4"/>
  <c r="BG58" i="4" s="1"/>
  <c r="BM31" i="5"/>
  <c r="BU31" i="4"/>
  <c r="BV31" i="4"/>
  <c r="BE151" i="4"/>
  <c r="BG151" i="4" s="1"/>
  <c r="BE129" i="4"/>
  <c r="BG129" i="4" s="1"/>
  <c r="BM143" i="5"/>
  <c r="BV143" i="4"/>
  <c r="BU143" i="4"/>
  <c r="BA90" i="5"/>
  <c r="BK90" i="4"/>
  <c r="BL90" i="4"/>
  <c r="BE52" i="3"/>
  <c r="BG52" i="3" s="1"/>
  <c r="BE146" i="3"/>
  <c r="BE137" i="4"/>
  <c r="BG137" i="4" s="1"/>
  <c r="BV53" i="3"/>
  <c r="BU53" i="3"/>
  <c r="BE143" i="3"/>
  <c r="BG143" i="3" s="1"/>
  <c r="BN178" i="3"/>
  <c r="BI178" i="3"/>
  <c r="BQ45" i="5"/>
  <c r="BG127" i="4"/>
  <c r="BN127" i="4" s="1"/>
  <c r="BU26" i="3"/>
  <c r="BV26" i="3"/>
  <c r="BE183" i="3"/>
  <c r="BG183" i="3" s="1"/>
  <c r="BM73" i="5"/>
  <c r="BV73" i="4"/>
  <c r="BU73" i="4"/>
  <c r="BM153" i="5"/>
  <c r="BQ153" i="5" s="1"/>
  <c r="BV153" i="4"/>
  <c r="BU153" i="4"/>
  <c r="BE15" i="3"/>
  <c r="BG15" i="3" s="1"/>
  <c r="BE67" i="3"/>
  <c r="BE65" i="3"/>
  <c r="BE50" i="3"/>
  <c r="BG50" i="3" s="1"/>
  <c r="BE63" i="3"/>
  <c r="BG63" i="3" s="1"/>
  <c r="BV144" i="3"/>
  <c r="BU144" i="3"/>
  <c r="BE139" i="3"/>
  <c r="BG139" i="3" s="1"/>
  <c r="BV135" i="3"/>
  <c r="BU135" i="3"/>
  <c r="BE67" i="4"/>
  <c r="BG67" i="4" s="1"/>
  <c r="BI152" i="4"/>
  <c r="BN152" i="4"/>
  <c r="BE101" i="3"/>
  <c r="BG101" i="3" s="1"/>
  <c r="BE36" i="3"/>
  <c r="BG36" i="3" s="1"/>
  <c r="BE94" i="3"/>
  <c r="BG94" i="3" s="1"/>
  <c r="BP126" i="5"/>
  <c r="BV126" i="3"/>
  <c r="BU126" i="3"/>
  <c r="BE139" i="4"/>
  <c r="BG139" i="4" s="1"/>
  <c r="BU51" i="3"/>
  <c r="BV51" i="3"/>
  <c r="BV158" i="3"/>
  <c r="BU158" i="3"/>
  <c r="BE168" i="3"/>
  <c r="BG168" i="3" s="1"/>
  <c r="BE65" i="4"/>
  <c r="BG65" i="4" s="1"/>
  <c r="BE6" i="4"/>
  <c r="BG6" i="4" s="1"/>
  <c r="BM141" i="5"/>
  <c r="BU141" i="4"/>
  <c r="BV141" i="4"/>
  <c r="BE105" i="4"/>
  <c r="BG105" i="4" s="1"/>
  <c r="BE143" i="4"/>
  <c r="BE181" i="3"/>
  <c r="BG181" i="3" s="1"/>
  <c r="BE157" i="4"/>
  <c r="BG157" i="4" s="1"/>
  <c r="BE130" i="3"/>
  <c r="BE46" i="4"/>
  <c r="BG46" i="4" s="1"/>
  <c r="BV15" i="3"/>
  <c r="BU15" i="3"/>
  <c r="BV67" i="3"/>
  <c r="BU67" i="3"/>
  <c r="BE171" i="3"/>
  <c r="BG171" i="3" s="1"/>
  <c r="BE77" i="3"/>
  <c r="BG77" i="3" s="1"/>
  <c r="BE162" i="3"/>
  <c r="BG162" i="3" s="1"/>
  <c r="BM37" i="5"/>
  <c r="BP37" i="5" s="1"/>
  <c r="BV37" i="4"/>
  <c r="BU37" i="4"/>
  <c r="BE31" i="4"/>
  <c r="BG31" i="4" s="1"/>
  <c r="BM163" i="5"/>
  <c r="BV163" i="4"/>
  <c r="BU163" i="4"/>
  <c r="BE167" i="4"/>
  <c r="BG167" i="4" s="1"/>
  <c r="BE87" i="3"/>
  <c r="BG87" i="3" s="1"/>
  <c r="BM101" i="5"/>
  <c r="BQ101" i="5" s="1"/>
  <c r="BV101" i="4"/>
  <c r="BU101" i="4"/>
  <c r="BI170" i="5"/>
  <c r="BJ170" i="5"/>
  <c r="BJ85" i="5"/>
  <c r="BI97" i="5"/>
  <c r="BJ97" i="5"/>
  <c r="BJ33" i="5"/>
  <c r="BQ33" i="3"/>
  <c r="BP33" i="3"/>
  <c r="BP182" i="5"/>
  <c r="BV182" i="3"/>
  <c r="BU182" i="3"/>
  <c r="BN72" i="3"/>
  <c r="BI72" i="3"/>
  <c r="BG26" i="3"/>
  <c r="BE26" i="3"/>
  <c r="BV162" i="3"/>
  <c r="BU162" i="3"/>
  <c r="BE14" i="4"/>
  <c r="BE50" i="4"/>
  <c r="BG50" i="4" s="1"/>
  <c r="BE5" i="4"/>
  <c r="BG5" i="4" s="1"/>
  <c r="BA24" i="5"/>
  <c r="BD24" i="5" s="1"/>
  <c r="BK113" i="5"/>
  <c r="BE95" i="4"/>
  <c r="BG95" i="4" s="1"/>
  <c r="BM132" i="5"/>
  <c r="BV132" i="4"/>
  <c r="BU132" i="4"/>
  <c r="BK27" i="5"/>
  <c r="BE101" i="4"/>
  <c r="BM169" i="5"/>
  <c r="BQ169" i="5" s="1"/>
  <c r="BV169" i="4"/>
  <c r="BU169" i="4"/>
  <c r="BE109" i="4"/>
  <c r="BG109" i="4" s="1"/>
  <c r="BE51" i="3"/>
  <c r="BV69" i="3"/>
  <c r="BU69" i="3"/>
  <c r="BV154" i="3"/>
  <c r="BU154" i="3"/>
  <c r="BM59" i="5"/>
  <c r="BQ59" i="5" s="1"/>
  <c r="BV59" i="4"/>
  <c r="BU59" i="4"/>
  <c r="BM17" i="5"/>
  <c r="BV17" i="4"/>
  <c r="BU17" i="4"/>
  <c r="BE136" i="4"/>
  <c r="BG136" i="4" s="1"/>
  <c r="BA75" i="5"/>
  <c r="BD75" i="5" s="1"/>
  <c r="BE173" i="4"/>
  <c r="BG173" i="4" s="1"/>
  <c r="BE66" i="4"/>
  <c r="BJ75" i="5"/>
  <c r="BQ75" i="3"/>
  <c r="BP75" i="3"/>
  <c r="BM22" i="5"/>
  <c r="BQ22" i="5" s="1"/>
  <c r="BV22" i="4"/>
  <c r="BU22" i="4"/>
  <c r="BE105" i="3"/>
  <c r="BG105" i="3" s="1"/>
  <c r="BE184" i="3"/>
  <c r="BM5" i="5"/>
  <c r="BV5" i="4"/>
  <c r="BU5" i="4"/>
  <c r="BL134" i="4"/>
  <c r="BK134" i="4"/>
  <c r="BC123" i="5"/>
  <c r="BD123" i="5"/>
  <c r="BM100" i="5"/>
  <c r="BV100" i="4"/>
  <c r="BU100" i="4"/>
  <c r="BM91" i="5"/>
  <c r="BV91" i="4"/>
  <c r="BU91" i="4"/>
  <c r="BE164" i="4"/>
  <c r="BA76" i="5"/>
  <c r="BE76" i="5" s="1"/>
  <c r="BK76" i="4"/>
  <c r="BL76" i="4"/>
  <c r="BE158" i="4"/>
  <c r="BG158" i="4" s="1"/>
  <c r="BV92" i="3"/>
  <c r="BU92" i="3"/>
  <c r="BV131" i="3"/>
  <c r="BU131" i="3"/>
  <c r="BV46" i="3"/>
  <c r="BU46" i="3"/>
  <c r="BE107" i="3"/>
  <c r="BG107" i="3" s="1"/>
  <c r="BU104" i="3"/>
  <c r="BV104" i="3"/>
  <c r="BE18" i="3"/>
  <c r="BG18" i="3" s="1"/>
  <c r="BU31" i="3"/>
  <c r="BV31" i="3"/>
  <c r="BE161" i="3"/>
  <c r="BG161" i="3" s="1"/>
  <c r="BE155" i="3"/>
  <c r="BG155" i="3"/>
  <c r="BE177" i="4"/>
  <c r="BG177" i="4" s="1"/>
  <c r="BE13" i="4"/>
  <c r="BG13" i="4" s="1"/>
  <c r="BE11" i="4"/>
  <c r="BG11" i="4" s="1"/>
  <c r="BE104" i="4"/>
  <c r="BE184" i="4"/>
  <c r="BG184" i="4" s="1"/>
  <c r="BE153" i="4"/>
  <c r="BG153" i="4" s="1"/>
  <c r="BD79" i="5"/>
  <c r="BL79" i="3"/>
  <c r="BK79" i="3"/>
  <c r="BM168" i="5"/>
  <c r="BV168" i="4"/>
  <c r="BU168" i="4"/>
  <c r="BE174" i="4"/>
  <c r="BG174" i="4" s="1"/>
  <c r="BJ83" i="5"/>
  <c r="BV63" i="3"/>
  <c r="BU63" i="3"/>
  <c r="BL54" i="3"/>
  <c r="BK54" i="3"/>
  <c r="BA54" i="5"/>
  <c r="BD54" i="5" s="1"/>
  <c r="BE57" i="3"/>
  <c r="BG57" i="3" s="1"/>
  <c r="BV173" i="3"/>
  <c r="BU173" i="3"/>
  <c r="BM25" i="5"/>
  <c r="BV25" i="4"/>
  <c r="BU25" i="4"/>
  <c r="BM93" i="5"/>
  <c r="BV93" i="4"/>
  <c r="BU93" i="4"/>
  <c r="BE16" i="4"/>
  <c r="BG16" i="4" s="1"/>
  <c r="BK24" i="5"/>
  <c r="BG82" i="5"/>
  <c r="BI142" i="5"/>
  <c r="BK142" i="5"/>
  <c r="BP53" i="5" l="1"/>
  <c r="BI119" i="5"/>
  <c r="BP96" i="5"/>
  <c r="BP87" i="5"/>
  <c r="BP92" i="5"/>
  <c r="BP72" i="5"/>
  <c r="BP21" i="5"/>
  <c r="BP166" i="5"/>
  <c r="BP71" i="5"/>
  <c r="BK119" i="5"/>
  <c r="BP174" i="5"/>
  <c r="BP51" i="5"/>
  <c r="BP88" i="5"/>
  <c r="BP9" i="5"/>
  <c r="BQ14" i="5"/>
  <c r="BQ179" i="5"/>
  <c r="BC119" i="5"/>
  <c r="BD119" i="5"/>
  <c r="BE119" i="5"/>
  <c r="BP29" i="5"/>
  <c r="BI107" i="4"/>
  <c r="BN107" i="4"/>
  <c r="BQ37" i="5"/>
  <c r="BI149" i="5"/>
  <c r="BJ149" i="5"/>
  <c r="BP26" i="5"/>
  <c r="BP134" i="5"/>
  <c r="BI74" i="4"/>
  <c r="BN74" i="4"/>
  <c r="BD33" i="5"/>
  <c r="BQ164" i="5"/>
  <c r="BQ13" i="5"/>
  <c r="BQ6" i="5"/>
  <c r="BQ109" i="5"/>
  <c r="BQ183" i="5"/>
  <c r="BO161" i="5"/>
  <c r="BO124" i="5"/>
  <c r="BO177" i="5"/>
  <c r="BO22" i="5"/>
  <c r="BO169" i="5"/>
  <c r="BO141" i="5"/>
  <c r="BO145" i="5"/>
  <c r="BO51" i="5"/>
  <c r="BO11" i="5"/>
  <c r="BO10" i="5"/>
  <c r="BO71" i="5"/>
  <c r="BO94" i="5"/>
  <c r="BO87" i="5"/>
  <c r="BO127" i="5"/>
  <c r="BO12" i="5"/>
  <c r="BQ177" i="5"/>
  <c r="BO13" i="5"/>
  <c r="BO63" i="5"/>
  <c r="BO25" i="5"/>
  <c r="BQ5" i="5"/>
  <c r="BO184" i="5"/>
  <c r="BO15" i="5"/>
  <c r="BO135" i="5"/>
  <c r="BO125" i="5"/>
  <c r="BO29" i="5"/>
  <c r="BO174" i="5"/>
  <c r="BO136" i="5"/>
  <c r="BO72" i="5"/>
  <c r="BO50" i="5"/>
  <c r="BO88" i="5"/>
  <c r="BO182" i="5"/>
  <c r="BO6" i="5"/>
  <c r="BO30" i="5"/>
  <c r="BJ82" i="5"/>
  <c r="BO91" i="5"/>
  <c r="BO73" i="5"/>
  <c r="BO178" i="5"/>
  <c r="BO84" i="5"/>
  <c r="BK90" i="5"/>
  <c r="BO162" i="5"/>
  <c r="BO67" i="5"/>
  <c r="BO160" i="5"/>
  <c r="BO58" i="5"/>
  <c r="BO32" i="5"/>
  <c r="BO35" i="5"/>
  <c r="BO144" i="5"/>
  <c r="BO105" i="5"/>
  <c r="BP34" i="5"/>
  <c r="BO137" i="5"/>
  <c r="BO16" i="5"/>
  <c r="BO154" i="5"/>
  <c r="BO129" i="5"/>
  <c r="BO176" i="5"/>
  <c r="BO104" i="5"/>
  <c r="BQ168" i="5"/>
  <c r="BO100" i="5"/>
  <c r="BP104" i="5"/>
  <c r="BO59" i="5"/>
  <c r="BO37" i="5"/>
  <c r="BQ162" i="5"/>
  <c r="BO155" i="5"/>
  <c r="BO148" i="5"/>
  <c r="BO150" i="5"/>
  <c r="BO89" i="5"/>
  <c r="BO130" i="5"/>
  <c r="BQ35" i="5"/>
  <c r="BQ144" i="5"/>
  <c r="BP177" i="5"/>
  <c r="BO9" i="5"/>
  <c r="BP124" i="5"/>
  <c r="BO66" i="5"/>
  <c r="BO159" i="5"/>
  <c r="BO166" i="5"/>
  <c r="BO134" i="5"/>
  <c r="BO96" i="5"/>
  <c r="BK102" i="5"/>
  <c r="BO17" i="5"/>
  <c r="BO65" i="5"/>
  <c r="BP63" i="5"/>
  <c r="BO163" i="5"/>
  <c r="BO153" i="5"/>
  <c r="BO156" i="5"/>
  <c r="BO118" i="5"/>
  <c r="BO171" i="5"/>
  <c r="BO92" i="5"/>
  <c r="BO158" i="5"/>
  <c r="BO64" i="5"/>
  <c r="BO157" i="5"/>
  <c r="BO52" i="5"/>
  <c r="BO56" i="5"/>
  <c r="BO107" i="5"/>
  <c r="BO47" i="5"/>
  <c r="BO179" i="5"/>
  <c r="BO131" i="5"/>
  <c r="BO28" i="5"/>
  <c r="BO167" i="5"/>
  <c r="BO110" i="5"/>
  <c r="BO14" i="5"/>
  <c r="BO109" i="5"/>
  <c r="BO74" i="5"/>
  <c r="BO101" i="5"/>
  <c r="BO31" i="5"/>
  <c r="BQ118" i="5"/>
  <c r="BO80" i="5"/>
  <c r="BO173" i="5"/>
  <c r="BQ128" i="5"/>
  <c r="BQ158" i="5"/>
  <c r="BO69" i="5"/>
  <c r="BO8" i="5"/>
  <c r="BO95" i="5"/>
  <c r="BQ47" i="5"/>
  <c r="BO18" i="5"/>
  <c r="BO181" i="5"/>
  <c r="BQ28" i="5"/>
  <c r="BO93" i="5"/>
  <c r="BQ163" i="5"/>
  <c r="BQ93" i="5"/>
  <c r="BP31" i="5"/>
  <c r="BP154" i="5"/>
  <c r="BQ132" i="5"/>
  <c r="BO143" i="5"/>
  <c r="BQ31" i="5"/>
  <c r="BP161" i="5"/>
  <c r="BO77" i="5"/>
  <c r="BQ173" i="5"/>
  <c r="BQ151" i="5"/>
  <c r="BO139" i="5"/>
  <c r="BQ154" i="5"/>
  <c r="BO46" i="5"/>
  <c r="BO138" i="5"/>
  <c r="BO152" i="5"/>
  <c r="BO53" i="5"/>
  <c r="BO21" i="5"/>
  <c r="BQ124" i="5"/>
  <c r="BO164" i="5"/>
  <c r="BO7" i="5"/>
  <c r="BO26" i="5"/>
  <c r="BO147" i="5"/>
  <c r="BQ127" i="4"/>
  <c r="BP127" i="4"/>
  <c r="BQ35" i="4"/>
  <c r="BP35" i="4"/>
  <c r="BI51" i="3"/>
  <c r="BC54" i="5"/>
  <c r="BE54" i="5"/>
  <c r="BI104" i="4"/>
  <c r="BI164" i="4"/>
  <c r="BI101" i="4"/>
  <c r="BO132" i="5"/>
  <c r="BP132" i="5"/>
  <c r="BN5" i="4"/>
  <c r="BI5" i="4"/>
  <c r="BK5" i="4" s="1"/>
  <c r="BI26" i="3"/>
  <c r="BN26" i="3"/>
  <c r="BN87" i="3"/>
  <c r="BI87" i="3"/>
  <c r="BI151" i="4"/>
  <c r="BN151" i="4"/>
  <c r="BN58" i="3"/>
  <c r="BI58" i="3"/>
  <c r="BI20" i="5"/>
  <c r="BJ20" i="5"/>
  <c r="BQ178" i="5"/>
  <c r="BI7" i="3"/>
  <c r="BN7" i="3"/>
  <c r="BI16" i="3"/>
  <c r="BN16" i="3"/>
  <c r="BI162" i="4"/>
  <c r="BI138" i="3"/>
  <c r="BP93" i="5"/>
  <c r="BI29" i="4"/>
  <c r="BI74" i="3"/>
  <c r="BQ84" i="5"/>
  <c r="BQ139" i="5"/>
  <c r="BO41" i="5"/>
  <c r="BQ41" i="5"/>
  <c r="BI177" i="3"/>
  <c r="BI80" i="3"/>
  <c r="BN80" i="3"/>
  <c r="BI140" i="4"/>
  <c r="BI45" i="4"/>
  <c r="BN45" i="4"/>
  <c r="BQ138" i="5"/>
  <c r="BQ125" i="5"/>
  <c r="BI64" i="4"/>
  <c r="BN64" i="4"/>
  <c r="BI120" i="3"/>
  <c r="BP184" i="5"/>
  <c r="BP10" i="5"/>
  <c r="BI71" i="3"/>
  <c r="BN71" i="3"/>
  <c r="BL166" i="4"/>
  <c r="BK166" i="4"/>
  <c r="BI166" i="3"/>
  <c r="BA166" i="5" s="1"/>
  <c r="BC166" i="5" s="1"/>
  <c r="BN166" i="3"/>
  <c r="BG166" i="5" s="1"/>
  <c r="BI166" i="5" s="1"/>
  <c r="BP101" i="5"/>
  <c r="BI34" i="3"/>
  <c r="BN34" i="3"/>
  <c r="BI118" i="3"/>
  <c r="BN118" i="3"/>
  <c r="BP5" i="5"/>
  <c r="BQ127" i="5"/>
  <c r="BN173" i="3"/>
  <c r="BI173" i="3"/>
  <c r="BN13" i="3"/>
  <c r="BI13" i="3"/>
  <c r="BQ104" i="5"/>
  <c r="BP155" i="5"/>
  <c r="BI122" i="5"/>
  <c r="BJ122" i="5"/>
  <c r="BN157" i="3"/>
  <c r="BI157" i="3"/>
  <c r="BP145" i="5"/>
  <c r="BI180" i="3"/>
  <c r="BP11" i="5"/>
  <c r="BN118" i="4"/>
  <c r="BI118" i="4"/>
  <c r="BI35" i="3"/>
  <c r="BA35" i="5" s="1"/>
  <c r="BC35" i="5" s="1"/>
  <c r="BN35" i="3"/>
  <c r="BI102" i="5"/>
  <c r="BJ102" i="5"/>
  <c r="BI49" i="5"/>
  <c r="BK49" i="5"/>
  <c r="BI82" i="5"/>
  <c r="BK82" i="5"/>
  <c r="BO168" i="5"/>
  <c r="BP168" i="5"/>
  <c r="BI153" i="4"/>
  <c r="BN153" i="4"/>
  <c r="BN177" i="4"/>
  <c r="BI177" i="4"/>
  <c r="BN105" i="3"/>
  <c r="BI105" i="3"/>
  <c r="BP67" i="5"/>
  <c r="BN181" i="3"/>
  <c r="BI181" i="3"/>
  <c r="BN139" i="4"/>
  <c r="BI139" i="4"/>
  <c r="BQ73" i="5"/>
  <c r="BI52" i="3"/>
  <c r="BN52" i="3"/>
  <c r="BI129" i="4"/>
  <c r="BN129" i="4"/>
  <c r="BI10" i="4"/>
  <c r="BI59" i="3"/>
  <c r="BN125" i="4"/>
  <c r="BI125" i="4"/>
  <c r="BI87" i="4"/>
  <c r="BN87" i="4"/>
  <c r="BI148" i="4"/>
  <c r="BI8" i="3"/>
  <c r="BN8" i="3"/>
  <c r="BN51" i="4"/>
  <c r="BI51" i="4"/>
  <c r="BI40" i="5"/>
  <c r="BK40" i="5"/>
  <c r="BN47" i="4"/>
  <c r="BI47" i="4"/>
  <c r="BN110" i="3"/>
  <c r="BI110" i="3"/>
  <c r="BN15" i="4"/>
  <c r="BI15" i="4"/>
  <c r="BI61" i="5"/>
  <c r="BK61" i="5"/>
  <c r="BI78" i="5"/>
  <c r="BJ78" i="5"/>
  <c r="BJ40" i="5"/>
  <c r="BN28" i="4"/>
  <c r="BI28" i="4"/>
  <c r="BN59" i="4"/>
  <c r="BI59" i="4"/>
  <c r="BI128" i="4"/>
  <c r="BO120" i="5"/>
  <c r="BQ120" i="5"/>
  <c r="BI106" i="3"/>
  <c r="BO23" i="5"/>
  <c r="BQ23" i="5"/>
  <c r="BI178" i="4"/>
  <c r="BP171" i="5"/>
  <c r="BI158" i="3"/>
  <c r="BP125" i="5"/>
  <c r="BP100" i="5"/>
  <c r="BI92" i="3"/>
  <c r="BN169" i="4"/>
  <c r="BI169" i="4"/>
  <c r="BI148" i="3"/>
  <c r="BN164" i="3"/>
  <c r="BI164" i="3"/>
  <c r="BI147" i="4"/>
  <c r="BI21" i="3"/>
  <c r="BI131" i="3"/>
  <c r="BI145" i="4"/>
  <c r="BI174" i="4"/>
  <c r="BN174" i="4"/>
  <c r="BI158" i="4"/>
  <c r="BN158" i="4"/>
  <c r="BO5" i="5"/>
  <c r="BL72" i="3"/>
  <c r="BK72" i="3"/>
  <c r="BN46" i="4"/>
  <c r="BI46" i="4"/>
  <c r="BN6" i="4"/>
  <c r="BI6" i="4"/>
  <c r="BN94" i="3"/>
  <c r="BI94" i="3"/>
  <c r="BG10" i="4"/>
  <c r="BN10" i="4" s="1"/>
  <c r="BG59" i="3"/>
  <c r="BN59" i="3" s="1"/>
  <c r="BI100" i="4"/>
  <c r="BN100" i="4"/>
  <c r="BP17" i="5"/>
  <c r="BG148" i="4"/>
  <c r="BN148" i="4" s="1"/>
  <c r="BI135" i="4"/>
  <c r="BN135" i="4"/>
  <c r="BI150" i="4"/>
  <c r="BN150" i="4"/>
  <c r="BN176" i="4"/>
  <c r="BI176" i="4"/>
  <c r="BN21" i="4"/>
  <c r="BI21" i="4"/>
  <c r="BI125" i="3"/>
  <c r="BN125" i="3"/>
  <c r="BN182" i="4"/>
  <c r="BI182" i="4"/>
  <c r="BN168" i="4"/>
  <c r="BI168" i="4"/>
  <c r="BN69" i="3"/>
  <c r="BI69" i="3"/>
  <c r="BP178" i="5"/>
  <c r="BN10" i="3"/>
  <c r="BI10" i="3"/>
  <c r="BQ130" i="5"/>
  <c r="BG128" i="4"/>
  <c r="BN128" i="4" s="1"/>
  <c r="BN12" i="4"/>
  <c r="BI12" i="4"/>
  <c r="BN11" i="3"/>
  <c r="BI11" i="3"/>
  <c r="BP153" i="5"/>
  <c r="BG106" i="3"/>
  <c r="BN106" i="3" s="1"/>
  <c r="BP107" i="5"/>
  <c r="BP52" i="5"/>
  <c r="BG178" i="4"/>
  <c r="BN178" i="4" s="1"/>
  <c r="BP16" i="5"/>
  <c r="BI66" i="3"/>
  <c r="BQ176" i="5"/>
  <c r="BP156" i="5"/>
  <c r="BN12" i="3"/>
  <c r="BI12" i="3"/>
  <c r="BI100" i="3"/>
  <c r="BI63" i="4"/>
  <c r="BG158" i="3"/>
  <c r="BN158" i="3" s="1"/>
  <c r="BN127" i="3"/>
  <c r="BG127" i="5" s="1"/>
  <c r="BI127" i="5" s="1"/>
  <c r="BI127" i="3"/>
  <c r="BG92" i="3"/>
  <c r="BN92" i="3" s="1"/>
  <c r="BP94" i="5"/>
  <c r="BN124" i="4"/>
  <c r="BI124" i="4"/>
  <c r="BI88" i="4"/>
  <c r="BN88" i="4"/>
  <c r="BQ7" i="5"/>
  <c r="BG148" i="3"/>
  <c r="BN148" i="3" s="1"/>
  <c r="BP127" i="5"/>
  <c r="BC102" i="5"/>
  <c r="BD102" i="5"/>
  <c r="BG147" i="4"/>
  <c r="BN147" i="4" s="1"/>
  <c r="BN73" i="3"/>
  <c r="BI73" i="3"/>
  <c r="BI179" i="4"/>
  <c r="BI182" i="3"/>
  <c r="BG21" i="3"/>
  <c r="BN21" i="3" s="1"/>
  <c r="BQ30" i="5"/>
  <c r="BG131" i="3"/>
  <c r="BN131" i="3" s="1"/>
  <c r="BG145" i="4"/>
  <c r="BN145" i="4" s="1"/>
  <c r="BQ72" i="3"/>
  <c r="BP72" i="3"/>
  <c r="BI130" i="3"/>
  <c r="BI65" i="3"/>
  <c r="BN22" i="4"/>
  <c r="BI22" i="4"/>
  <c r="BI152" i="3"/>
  <c r="BA152" i="5" s="1"/>
  <c r="BN56" i="3"/>
  <c r="BI56" i="3"/>
  <c r="BI104" i="3"/>
  <c r="BN104" i="3"/>
  <c r="BI154" i="3"/>
  <c r="BP22" i="5"/>
  <c r="BO39" i="5"/>
  <c r="BQ39" i="5"/>
  <c r="BI53" i="3"/>
  <c r="BI176" i="3"/>
  <c r="BI151" i="3"/>
  <c r="BI92" i="4"/>
  <c r="BK35" i="4"/>
  <c r="BL35" i="4"/>
  <c r="BI9" i="4"/>
  <c r="BI144" i="3"/>
  <c r="BC49" i="5"/>
  <c r="BE49" i="5"/>
  <c r="BI30" i="3"/>
  <c r="BI31" i="3"/>
  <c r="BC122" i="5"/>
  <c r="BD122" i="5"/>
  <c r="BO146" i="5"/>
  <c r="BP146" i="5"/>
  <c r="BI129" i="3"/>
  <c r="BG66" i="3"/>
  <c r="BN66" i="3" s="1"/>
  <c r="BQ18" i="5"/>
  <c r="BG100" i="3"/>
  <c r="BN100" i="3" s="1"/>
  <c r="BI25" i="4"/>
  <c r="BQ131" i="5"/>
  <c r="BG63" i="4"/>
  <c r="BN63" i="4" s="1"/>
  <c r="BN37" i="4"/>
  <c r="BI37" i="4"/>
  <c r="BI134" i="3"/>
  <c r="BN134" i="3"/>
  <c r="BI106" i="4"/>
  <c r="BP35" i="5"/>
  <c r="BP28" i="5"/>
  <c r="BQ110" i="5"/>
  <c r="BQ182" i="5"/>
  <c r="BG179" i="4"/>
  <c r="BN179" i="4" s="1"/>
  <c r="BG182" i="3"/>
  <c r="BN182" i="3" s="1"/>
  <c r="BQ74" i="5"/>
  <c r="BI93" i="4"/>
  <c r="BN93" i="4"/>
  <c r="BI79" i="5"/>
  <c r="BK79" i="5"/>
  <c r="BI54" i="5"/>
  <c r="BK54" i="5"/>
  <c r="BI165" i="5"/>
  <c r="BK165" i="5"/>
  <c r="BJ49" i="5"/>
  <c r="BI138" i="4"/>
  <c r="BN16" i="4"/>
  <c r="BI16" i="4"/>
  <c r="BN184" i="4"/>
  <c r="BI184" i="4"/>
  <c r="BN155" i="3"/>
  <c r="BI155" i="3"/>
  <c r="BN18" i="3"/>
  <c r="BI18" i="3"/>
  <c r="BQ91" i="5"/>
  <c r="BI173" i="4"/>
  <c r="BN173" i="4"/>
  <c r="BN136" i="4"/>
  <c r="BI136" i="4"/>
  <c r="BN167" i="4"/>
  <c r="BI167" i="4"/>
  <c r="BG130" i="3"/>
  <c r="BN130" i="3" s="1"/>
  <c r="BN105" i="4"/>
  <c r="BI105" i="4"/>
  <c r="BN63" i="3"/>
  <c r="BI63" i="3"/>
  <c r="BG65" i="3"/>
  <c r="BN65" i="3" s="1"/>
  <c r="BL178" i="3"/>
  <c r="BK178" i="3"/>
  <c r="BN137" i="4"/>
  <c r="BI137" i="4"/>
  <c r="BQ65" i="5"/>
  <c r="BG138" i="4"/>
  <c r="BN138" i="4" s="1"/>
  <c r="BN110" i="4"/>
  <c r="BI110" i="4"/>
  <c r="BN174" i="3"/>
  <c r="BI174" i="3"/>
  <c r="BN23" i="3"/>
  <c r="BI23" i="3"/>
  <c r="BN155" i="4"/>
  <c r="BI155" i="4"/>
  <c r="BN8" i="4"/>
  <c r="BI8" i="4"/>
  <c r="BI69" i="4"/>
  <c r="BN69" i="4"/>
  <c r="BQ156" i="5"/>
  <c r="BI72" i="4"/>
  <c r="BN72" i="4"/>
  <c r="BG152" i="3"/>
  <c r="BN152" i="3" s="1"/>
  <c r="BN136" i="3"/>
  <c r="BI136" i="3"/>
  <c r="BO36" i="5"/>
  <c r="BQ36" i="5"/>
  <c r="BQ67" i="5"/>
  <c r="BI32" i="3"/>
  <c r="BN32" i="3"/>
  <c r="BQ80" i="5"/>
  <c r="BI17" i="3"/>
  <c r="BN17" i="3"/>
  <c r="BN46" i="3"/>
  <c r="BI46" i="3"/>
  <c r="BP95" i="5"/>
  <c r="BN7" i="4"/>
  <c r="BI7" i="4"/>
  <c r="BG154" i="3"/>
  <c r="BN154" i="3" s="1"/>
  <c r="BP118" i="5"/>
  <c r="BQ69" i="5"/>
  <c r="BQ15" i="5"/>
  <c r="BQ135" i="5"/>
  <c r="BQ64" i="5"/>
  <c r="BQ58" i="5"/>
  <c r="BG53" i="3"/>
  <c r="BN53" i="3" s="1"/>
  <c r="BG176" i="3"/>
  <c r="BN176" i="3" s="1"/>
  <c r="BG151" i="3"/>
  <c r="BN151" i="3" s="1"/>
  <c r="BI37" i="3"/>
  <c r="BN37" i="3"/>
  <c r="BG92" i="4"/>
  <c r="BN92" i="4" s="1"/>
  <c r="BJ61" i="5"/>
  <c r="BQ8" i="5"/>
  <c r="BI135" i="3"/>
  <c r="BN135" i="3"/>
  <c r="BQ152" i="5"/>
  <c r="BG9" i="4"/>
  <c r="BN9" i="4" s="1"/>
  <c r="BG144" i="3"/>
  <c r="BN144" i="3" s="1"/>
  <c r="BP65" i="5"/>
  <c r="BI153" i="3"/>
  <c r="BN153" i="3"/>
  <c r="BQ95" i="5"/>
  <c r="BP120" i="5"/>
  <c r="BP148" i="5"/>
  <c r="BG30" i="3"/>
  <c r="BN30" i="3" s="1"/>
  <c r="BQ129" i="5"/>
  <c r="BG31" i="3"/>
  <c r="BN31" i="3" s="1"/>
  <c r="BP23" i="5"/>
  <c r="BQ146" i="5"/>
  <c r="BC78" i="5"/>
  <c r="BD78" i="5"/>
  <c r="BG129" i="3"/>
  <c r="BN129" i="3" s="1"/>
  <c r="BN84" i="4"/>
  <c r="BI84" i="4"/>
  <c r="BP129" i="5"/>
  <c r="BI9" i="3"/>
  <c r="BN9" i="3"/>
  <c r="BP73" i="5"/>
  <c r="BQ181" i="5"/>
  <c r="BG25" i="4"/>
  <c r="BN25" i="4" s="1"/>
  <c r="BQ50" i="5"/>
  <c r="BQ105" i="5"/>
  <c r="BP143" i="5"/>
  <c r="BP163" i="5"/>
  <c r="BG106" i="4"/>
  <c r="BN106" i="4" s="1"/>
  <c r="BP150" i="5"/>
  <c r="BK127" i="4"/>
  <c r="BL127" i="4"/>
  <c r="BC108" i="5"/>
  <c r="BE108" i="5"/>
  <c r="BI26" i="4"/>
  <c r="BN26" i="4"/>
  <c r="BP58" i="5"/>
  <c r="BI141" i="4"/>
  <c r="BN141" i="4"/>
  <c r="BN144" i="4"/>
  <c r="BI144" i="4"/>
  <c r="BI109" i="3"/>
  <c r="BN109" i="3"/>
  <c r="BI108" i="5"/>
  <c r="BK108" i="5"/>
  <c r="BI76" i="5"/>
  <c r="BJ76" i="5"/>
  <c r="BN50" i="4"/>
  <c r="BI50" i="4"/>
  <c r="BI67" i="3"/>
  <c r="BQ178" i="3"/>
  <c r="BP178" i="3"/>
  <c r="BI146" i="3"/>
  <c r="BC90" i="5"/>
  <c r="BD90" i="5"/>
  <c r="BI91" i="4"/>
  <c r="BI146" i="4"/>
  <c r="BI90" i="5"/>
  <c r="BJ90" i="5"/>
  <c r="BN154" i="4"/>
  <c r="BI154" i="4"/>
  <c r="BN137" i="3"/>
  <c r="BI137" i="3"/>
  <c r="BI25" i="3"/>
  <c r="BC20" i="5"/>
  <c r="BD20" i="5"/>
  <c r="BI124" i="3"/>
  <c r="BI93" i="3"/>
  <c r="BI167" i="3"/>
  <c r="BI145" i="3"/>
  <c r="BI52" i="4"/>
  <c r="BN64" i="3"/>
  <c r="BI64" i="3"/>
  <c r="BI161" i="4"/>
  <c r="BI29" i="3"/>
  <c r="BP80" i="5"/>
  <c r="BI6" i="3"/>
  <c r="BP64" i="5"/>
  <c r="BI32" i="4"/>
  <c r="BI180" i="4"/>
  <c r="BI169" i="3"/>
  <c r="BP8" i="5"/>
  <c r="BI18" i="4"/>
  <c r="BI47" i="3"/>
  <c r="BN45" i="3"/>
  <c r="BI45" i="3"/>
  <c r="BP36" i="5"/>
  <c r="BO34" i="5"/>
  <c r="BQ34" i="5"/>
  <c r="BP169" i="5"/>
  <c r="BN179" i="3"/>
  <c r="BI179" i="3"/>
  <c r="BK76" i="5"/>
  <c r="BN95" i="4"/>
  <c r="BI95" i="4"/>
  <c r="BN77" i="3"/>
  <c r="BI77" i="3"/>
  <c r="BI184" i="3"/>
  <c r="BI66" i="4"/>
  <c r="BI143" i="4"/>
  <c r="BQ25" i="5"/>
  <c r="BI11" i="4"/>
  <c r="BN11" i="4"/>
  <c r="BI107" i="3"/>
  <c r="BN107" i="3"/>
  <c r="BG184" i="3"/>
  <c r="BN184" i="3" s="1"/>
  <c r="BG66" i="4"/>
  <c r="BN66" i="4" s="1"/>
  <c r="BC75" i="5"/>
  <c r="BE75" i="5"/>
  <c r="BG51" i="3"/>
  <c r="BN51" i="3" s="1"/>
  <c r="BN109" i="4"/>
  <c r="BI109" i="4"/>
  <c r="BI14" i="4"/>
  <c r="BG143" i="4"/>
  <c r="BN143" i="4" s="1"/>
  <c r="BN65" i="4"/>
  <c r="BI65" i="4"/>
  <c r="BK152" i="4"/>
  <c r="BL152" i="4"/>
  <c r="BN139" i="3"/>
  <c r="BI139" i="3"/>
  <c r="BG67" i="3"/>
  <c r="BN67" i="3" s="1"/>
  <c r="BG146" i="3"/>
  <c r="BN146" i="3" s="1"/>
  <c r="BE90" i="5"/>
  <c r="BQ143" i="5"/>
  <c r="BG91" i="4"/>
  <c r="BN91" i="4" s="1"/>
  <c r="BG146" i="4"/>
  <c r="BN146" i="4" s="1"/>
  <c r="BN163" i="4"/>
  <c r="BI163" i="4"/>
  <c r="BN28" i="3"/>
  <c r="BI28" i="3"/>
  <c r="BI159" i="4"/>
  <c r="BG25" i="3"/>
  <c r="BN25" i="3" s="1"/>
  <c r="BI126" i="3"/>
  <c r="BN39" i="3"/>
  <c r="BI39" i="3"/>
  <c r="BE20" i="5"/>
  <c r="BQ160" i="5"/>
  <c r="BG124" i="3"/>
  <c r="BN124" i="3" s="1"/>
  <c r="BN132" i="4"/>
  <c r="BI132" i="4"/>
  <c r="BG93" i="3"/>
  <c r="BN93" i="3" s="1"/>
  <c r="BC33" i="5"/>
  <c r="BE33" i="5"/>
  <c r="BG167" i="3"/>
  <c r="BN167" i="3" s="1"/>
  <c r="BN156" i="3"/>
  <c r="BI156" i="3"/>
  <c r="BO128" i="5"/>
  <c r="BP128" i="5"/>
  <c r="BN183" i="4"/>
  <c r="BI183" i="4"/>
  <c r="BG145" i="3"/>
  <c r="BN145" i="3" s="1"/>
  <c r="BO151" i="5"/>
  <c r="BP151" i="5"/>
  <c r="BN89" i="3"/>
  <c r="BI89" i="3"/>
  <c r="BP39" i="5"/>
  <c r="BI160" i="3"/>
  <c r="BG52" i="4"/>
  <c r="BN52" i="4" s="1"/>
  <c r="BI91" i="3"/>
  <c r="BI53" i="4"/>
  <c r="BI171" i="4"/>
  <c r="BQ32" i="5"/>
  <c r="BG161" i="4"/>
  <c r="BN161" i="4" s="1"/>
  <c r="BD49" i="5"/>
  <c r="BG29" i="3"/>
  <c r="BN29" i="3" s="1"/>
  <c r="BN163" i="3"/>
  <c r="BI163" i="3"/>
  <c r="BQ56" i="5"/>
  <c r="BN84" i="3"/>
  <c r="BI84" i="3"/>
  <c r="BP25" i="5"/>
  <c r="BI130" i="4"/>
  <c r="BN130" i="4"/>
  <c r="BG6" i="3"/>
  <c r="BN6" i="3" s="1"/>
  <c r="BQ107" i="5"/>
  <c r="BI160" i="4"/>
  <c r="BG32" i="4"/>
  <c r="BN32" i="4" s="1"/>
  <c r="BG180" i="4"/>
  <c r="BN180" i="4" s="1"/>
  <c r="BG169" i="3"/>
  <c r="BN169" i="3" s="1"/>
  <c r="BI77" i="4"/>
  <c r="BN77" i="4"/>
  <c r="BG18" i="4"/>
  <c r="BN18" i="4" s="1"/>
  <c r="BG47" i="3"/>
  <c r="BN47" i="3" s="1"/>
  <c r="BI41" i="3"/>
  <c r="BQ66" i="5"/>
  <c r="BN126" i="4"/>
  <c r="BI126" i="4"/>
  <c r="BQ137" i="5"/>
  <c r="BD108" i="5"/>
  <c r="BI150" i="3"/>
  <c r="BO106" i="5"/>
  <c r="BQ106" i="5"/>
  <c r="BP160" i="5"/>
  <c r="BJ79" i="5"/>
  <c r="BJ54" i="5"/>
  <c r="BJ165" i="5"/>
  <c r="BI183" i="3"/>
  <c r="BN183" i="3"/>
  <c r="BI161" i="3"/>
  <c r="BN161" i="3"/>
  <c r="BN171" i="3"/>
  <c r="BI171" i="3"/>
  <c r="BI36" i="3"/>
  <c r="BN36" i="3"/>
  <c r="BQ152" i="4"/>
  <c r="BP152" i="4"/>
  <c r="BN57" i="3"/>
  <c r="BI57" i="3"/>
  <c r="BG104" i="4"/>
  <c r="BN104" i="4" s="1"/>
  <c r="BN13" i="4"/>
  <c r="BI13" i="4"/>
  <c r="BC76" i="5"/>
  <c r="BD76" i="5"/>
  <c r="BG164" i="4"/>
  <c r="BN164" i="4" s="1"/>
  <c r="BQ100" i="5"/>
  <c r="BQ17" i="5"/>
  <c r="BG101" i="4"/>
  <c r="BN101" i="4" s="1"/>
  <c r="BC24" i="5"/>
  <c r="BE24" i="5"/>
  <c r="BG14" i="4"/>
  <c r="BN14" i="4" s="1"/>
  <c r="BI31" i="4"/>
  <c r="BN31" i="4"/>
  <c r="BN162" i="3"/>
  <c r="BI162" i="3"/>
  <c r="BN157" i="4"/>
  <c r="BI157" i="4"/>
  <c r="BQ141" i="5"/>
  <c r="BN168" i="3"/>
  <c r="BI168" i="3"/>
  <c r="BN101" i="3"/>
  <c r="BI101" i="3"/>
  <c r="BN67" i="4"/>
  <c r="BI67" i="4"/>
  <c r="BI50" i="3"/>
  <c r="BN50" i="3"/>
  <c r="BI15" i="3"/>
  <c r="BN15" i="3"/>
  <c r="BN143" i="3"/>
  <c r="BI143" i="3"/>
  <c r="BN58" i="4"/>
  <c r="BI58" i="4"/>
  <c r="BN30" i="4"/>
  <c r="BI30" i="4"/>
  <c r="BP141" i="5"/>
  <c r="BN71" i="4"/>
  <c r="BI71" i="4"/>
  <c r="BI36" i="4"/>
  <c r="BN36" i="4"/>
  <c r="BK20" i="5"/>
  <c r="BN96" i="4"/>
  <c r="BI96" i="4"/>
  <c r="BN94" i="4"/>
  <c r="BI94" i="4"/>
  <c r="BG159" i="4"/>
  <c r="BN159" i="4" s="1"/>
  <c r="BG126" i="3"/>
  <c r="BN126" i="3" s="1"/>
  <c r="BN131" i="4"/>
  <c r="BI131" i="4"/>
  <c r="BI181" i="4"/>
  <c r="BN181" i="4"/>
  <c r="BN156" i="4"/>
  <c r="BI156" i="4"/>
  <c r="BG162" i="4"/>
  <c r="BN162" i="4" s="1"/>
  <c r="BI57" i="4"/>
  <c r="BN57" i="4"/>
  <c r="BG138" i="3"/>
  <c r="BN138" i="3" s="1"/>
  <c r="BQ171" i="5"/>
  <c r="BG29" i="4"/>
  <c r="BN29" i="4" s="1"/>
  <c r="BI14" i="3"/>
  <c r="BN14" i="3"/>
  <c r="BI22" i="3"/>
  <c r="BN22" i="3"/>
  <c r="BG74" i="3"/>
  <c r="BN74" i="3" s="1"/>
  <c r="BG160" i="3"/>
  <c r="BN160" i="3" s="1"/>
  <c r="BN95" i="3"/>
  <c r="BI95" i="3"/>
  <c r="BQ16" i="5"/>
  <c r="BG177" i="3"/>
  <c r="BN177" i="3" s="1"/>
  <c r="BI140" i="3"/>
  <c r="BN140" i="3"/>
  <c r="BG91" i="3"/>
  <c r="BN91" i="3" s="1"/>
  <c r="BQ94" i="5"/>
  <c r="BG140" i="4"/>
  <c r="BN140" i="4" s="1"/>
  <c r="BQ46" i="5"/>
  <c r="BN89" i="4"/>
  <c r="BI89" i="4"/>
  <c r="BQ157" i="5"/>
  <c r="BG53" i="4"/>
  <c r="BN53" i="4" s="1"/>
  <c r="BG171" i="4"/>
  <c r="BN171" i="4" s="1"/>
  <c r="BG120" i="3"/>
  <c r="BN120" i="3" s="1"/>
  <c r="BN88" i="3"/>
  <c r="BI88" i="3"/>
  <c r="BP138" i="5"/>
  <c r="BQ89" i="5"/>
  <c r="BQ166" i="4"/>
  <c r="BP166" i="4"/>
  <c r="BN80" i="4"/>
  <c r="BI80" i="4"/>
  <c r="BN96" i="3"/>
  <c r="BI96" i="3"/>
  <c r="BO183" i="5"/>
  <c r="BP183" i="5"/>
  <c r="BQ161" i="5"/>
  <c r="BI17" i="4"/>
  <c r="BN17" i="4"/>
  <c r="BP59" i="5"/>
  <c r="BG160" i="4"/>
  <c r="BN160" i="4" s="1"/>
  <c r="BP89" i="5"/>
  <c r="BP136" i="5"/>
  <c r="BI56" i="4"/>
  <c r="BN56" i="4"/>
  <c r="BP91" i="5"/>
  <c r="BI159" i="3"/>
  <c r="BN159" i="3"/>
  <c r="BP84" i="5"/>
  <c r="BG41" i="3"/>
  <c r="BN41" i="3" s="1"/>
  <c r="BO180" i="5"/>
  <c r="BP180" i="5"/>
  <c r="BI73" i="4"/>
  <c r="BN73" i="4"/>
  <c r="BP12" i="5"/>
  <c r="BI5" i="3"/>
  <c r="BN5" i="3"/>
  <c r="BG180" i="3"/>
  <c r="BN180" i="3" s="1"/>
  <c r="BQ167" i="5"/>
  <c r="BQ159" i="5"/>
  <c r="BG150" i="3"/>
  <c r="BN150" i="3" s="1"/>
  <c r="BP77" i="5"/>
  <c r="BQ147" i="5"/>
  <c r="BI141" i="3"/>
  <c r="BN141" i="3"/>
  <c r="BI147" i="3"/>
  <c r="BN147" i="3"/>
  <c r="BJ108" i="5"/>
  <c r="BQ74" i="4" l="1"/>
  <c r="BP74" i="4"/>
  <c r="BL74" i="4"/>
  <c r="BK74" i="4"/>
  <c r="BP107" i="4"/>
  <c r="BQ107" i="4"/>
  <c r="BK107" i="4"/>
  <c r="BL107" i="4"/>
  <c r="BE35" i="5"/>
  <c r="BG106" i="5"/>
  <c r="BQ106" i="4"/>
  <c r="BP106" i="4"/>
  <c r="BG53" i="5"/>
  <c r="BJ53" i="5" s="1"/>
  <c r="BQ53" i="4"/>
  <c r="BP53" i="4"/>
  <c r="BQ29" i="3"/>
  <c r="BP29" i="3"/>
  <c r="BQ176" i="3"/>
  <c r="BP176" i="3"/>
  <c r="BG140" i="5"/>
  <c r="BJ140" i="5" s="1"/>
  <c r="BP140" i="4"/>
  <c r="BQ140" i="4"/>
  <c r="BP74" i="3"/>
  <c r="BQ74" i="3"/>
  <c r="BG74" i="5"/>
  <c r="BG164" i="5"/>
  <c r="BK164" i="5" s="1"/>
  <c r="BP164" i="4"/>
  <c r="BQ164" i="4"/>
  <c r="BG180" i="5"/>
  <c r="BK180" i="5" s="1"/>
  <c r="BQ180" i="4"/>
  <c r="BP180" i="4"/>
  <c r="BQ144" i="3"/>
  <c r="BP144" i="3"/>
  <c r="BG10" i="5"/>
  <c r="BQ10" i="4"/>
  <c r="BP10" i="4"/>
  <c r="BP180" i="3"/>
  <c r="BQ180" i="3"/>
  <c r="BQ120" i="3"/>
  <c r="BP120" i="3"/>
  <c r="BG120" i="5"/>
  <c r="BG162" i="5"/>
  <c r="BJ162" i="5" s="1"/>
  <c r="BP162" i="4"/>
  <c r="BQ162" i="4"/>
  <c r="BG159" i="5"/>
  <c r="BJ159" i="5" s="1"/>
  <c r="BQ159" i="4"/>
  <c r="BP159" i="4"/>
  <c r="BQ129" i="3"/>
  <c r="BP129" i="3"/>
  <c r="BQ31" i="3"/>
  <c r="BP31" i="3"/>
  <c r="BG145" i="5"/>
  <c r="BK145" i="5" s="1"/>
  <c r="BQ145" i="4"/>
  <c r="BP145" i="4"/>
  <c r="BG148" i="5"/>
  <c r="BQ148" i="4"/>
  <c r="BP148" i="4"/>
  <c r="BQ25" i="3"/>
  <c r="BP25" i="3"/>
  <c r="BQ65" i="3"/>
  <c r="BP65" i="3"/>
  <c r="BG63" i="5"/>
  <c r="BJ63" i="5" s="1"/>
  <c r="BQ63" i="4"/>
  <c r="BP63" i="4"/>
  <c r="BQ66" i="3"/>
  <c r="BP66" i="3"/>
  <c r="BG178" i="5"/>
  <c r="BQ178" i="4"/>
  <c r="BP178" i="4"/>
  <c r="BP138" i="3"/>
  <c r="BQ138" i="3"/>
  <c r="BQ47" i="3"/>
  <c r="BP47" i="3"/>
  <c r="BG18" i="5"/>
  <c r="BJ18" i="5" s="1"/>
  <c r="BQ18" i="4"/>
  <c r="BP18" i="4"/>
  <c r="BQ51" i="3"/>
  <c r="BP51" i="3"/>
  <c r="BQ53" i="3"/>
  <c r="BP53" i="3"/>
  <c r="BG160" i="5"/>
  <c r="BK160" i="5" s="1"/>
  <c r="BQ160" i="4"/>
  <c r="BP160" i="4"/>
  <c r="BQ91" i="3"/>
  <c r="BP91" i="3"/>
  <c r="BQ150" i="3"/>
  <c r="BP150" i="3"/>
  <c r="BG171" i="5"/>
  <c r="BK171" i="5" s="1"/>
  <c r="BQ171" i="4"/>
  <c r="BP171" i="4"/>
  <c r="BQ160" i="3"/>
  <c r="BP160" i="3"/>
  <c r="BG32" i="5"/>
  <c r="BK32" i="5" s="1"/>
  <c r="BQ32" i="4"/>
  <c r="BP32" i="4"/>
  <c r="BG52" i="5"/>
  <c r="BJ52" i="5" s="1"/>
  <c r="BQ52" i="4"/>
  <c r="BP52" i="4"/>
  <c r="BQ145" i="3"/>
  <c r="BP145" i="3"/>
  <c r="BP100" i="3"/>
  <c r="BQ100" i="3"/>
  <c r="BG128" i="5"/>
  <c r="BQ128" i="4"/>
  <c r="BP128" i="4"/>
  <c r="BG161" i="5"/>
  <c r="BJ161" i="5" s="1"/>
  <c r="BQ161" i="4"/>
  <c r="BP161" i="4"/>
  <c r="BQ93" i="3"/>
  <c r="BP93" i="3"/>
  <c r="BQ184" i="3"/>
  <c r="BP184" i="3"/>
  <c r="BQ151" i="3"/>
  <c r="BP151" i="3"/>
  <c r="BQ152" i="3"/>
  <c r="BP152" i="3"/>
  <c r="BG152" i="5"/>
  <c r="BQ130" i="3"/>
  <c r="BP130" i="3"/>
  <c r="BQ41" i="3"/>
  <c r="BP41" i="3"/>
  <c r="BG41" i="5"/>
  <c r="BP177" i="3"/>
  <c r="BQ177" i="3"/>
  <c r="BG101" i="5"/>
  <c r="BP101" i="4"/>
  <c r="BQ101" i="4"/>
  <c r="BQ169" i="3"/>
  <c r="BP169" i="3"/>
  <c r="BQ6" i="3"/>
  <c r="BP6" i="3"/>
  <c r="BG146" i="5"/>
  <c r="BQ146" i="4"/>
  <c r="BP146" i="4"/>
  <c r="BQ146" i="3"/>
  <c r="BP146" i="3"/>
  <c r="BQ154" i="3"/>
  <c r="BP154" i="3"/>
  <c r="BG179" i="5"/>
  <c r="BQ179" i="4"/>
  <c r="BP179" i="4"/>
  <c r="BQ21" i="3"/>
  <c r="BP21" i="3"/>
  <c r="BG147" i="5"/>
  <c r="BJ147" i="5" s="1"/>
  <c r="BQ147" i="4"/>
  <c r="BP147" i="4"/>
  <c r="BQ158" i="3"/>
  <c r="BP158" i="3"/>
  <c r="BQ106" i="3"/>
  <c r="BP106" i="3"/>
  <c r="BC152" i="5"/>
  <c r="BE152" i="5"/>
  <c r="BQ92" i="3"/>
  <c r="BP92" i="3"/>
  <c r="BQ59" i="3"/>
  <c r="BP59" i="3"/>
  <c r="BL88" i="3"/>
  <c r="BK88" i="3"/>
  <c r="BA89" i="5"/>
  <c r="BC89" i="5" s="1"/>
  <c r="BL89" i="4"/>
  <c r="BK89" i="4"/>
  <c r="BG30" i="5"/>
  <c r="BJ30" i="5" s="1"/>
  <c r="BQ30" i="4"/>
  <c r="BP30" i="4"/>
  <c r="BP9" i="3"/>
  <c r="BQ9" i="3"/>
  <c r="BA155" i="5"/>
  <c r="BC155" i="5" s="1"/>
  <c r="BL155" i="4"/>
  <c r="BK155" i="4"/>
  <c r="BG37" i="5"/>
  <c r="BP37" i="4"/>
  <c r="BQ37" i="4"/>
  <c r="BQ30" i="3"/>
  <c r="BP30" i="3"/>
  <c r="BL154" i="3"/>
  <c r="BK154" i="3"/>
  <c r="BG174" i="5"/>
  <c r="BQ174" i="4"/>
  <c r="BP174" i="4"/>
  <c r="BQ163" i="3"/>
  <c r="BP163" i="3"/>
  <c r="BA14" i="5"/>
  <c r="BC14" i="5" s="1"/>
  <c r="BL14" i="4"/>
  <c r="BK14" i="4"/>
  <c r="BG11" i="5"/>
  <c r="BQ11" i="4"/>
  <c r="BP11" i="4"/>
  <c r="BA95" i="5"/>
  <c r="BC95" i="5" s="1"/>
  <c r="BL95" i="4"/>
  <c r="BK95" i="4"/>
  <c r="BL167" i="3"/>
  <c r="BK167" i="3"/>
  <c r="BK124" i="3"/>
  <c r="BL124" i="3"/>
  <c r="BQ67" i="3"/>
  <c r="BP67" i="3"/>
  <c r="BL9" i="3"/>
  <c r="BK9" i="3"/>
  <c r="BG84" i="5"/>
  <c r="BJ84" i="5" s="1"/>
  <c r="BQ84" i="4"/>
  <c r="BP84" i="4"/>
  <c r="BQ153" i="3"/>
  <c r="BP153" i="3"/>
  <c r="BA7" i="5"/>
  <c r="BC7" i="5" s="1"/>
  <c r="BL7" i="4"/>
  <c r="BK7" i="4"/>
  <c r="BQ17" i="3"/>
  <c r="BP17" i="3"/>
  <c r="BL32" i="3"/>
  <c r="BK32" i="3"/>
  <c r="BG72" i="5"/>
  <c r="BP72" i="4"/>
  <c r="BQ72" i="4"/>
  <c r="BG155" i="5"/>
  <c r="BJ155" i="5" s="1"/>
  <c r="BP155" i="4"/>
  <c r="BQ155" i="4"/>
  <c r="BQ174" i="3"/>
  <c r="BP174" i="3"/>
  <c r="BA137" i="5"/>
  <c r="BC137" i="5" s="1"/>
  <c r="BK137" i="4"/>
  <c r="BL137" i="4"/>
  <c r="BL63" i="3"/>
  <c r="BK63" i="3"/>
  <c r="BA184" i="5"/>
  <c r="BC184" i="5" s="1"/>
  <c r="BL184" i="4"/>
  <c r="BK184" i="4"/>
  <c r="BA138" i="5"/>
  <c r="BC138" i="5" s="1"/>
  <c r="BL138" i="4"/>
  <c r="BK138" i="4"/>
  <c r="BL30" i="3"/>
  <c r="BK30" i="3"/>
  <c r="BA92" i="5"/>
  <c r="BC92" i="5" s="1"/>
  <c r="BK92" i="4"/>
  <c r="BL92" i="4"/>
  <c r="BK104" i="3"/>
  <c r="BL104" i="3"/>
  <c r="BG22" i="5"/>
  <c r="BK22" i="5" s="1"/>
  <c r="BQ22" i="4"/>
  <c r="BP22" i="4"/>
  <c r="BQ73" i="3"/>
  <c r="BP73" i="3"/>
  <c r="BA88" i="5"/>
  <c r="BC88" i="5" s="1"/>
  <c r="BL88" i="4"/>
  <c r="BK88" i="4"/>
  <c r="BJ127" i="5"/>
  <c r="BQ127" i="3"/>
  <c r="BP127" i="3"/>
  <c r="BQ11" i="3"/>
  <c r="BP11" i="3"/>
  <c r="BA182" i="5"/>
  <c r="BC182" i="5" s="1"/>
  <c r="BL182" i="4"/>
  <c r="BK182" i="4"/>
  <c r="BQ125" i="3"/>
  <c r="BP125" i="3"/>
  <c r="BA176" i="5"/>
  <c r="BC176" i="5" s="1"/>
  <c r="BL176" i="4"/>
  <c r="BK176" i="4"/>
  <c r="BG6" i="5"/>
  <c r="BK6" i="5" s="1"/>
  <c r="BQ6" i="4"/>
  <c r="BP6" i="4"/>
  <c r="BG46" i="5"/>
  <c r="BK46" i="5" s="1"/>
  <c r="BP46" i="4"/>
  <c r="BQ46" i="4"/>
  <c r="BA174" i="5"/>
  <c r="BC174" i="5" s="1"/>
  <c r="BL174" i="4"/>
  <c r="BK174" i="4"/>
  <c r="BP164" i="3"/>
  <c r="BQ164" i="3"/>
  <c r="BA169" i="5"/>
  <c r="BC169" i="5" s="1"/>
  <c r="BL169" i="4"/>
  <c r="BK169" i="4"/>
  <c r="BQ110" i="3"/>
  <c r="BP110" i="3"/>
  <c r="BQ8" i="3"/>
  <c r="BP8" i="3"/>
  <c r="BG87" i="5"/>
  <c r="BQ87" i="4"/>
  <c r="BP87" i="4"/>
  <c r="BA129" i="5"/>
  <c r="BC129" i="5" s="1"/>
  <c r="BK129" i="4"/>
  <c r="BL129" i="4"/>
  <c r="BA139" i="5"/>
  <c r="BC139" i="5" s="1"/>
  <c r="BL139" i="4"/>
  <c r="BK139" i="4"/>
  <c r="BG177" i="5"/>
  <c r="BK177" i="5" s="1"/>
  <c r="BQ177" i="4"/>
  <c r="BP177" i="4"/>
  <c r="BQ157" i="3"/>
  <c r="BP157" i="3"/>
  <c r="BL13" i="3"/>
  <c r="BK13" i="3"/>
  <c r="BQ173" i="3"/>
  <c r="BP173" i="3"/>
  <c r="BQ118" i="3"/>
  <c r="BP118" i="3"/>
  <c r="BA101" i="5"/>
  <c r="BC101" i="5" s="1"/>
  <c r="BL101" i="4"/>
  <c r="BK101" i="4"/>
  <c r="BK127" i="5"/>
  <c r="BQ124" i="3"/>
  <c r="BP124" i="3"/>
  <c r="BA6" i="5"/>
  <c r="BC6" i="5" s="1"/>
  <c r="BL6" i="4"/>
  <c r="BK6" i="4"/>
  <c r="BL140" i="3"/>
  <c r="BK140" i="3"/>
  <c r="BA36" i="5"/>
  <c r="BC36" i="5" s="1"/>
  <c r="BL36" i="4"/>
  <c r="BK36" i="4"/>
  <c r="BQ162" i="3"/>
  <c r="BP162" i="3"/>
  <c r="BA17" i="5"/>
  <c r="BC17" i="5" s="1"/>
  <c r="BL17" i="4"/>
  <c r="BK17" i="4"/>
  <c r="BL15" i="3"/>
  <c r="BK15" i="3"/>
  <c r="BA130" i="5"/>
  <c r="BC130" i="5" s="1"/>
  <c r="BL130" i="4"/>
  <c r="BK130" i="4"/>
  <c r="BA171" i="5"/>
  <c r="BC171" i="5" s="1"/>
  <c r="BL171" i="4"/>
  <c r="BK171" i="4"/>
  <c r="BG183" i="5"/>
  <c r="BQ183" i="4"/>
  <c r="BP183" i="4"/>
  <c r="BG14" i="5"/>
  <c r="BJ14" i="5" s="1"/>
  <c r="BQ14" i="4"/>
  <c r="BP14" i="4"/>
  <c r="BA11" i="5"/>
  <c r="BC11" i="5" s="1"/>
  <c r="BL11" i="4"/>
  <c r="BK11" i="4"/>
  <c r="BG66" i="5"/>
  <c r="BP66" i="4"/>
  <c r="BQ66" i="4"/>
  <c r="BG95" i="5"/>
  <c r="BK95" i="5" s="1"/>
  <c r="BQ95" i="4"/>
  <c r="BP95" i="4"/>
  <c r="BQ167" i="3"/>
  <c r="BP167" i="3"/>
  <c r="BG91" i="5"/>
  <c r="BJ91" i="5" s="1"/>
  <c r="BQ91" i="4"/>
  <c r="BP91" i="4"/>
  <c r="BL67" i="3"/>
  <c r="BK67" i="3"/>
  <c r="BA144" i="5"/>
  <c r="BC144" i="5" s="1"/>
  <c r="BL144" i="4"/>
  <c r="BK144" i="4"/>
  <c r="BG26" i="5"/>
  <c r="BK26" i="5" s="1"/>
  <c r="BQ26" i="4"/>
  <c r="BP26" i="4"/>
  <c r="BL153" i="3"/>
  <c r="BK153" i="3"/>
  <c r="BG7" i="5"/>
  <c r="BQ7" i="4"/>
  <c r="BP7" i="4"/>
  <c r="BL17" i="3"/>
  <c r="BK17" i="3"/>
  <c r="BA72" i="5"/>
  <c r="BK72" i="4"/>
  <c r="BL72" i="4"/>
  <c r="BA110" i="5"/>
  <c r="BC110" i="5" s="1"/>
  <c r="BL110" i="4"/>
  <c r="BK110" i="4"/>
  <c r="BG137" i="5"/>
  <c r="BJ137" i="5" s="1"/>
  <c r="BP137" i="4"/>
  <c r="BQ137" i="4"/>
  <c r="BQ63" i="3"/>
  <c r="BP63" i="3"/>
  <c r="BG184" i="5"/>
  <c r="BP184" i="4"/>
  <c r="BQ184" i="4"/>
  <c r="BG138" i="5"/>
  <c r="BK138" i="5" s="1"/>
  <c r="BP138" i="4"/>
  <c r="BQ138" i="4"/>
  <c r="BG93" i="5"/>
  <c r="BQ93" i="4"/>
  <c r="BP93" i="4"/>
  <c r="BQ134" i="3"/>
  <c r="BP134" i="3"/>
  <c r="BG134" i="5"/>
  <c r="BG9" i="5"/>
  <c r="BK9" i="5" s="1"/>
  <c r="BQ9" i="4"/>
  <c r="BP9" i="4"/>
  <c r="BQ182" i="3"/>
  <c r="BP182" i="3"/>
  <c r="BA124" i="5"/>
  <c r="BC124" i="5" s="1"/>
  <c r="BL124" i="4"/>
  <c r="BK124" i="4"/>
  <c r="BA63" i="5"/>
  <c r="BC63" i="5" s="1"/>
  <c r="BL63" i="4"/>
  <c r="BK63" i="4"/>
  <c r="BA12" i="5"/>
  <c r="BC12" i="5" s="1"/>
  <c r="BK12" i="4"/>
  <c r="BL12" i="4"/>
  <c r="BG182" i="5"/>
  <c r="BK182" i="5" s="1"/>
  <c r="BP182" i="4"/>
  <c r="BQ182" i="4"/>
  <c r="BL125" i="3"/>
  <c r="BK125" i="3"/>
  <c r="BG176" i="5"/>
  <c r="BP176" i="4"/>
  <c r="BQ176" i="4"/>
  <c r="BQ148" i="3"/>
  <c r="BP148" i="3"/>
  <c r="BG169" i="5"/>
  <c r="BP169" i="4"/>
  <c r="BQ169" i="4"/>
  <c r="BL158" i="3"/>
  <c r="BK158" i="3"/>
  <c r="BK106" i="3"/>
  <c r="BL106" i="3"/>
  <c r="BA15" i="5"/>
  <c r="BC15" i="5" s="1"/>
  <c r="BL15" i="4"/>
  <c r="BK15" i="4"/>
  <c r="BA47" i="5"/>
  <c r="BC47" i="5" s="1"/>
  <c r="BL47" i="4"/>
  <c r="BK47" i="4"/>
  <c r="BK8" i="3"/>
  <c r="BL8" i="3"/>
  <c r="BA87" i="5"/>
  <c r="BL87" i="4"/>
  <c r="BK87" i="4"/>
  <c r="BG139" i="5"/>
  <c r="BJ139" i="5" s="1"/>
  <c r="BQ139" i="4"/>
  <c r="BP139" i="4"/>
  <c r="BQ13" i="3"/>
  <c r="BP13" i="3"/>
  <c r="BL118" i="3"/>
  <c r="BK118" i="3"/>
  <c r="BE166" i="5"/>
  <c r="BL120" i="3"/>
  <c r="BK120" i="3"/>
  <c r="BA120" i="5"/>
  <c r="BA140" i="5"/>
  <c r="BC140" i="5" s="1"/>
  <c r="BL140" i="4"/>
  <c r="BK140" i="4"/>
  <c r="BL74" i="3"/>
  <c r="BK74" i="3"/>
  <c r="BA74" i="5"/>
  <c r="BD74" i="5" s="1"/>
  <c r="BQ26" i="3"/>
  <c r="BP26" i="3"/>
  <c r="BK51" i="3"/>
  <c r="BL51" i="3"/>
  <c r="BP96" i="3"/>
  <c r="BQ96" i="3"/>
  <c r="BA84" i="5"/>
  <c r="BC84" i="5" s="1"/>
  <c r="BL84" i="4"/>
  <c r="BK84" i="4"/>
  <c r="BA106" i="5"/>
  <c r="BC106" i="5" s="1"/>
  <c r="BL106" i="4"/>
  <c r="BK106" i="4"/>
  <c r="BP104" i="3"/>
  <c r="BQ104" i="3"/>
  <c r="BL127" i="3"/>
  <c r="BK127" i="3"/>
  <c r="BG21" i="5"/>
  <c r="BK21" i="5" s="1"/>
  <c r="BQ21" i="4"/>
  <c r="BP21" i="4"/>
  <c r="BA135" i="5"/>
  <c r="BC135" i="5" s="1"/>
  <c r="BL135" i="4"/>
  <c r="BK135" i="4"/>
  <c r="BA46" i="5"/>
  <c r="BC46" i="5" s="1"/>
  <c r="BL46" i="4"/>
  <c r="BK46" i="4"/>
  <c r="BQ131" i="3"/>
  <c r="BP131" i="3"/>
  <c r="BL164" i="3"/>
  <c r="BK164" i="3"/>
  <c r="BL110" i="3"/>
  <c r="BK110" i="3"/>
  <c r="BA148" i="5"/>
  <c r="BC148" i="5" s="1"/>
  <c r="BL148" i="4"/>
  <c r="BK148" i="4"/>
  <c r="BQ181" i="3"/>
  <c r="BP181" i="3"/>
  <c r="BL180" i="3"/>
  <c r="BK180" i="3"/>
  <c r="BL173" i="3"/>
  <c r="BK173" i="3"/>
  <c r="BL22" i="3"/>
  <c r="BK22" i="3"/>
  <c r="BA58" i="5"/>
  <c r="BC58" i="5" s="1"/>
  <c r="BL58" i="4"/>
  <c r="BK58" i="4"/>
  <c r="BA67" i="5"/>
  <c r="BC67" i="5" s="1"/>
  <c r="BL67" i="4"/>
  <c r="BK67" i="4"/>
  <c r="BA13" i="5"/>
  <c r="BC13" i="5" s="1"/>
  <c r="BL13" i="4"/>
  <c r="BK13" i="4"/>
  <c r="BQ147" i="3"/>
  <c r="BP147" i="3"/>
  <c r="BL5" i="3"/>
  <c r="BK5" i="3"/>
  <c r="BA96" i="5"/>
  <c r="BC96" i="5" s="1"/>
  <c r="BL96" i="4"/>
  <c r="BK96" i="4"/>
  <c r="BG58" i="5"/>
  <c r="BK58" i="5" s="1"/>
  <c r="BP58" i="4"/>
  <c r="BQ58" i="4"/>
  <c r="BQ50" i="3"/>
  <c r="BP50" i="3"/>
  <c r="BG67" i="5"/>
  <c r="BK67" i="5" s="1"/>
  <c r="BQ67" i="4"/>
  <c r="BP67" i="4"/>
  <c r="BA31" i="5"/>
  <c r="BC31" i="5" s="1"/>
  <c r="BK31" i="4"/>
  <c r="BL31" i="4"/>
  <c r="BG13" i="5"/>
  <c r="BQ13" i="4"/>
  <c r="BP13" i="4"/>
  <c r="BQ161" i="3"/>
  <c r="BP161" i="3"/>
  <c r="BA66" i="5"/>
  <c r="BC66" i="5" s="1"/>
  <c r="BK66" i="4"/>
  <c r="BL66" i="4"/>
  <c r="BL47" i="3"/>
  <c r="BK47" i="3"/>
  <c r="BK169" i="3"/>
  <c r="BL169" i="3"/>
  <c r="BA32" i="5"/>
  <c r="BC32" i="5" s="1"/>
  <c r="BL32" i="4"/>
  <c r="BK32" i="4"/>
  <c r="BL64" i="3"/>
  <c r="BK64" i="3"/>
  <c r="BA91" i="5"/>
  <c r="BC91" i="5" s="1"/>
  <c r="BL91" i="4"/>
  <c r="BK91" i="4"/>
  <c r="BL146" i="3"/>
  <c r="BK146" i="3"/>
  <c r="BG144" i="5"/>
  <c r="BQ144" i="4"/>
  <c r="BP144" i="4"/>
  <c r="BA26" i="5"/>
  <c r="BC26" i="5" s="1"/>
  <c r="BK26" i="4"/>
  <c r="BL26" i="4"/>
  <c r="BG110" i="5"/>
  <c r="BK110" i="5" s="1"/>
  <c r="BP110" i="4"/>
  <c r="BQ110" i="4"/>
  <c r="BA167" i="5"/>
  <c r="BC167" i="5" s="1"/>
  <c r="BL167" i="4"/>
  <c r="BK167" i="4"/>
  <c r="BA16" i="5"/>
  <c r="BC16" i="5" s="1"/>
  <c r="BK16" i="4"/>
  <c r="BL16" i="4"/>
  <c r="BA93" i="5"/>
  <c r="BC93" i="5" s="1"/>
  <c r="BL93" i="4"/>
  <c r="BK93" i="4"/>
  <c r="BL134" i="3"/>
  <c r="BK134" i="3"/>
  <c r="BA134" i="5"/>
  <c r="BD134" i="5" s="1"/>
  <c r="BA9" i="5"/>
  <c r="BC9" i="5" s="1"/>
  <c r="BL9" i="4"/>
  <c r="BK9" i="4"/>
  <c r="BL56" i="3"/>
  <c r="BK56" i="3"/>
  <c r="BL182" i="3"/>
  <c r="BK182" i="3"/>
  <c r="BG124" i="5"/>
  <c r="BQ124" i="4"/>
  <c r="BP124" i="4"/>
  <c r="BG12" i="5"/>
  <c r="BK12" i="5" s="1"/>
  <c r="BP12" i="4"/>
  <c r="BQ12" i="4"/>
  <c r="BL148" i="3"/>
  <c r="BK148" i="3"/>
  <c r="BA178" i="5"/>
  <c r="BE178" i="5" s="1"/>
  <c r="BK178" i="4"/>
  <c r="BL178" i="4"/>
  <c r="BA128" i="5"/>
  <c r="BL128" i="4"/>
  <c r="BK128" i="4"/>
  <c r="BG15" i="5"/>
  <c r="BP15" i="4"/>
  <c r="BQ15" i="4"/>
  <c r="BG47" i="5"/>
  <c r="BQ47" i="4"/>
  <c r="BP47" i="4"/>
  <c r="BA125" i="5"/>
  <c r="BC125" i="5" s="1"/>
  <c r="BL125" i="4"/>
  <c r="BK125" i="4"/>
  <c r="BQ52" i="3"/>
  <c r="BP52" i="3"/>
  <c r="BG153" i="5"/>
  <c r="BQ153" i="4"/>
  <c r="BP153" i="4"/>
  <c r="BQ35" i="3"/>
  <c r="BP35" i="3"/>
  <c r="BQ80" i="3"/>
  <c r="BP80" i="3"/>
  <c r="BQ16" i="3"/>
  <c r="BP16" i="3"/>
  <c r="BK26" i="3"/>
  <c r="BL26" i="3"/>
  <c r="BA164" i="5"/>
  <c r="BC164" i="5" s="1"/>
  <c r="BL164" i="4"/>
  <c r="BK164" i="4"/>
  <c r="BP95" i="3"/>
  <c r="BQ95" i="3"/>
  <c r="BL163" i="3"/>
  <c r="BK163" i="3"/>
  <c r="BQ89" i="3"/>
  <c r="BP89" i="3"/>
  <c r="BL107" i="3"/>
  <c r="BK107" i="3"/>
  <c r="BA107" i="5"/>
  <c r="BD107" i="5" s="1"/>
  <c r="BA161" i="5"/>
  <c r="BC161" i="5" s="1"/>
  <c r="BL161" i="4"/>
  <c r="BK161" i="4"/>
  <c r="BG154" i="5"/>
  <c r="BQ154" i="4"/>
  <c r="BP154" i="4"/>
  <c r="BG50" i="5"/>
  <c r="BP50" i="4"/>
  <c r="BQ50" i="4"/>
  <c r="BL135" i="3"/>
  <c r="BK135" i="3"/>
  <c r="BA22" i="5"/>
  <c r="BC22" i="5" s="1"/>
  <c r="BL22" i="4"/>
  <c r="BK22" i="4"/>
  <c r="BL157" i="3"/>
  <c r="BK157" i="3"/>
  <c r="BG29" i="5"/>
  <c r="BK29" i="5" s="1"/>
  <c r="BP29" i="4"/>
  <c r="BQ29" i="4"/>
  <c r="BG104" i="5"/>
  <c r="BK104" i="5" s="1"/>
  <c r="BQ104" i="4"/>
  <c r="BP104" i="4"/>
  <c r="BA56" i="5"/>
  <c r="BC56" i="5" s="1"/>
  <c r="BK56" i="4"/>
  <c r="BL56" i="4"/>
  <c r="BQ88" i="3"/>
  <c r="BP88" i="3"/>
  <c r="BQ22" i="3"/>
  <c r="BP22" i="3"/>
  <c r="BQ15" i="3"/>
  <c r="BP15" i="3"/>
  <c r="BG130" i="5"/>
  <c r="BQ130" i="4"/>
  <c r="BP130" i="4"/>
  <c r="BG31" i="5"/>
  <c r="BK31" i="5" s="1"/>
  <c r="BQ31" i="4"/>
  <c r="BP31" i="4"/>
  <c r="BK147" i="3"/>
  <c r="BL147" i="3"/>
  <c r="BA131" i="5"/>
  <c r="BC131" i="5" s="1"/>
  <c r="BL131" i="4"/>
  <c r="BK131" i="4"/>
  <c r="BA94" i="5"/>
  <c r="BC94" i="5" s="1"/>
  <c r="BL94" i="4"/>
  <c r="BK94" i="4"/>
  <c r="BG96" i="5"/>
  <c r="BK96" i="5" s="1"/>
  <c r="BP96" i="4"/>
  <c r="BQ96" i="4"/>
  <c r="BA71" i="5"/>
  <c r="BC71" i="5" s="1"/>
  <c r="BL71" i="4"/>
  <c r="BK71" i="4"/>
  <c r="BL50" i="3"/>
  <c r="BK50" i="3"/>
  <c r="BL101" i="3"/>
  <c r="BK101" i="3"/>
  <c r="BL161" i="3"/>
  <c r="BK161" i="3"/>
  <c r="BL150" i="3"/>
  <c r="BK150" i="3"/>
  <c r="BA126" i="5"/>
  <c r="BC126" i="5" s="1"/>
  <c r="BL126" i="4"/>
  <c r="BK126" i="4"/>
  <c r="BL41" i="3"/>
  <c r="BK41" i="3"/>
  <c r="BA41" i="5"/>
  <c r="BD41" i="5" s="1"/>
  <c r="BA160" i="5"/>
  <c r="BC160" i="5" s="1"/>
  <c r="BK160" i="4"/>
  <c r="BL160" i="4"/>
  <c r="BK91" i="3"/>
  <c r="BL91" i="3"/>
  <c r="BA132" i="5"/>
  <c r="BE132" i="5" s="1"/>
  <c r="BL132" i="4"/>
  <c r="BK132" i="4"/>
  <c r="BL39" i="3"/>
  <c r="BK39" i="3"/>
  <c r="BA39" i="5"/>
  <c r="BA163" i="5"/>
  <c r="BC163" i="5" s="1"/>
  <c r="BL163" i="4"/>
  <c r="BK163" i="4"/>
  <c r="BL179" i="3"/>
  <c r="BK179" i="3"/>
  <c r="BP64" i="3"/>
  <c r="BQ64" i="3"/>
  <c r="BL25" i="3"/>
  <c r="BK25" i="3"/>
  <c r="BG69" i="5"/>
  <c r="BK69" i="5" s="1"/>
  <c r="BQ69" i="4"/>
  <c r="BP69" i="4"/>
  <c r="BL23" i="3"/>
  <c r="BK23" i="3"/>
  <c r="BA23" i="5"/>
  <c r="BG167" i="5"/>
  <c r="BP167" i="4"/>
  <c r="BQ167" i="4"/>
  <c r="BA136" i="5"/>
  <c r="BC136" i="5" s="1"/>
  <c r="BK136" i="4"/>
  <c r="BL136" i="4"/>
  <c r="BG16" i="5"/>
  <c r="BQ16" i="4"/>
  <c r="BP16" i="4"/>
  <c r="BK176" i="3"/>
  <c r="BL176" i="3"/>
  <c r="BQ56" i="3"/>
  <c r="BP56" i="3"/>
  <c r="BL100" i="3"/>
  <c r="BK100" i="3"/>
  <c r="BL66" i="3"/>
  <c r="BK66" i="3"/>
  <c r="BL69" i="3"/>
  <c r="BK69" i="3"/>
  <c r="BG150" i="5"/>
  <c r="BK150" i="5" s="1"/>
  <c r="BQ150" i="4"/>
  <c r="BP150" i="4"/>
  <c r="BK21" i="3"/>
  <c r="BL21" i="3"/>
  <c r="BA59" i="5"/>
  <c r="BC59" i="5" s="1"/>
  <c r="BL59" i="4"/>
  <c r="BK59" i="4"/>
  <c r="BA28" i="5"/>
  <c r="BC28" i="5" s="1"/>
  <c r="BL28" i="4"/>
  <c r="BK28" i="4"/>
  <c r="BG125" i="5"/>
  <c r="BK125" i="5" s="1"/>
  <c r="BP125" i="4"/>
  <c r="BQ125" i="4"/>
  <c r="BL52" i="3"/>
  <c r="BK52" i="3"/>
  <c r="BL105" i="3"/>
  <c r="BK105" i="3"/>
  <c r="BA153" i="5"/>
  <c r="BC153" i="5" s="1"/>
  <c r="BL153" i="4"/>
  <c r="BK153" i="4"/>
  <c r="BD35" i="5"/>
  <c r="BL35" i="3"/>
  <c r="BK35" i="3"/>
  <c r="BQ71" i="3"/>
  <c r="BP71" i="3"/>
  <c r="BL80" i="3"/>
  <c r="BK80" i="3"/>
  <c r="BK16" i="3"/>
  <c r="BL16" i="3"/>
  <c r="BQ7" i="3"/>
  <c r="BP7" i="3"/>
  <c r="BA5" i="5"/>
  <c r="BC5" i="5" s="1"/>
  <c r="BL5" i="4"/>
  <c r="BQ159" i="3"/>
  <c r="BP159" i="3"/>
  <c r="BG156" i="5"/>
  <c r="BJ156" i="5" s="1"/>
  <c r="BP156" i="4"/>
  <c r="BQ156" i="4"/>
  <c r="BL162" i="3"/>
  <c r="BK162" i="3"/>
  <c r="BQ171" i="3"/>
  <c r="BP171" i="3"/>
  <c r="BG143" i="5"/>
  <c r="BK143" i="5" s="1"/>
  <c r="BP143" i="4"/>
  <c r="BQ143" i="4"/>
  <c r="BG88" i="5"/>
  <c r="BQ88" i="4"/>
  <c r="BP88" i="4"/>
  <c r="BD11" i="5"/>
  <c r="BL11" i="3"/>
  <c r="BK11" i="3"/>
  <c r="BG129" i="5"/>
  <c r="BK129" i="5" s="1"/>
  <c r="BQ129" i="4"/>
  <c r="BP129" i="4"/>
  <c r="BL34" i="3"/>
  <c r="BK34" i="3"/>
  <c r="BA34" i="5"/>
  <c r="BL159" i="3"/>
  <c r="BK159" i="3"/>
  <c r="BA80" i="5"/>
  <c r="BC80" i="5" s="1"/>
  <c r="BK80" i="4"/>
  <c r="BL80" i="4"/>
  <c r="BA181" i="5"/>
  <c r="BC181" i="5" s="1"/>
  <c r="BL181" i="4"/>
  <c r="BK181" i="4"/>
  <c r="BQ141" i="3"/>
  <c r="BP141" i="3"/>
  <c r="BG131" i="5"/>
  <c r="BP131" i="4"/>
  <c r="BQ131" i="4"/>
  <c r="BG94" i="5"/>
  <c r="BK94" i="5" s="1"/>
  <c r="BP94" i="4"/>
  <c r="BQ94" i="4"/>
  <c r="BG71" i="5"/>
  <c r="BJ71" i="5" s="1"/>
  <c r="BQ71" i="4"/>
  <c r="BP71" i="4"/>
  <c r="BQ101" i="3"/>
  <c r="BP101" i="3"/>
  <c r="BL57" i="3"/>
  <c r="BK57" i="3"/>
  <c r="BQ36" i="3"/>
  <c r="BP36" i="3"/>
  <c r="BG126" i="5"/>
  <c r="BJ126" i="5" s="1"/>
  <c r="BQ126" i="4"/>
  <c r="BP126" i="4"/>
  <c r="BA53" i="5"/>
  <c r="BC53" i="5" s="1"/>
  <c r="BL53" i="4"/>
  <c r="BK53" i="4"/>
  <c r="BK160" i="3"/>
  <c r="BL160" i="3"/>
  <c r="BG132" i="5"/>
  <c r="BK132" i="5" s="1"/>
  <c r="BQ132" i="4"/>
  <c r="BP132" i="4"/>
  <c r="BP39" i="3"/>
  <c r="BQ39" i="3"/>
  <c r="BG39" i="5"/>
  <c r="BA159" i="5"/>
  <c r="BC159" i="5" s="1"/>
  <c r="BK159" i="4"/>
  <c r="BL159" i="4"/>
  <c r="BL28" i="3"/>
  <c r="BK28" i="3"/>
  <c r="BG163" i="5"/>
  <c r="BQ163" i="4"/>
  <c r="BP163" i="4"/>
  <c r="BA65" i="5"/>
  <c r="BC65" i="5" s="1"/>
  <c r="BL65" i="4"/>
  <c r="BK65" i="4"/>
  <c r="BA109" i="5"/>
  <c r="BC109" i="5" s="1"/>
  <c r="BL109" i="4"/>
  <c r="BK109" i="4"/>
  <c r="BK184" i="3"/>
  <c r="BL184" i="3"/>
  <c r="BL77" i="3"/>
  <c r="BK77" i="3"/>
  <c r="BJ179" i="5"/>
  <c r="BQ179" i="3"/>
  <c r="BP179" i="3"/>
  <c r="BL45" i="3"/>
  <c r="BK45" i="3"/>
  <c r="BA18" i="5"/>
  <c r="BC18" i="5" s="1"/>
  <c r="BL18" i="4"/>
  <c r="BK18" i="4"/>
  <c r="BL6" i="3"/>
  <c r="BK6" i="3"/>
  <c r="BL137" i="3"/>
  <c r="BK137" i="3"/>
  <c r="BL46" i="3"/>
  <c r="BK46" i="3"/>
  <c r="BL136" i="3"/>
  <c r="BK136" i="3"/>
  <c r="BA69" i="5"/>
  <c r="BC69" i="5" s="1"/>
  <c r="BL69" i="4"/>
  <c r="BK69" i="4"/>
  <c r="BQ23" i="3"/>
  <c r="BP23" i="3"/>
  <c r="BG23" i="5"/>
  <c r="BJ23" i="5" s="1"/>
  <c r="BG136" i="5"/>
  <c r="BJ136" i="5" s="1"/>
  <c r="BQ136" i="4"/>
  <c r="BP136" i="4"/>
  <c r="BL18" i="3"/>
  <c r="BK18" i="3"/>
  <c r="BL151" i="3"/>
  <c r="BK151" i="3"/>
  <c r="BL130" i="3"/>
  <c r="BK130" i="3"/>
  <c r="BA179" i="5"/>
  <c r="BC179" i="5" s="1"/>
  <c r="BL179" i="4"/>
  <c r="BK179" i="4"/>
  <c r="BL12" i="3"/>
  <c r="BK12" i="3"/>
  <c r="BL10" i="3"/>
  <c r="BK10" i="3"/>
  <c r="BP69" i="3"/>
  <c r="BQ69" i="3"/>
  <c r="BA150" i="5"/>
  <c r="BC150" i="5" s="1"/>
  <c r="BL150" i="4"/>
  <c r="BK150" i="4"/>
  <c r="BG158" i="5"/>
  <c r="BQ158" i="4"/>
  <c r="BP158" i="4"/>
  <c r="BL92" i="3"/>
  <c r="BK92" i="3"/>
  <c r="BG59" i="5"/>
  <c r="BK59" i="5" s="1"/>
  <c r="BQ59" i="4"/>
  <c r="BP59" i="4"/>
  <c r="BG28" i="5"/>
  <c r="BQ28" i="4"/>
  <c r="BP28" i="4"/>
  <c r="BA10" i="5"/>
  <c r="BC10" i="5" s="1"/>
  <c r="BL10" i="4"/>
  <c r="BK10" i="4"/>
  <c r="BQ105" i="3"/>
  <c r="BP105" i="3"/>
  <c r="BJ166" i="5"/>
  <c r="BQ166" i="3"/>
  <c r="BP166" i="3"/>
  <c r="BL71" i="3"/>
  <c r="BK71" i="3"/>
  <c r="BG45" i="5"/>
  <c r="BK45" i="5" s="1"/>
  <c r="BQ45" i="4"/>
  <c r="BP45" i="4"/>
  <c r="BL7" i="3"/>
  <c r="BK7" i="3"/>
  <c r="BG5" i="5"/>
  <c r="BQ5" i="4"/>
  <c r="BP5" i="4"/>
  <c r="BG35" i="5"/>
  <c r="BG56" i="5"/>
  <c r="BQ56" i="4"/>
  <c r="BP56" i="4"/>
  <c r="BG36" i="5"/>
  <c r="BQ36" i="4"/>
  <c r="BP36" i="4"/>
  <c r="BL145" i="3"/>
  <c r="BK145" i="3"/>
  <c r="BL174" i="3"/>
  <c r="BK174" i="3"/>
  <c r="BL144" i="3"/>
  <c r="BK144" i="3"/>
  <c r="BD152" i="5"/>
  <c r="BK152" i="3"/>
  <c r="BL152" i="3"/>
  <c r="BA147" i="5"/>
  <c r="BC147" i="5" s="1"/>
  <c r="BK147" i="4"/>
  <c r="BL147" i="4"/>
  <c r="BA162" i="5"/>
  <c r="BC162" i="5" s="1"/>
  <c r="BL162" i="4"/>
  <c r="BK162" i="4"/>
  <c r="BG17" i="5"/>
  <c r="BQ17" i="4"/>
  <c r="BP17" i="4"/>
  <c r="BG89" i="5"/>
  <c r="BK89" i="5" s="1"/>
  <c r="BP89" i="4"/>
  <c r="BQ89" i="4"/>
  <c r="BG181" i="5"/>
  <c r="BK181" i="5" s="1"/>
  <c r="BQ181" i="4"/>
  <c r="BP181" i="4"/>
  <c r="BQ5" i="3"/>
  <c r="BP5" i="3"/>
  <c r="BQ14" i="3"/>
  <c r="BP14" i="3"/>
  <c r="BL141" i="3"/>
  <c r="BK141" i="3"/>
  <c r="BK166" i="5"/>
  <c r="BL14" i="3"/>
  <c r="BK14" i="3"/>
  <c r="BG57" i="5"/>
  <c r="BQ57" i="4"/>
  <c r="BP57" i="4"/>
  <c r="BL168" i="3"/>
  <c r="BK168" i="3"/>
  <c r="BA157" i="5"/>
  <c r="BC157" i="5" s="1"/>
  <c r="BL157" i="4"/>
  <c r="BK157" i="4"/>
  <c r="BP57" i="3"/>
  <c r="BQ57" i="3"/>
  <c r="BD36" i="5"/>
  <c r="BK36" i="3"/>
  <c r="BL36" i="3"/>
  <c r="BG77" i="5"/>
  <c r="BQ77" i="4"/>
  <c r="BP77" i="4"/>
  <c r="BL84" i="3"/>
  <c r="BK84" i="3"/>
  <c r="BQ28" i="3"/>
  <c r="BP28" i="3"/>
  <c r="BL139" i="3"/>
  <c r="BK139" i="3"/>
  <c r="BG65" i="5"/>
  <c r="BK65" i="5" s="1"/>
  <c r="BP65" i="4"/>
  <c r="BQ65" i="4"/>
  <c r="BG109" i="5"/>
  <c r="BK109" i="5" s="1"/>
  <c r="BQ109" i="4"/>
  <c r="BP109" i="4"/>
  <c r="BQ77" i="3"/>
  <c r="BP77" i="3"/>
  <c r="BP45" i="3"/>
  <c r="BQ45" i="3"/>
  <c r="BA180" i="5"/>
  <c r="BC180" i="5" s="1"/>
  <c r="BK180" i="4"/>
  <c r="BL180" i="4"/>
  <c r="BL29" i="3"/>
  <c r="BK29" i="3"/>
  <c r="BA52" i="5"/>
  <c r="BC52" i="5" s="1"/>
  <c r="BK52" i="4"/>
  <c r="BL52" i="4"/>
  <c r="BD93" i="5"/>
  <c r="BL93" i="3"/>
  <c r="BK93" i="3"/>
  <c r="BQ137" i="3"/>
  <c r="BP137" i="3"/>
  <c r="BA146" i="5"/>
  <c r="BC146" i="5" s="1"/>
  <c r="BK146" i="4"/>
  <c r="BL146" i="4"/>
  <c r="BG141" i="5"/>
  <c r="BQ141" i="4"/>
  <c r="BP141" i="4"/>
  <c r="BQ37" i="3"/>
  <c r="BP37" i="3"/>
  <c r="BQ46" i="3"/>
  <c r="BP46" i="3"/>
  <c r="BQ136" i="3"/>
  <c r="BP136" i="3"/>
  <c r="BA8" i="5"/>
  <c r="BC8" i="5" s="1"/>
  <c r="BK8" i="4"/>
  <c r="BL8" i="4"/>
  <c r="BA105" i="5"/>
  <c r="BC105" i="5" s="1"/>
  <c r="BL105" i="4"/>
  <c r="BK105" i="4"/>
  <c r="BG173" i="5"/>
  <c r="BQ173" i="4"/>
  <c r="BP173" i="4"/>
  <c r="BQ18" i="3"/>
  <c r="BP18" i="3"/>
  <c r="BK129" i="3"/>
  <c r="BL129" i="3"/>
  <c r="BL53" i="3"/>
  <c r="BK53" i="3"/>
  <c r="BP12" i="3"/>
  <c r="BQ12" i="3"/>
  <c r="BJ10" i="5"/>
  <c r="BQ10" i="3"/>
  <c r="BP10" i="3"/>
  <c r="BA168" i="5"/>
  <c r="BC168" i="5" s="1"/>
  <c r="BL168" i="4"/>
  <c r="BK168" i="4"/>
  <c r="BG100" i="5"/>
  <c r="BQ100" i="4"/>
  <c r="BP100" i="4"/>
  <c r="BL94" i="3"/>
  <c r="BK94" i="3"/>
  <c r="BA158" i="5"/>
  <c r="BC158" i="5" s="1"/>
  <c r="BK158" i="4"/>
  <c r="BL158" i="4"/>
  <c r="BA145" i="5"/>
  <c r="BC145" i="5" s="1"/>
  <c r="BL145" i="4"/>
  <c r="BK145" i="4"/>
  <c r="BA51" i="5"/>
  <c r="BC51" i="5" s="1"/>
  <c r="BL51" i="4"/>
  <c r="BK51" i="4"/>
  <c r="BA118" i="5"/>
  <c r="BL118" i="4"/>
  <c r="BK118" i="4"/>
  <c r="BD166" i="5"/>
  <c r="BL166" i="3"/>
  <c r="BK166" i="3"/>
  <c r="BG64" i="5"/>
  <c r="BK64" i="5" s="1"/>
  <c r="BQ64" i="4"/>
  <c r="BP64" i="4"/>
  <c r="BA45" i="5"/>
  <c r="BC45" i="5" s="1"/>
  <c r="BL45" i="4"/>
  <c r="BK45" i="4"/>
  <c r="BL177" i="3"/>
  <c r="BK177" i="3"/>
  <c r="BL138" i="3"/>
  <c r="BK138" i="3"/>
  <c r="BD58" i="5"/>
  <c r="BL58" i="3"/>
  <c r="BK58" i="3"/>
  <c r="BG151" i="5"/>
  <c r="BQ151" i="4"/>
  <c r="BP151" i="4"/>
  <c r="BD87" i="5"/>
  <c r="BL87" i="3"/>
  <c r="BK87" i="3"/>
  <c r="BA73" i="5"/>
  <c r="BC73" i="5" s="1"/>
  <c r="BL73" i="4"/>
  <c r="BK73" i="4"/>
  <c r="BQ140" i="3"/>
  <c r="BP140" i="3"/>
  <c r="BP143" i="3"/>
  <c r="BQ143" i="3"/>
  <c r="BL183" i="3"/>
  <c r="BK183" i="3"/>
  <c r="BP156" i="3"/>
  <c r="BQ156" i="3"/>
  <c r="BQ126" i="3"/>
  <c r="BP126" i="3"/>
  <c r="BK109" i="3"/>
  <c r="BL109" i="3"/>
  <c r="BQ32" i="3"/>
  <c r="BP32" i="3"/>
  <c r="BQ155" i="3"/>
  <c r="BP155" i="3"/>
  <c r="BG25" i="5"/>
  <c r="BQ25" i="4"/>
  <c r="BP25" i="4"/>
  <c r="BG92" i="5"/>
  <c r="BK92" i="5" s="1"/>
  <c r="BQ92" i="4"/>
  <c r="BP92" i="4"/>
  <c r="BL65" i="3"/>
  <c r="BK65" i="3"/>
  <c r="BL73" i="3"/>
  <c r="BK73" i="3"/>
  <c r="BL59" i="3"/>
  <c r="BK59" i="3"/>
  <c r="BA177" i="5"/>
  <c r="BC177" i="5" s="1"/>
  <c r="BL177" i="4"/>
  <c r="BK177" i="4"/>
  <c r="BA183" i="5"/>
  <c r="BC183" i="5" s="1"/>
  <c r="BL183" i="4"/>
  <c r="BK183" i="4"/>
  <c r="BG80" i="5"/>
  <c r="BP80" i="4"/>
  <c r="BQ80" i="4"/>
  <c r="BG73" i="5"/>
  <c r="BQ73" i="4"/>
  <c r="BP73" i="4"/>
  <c r="BL96" i="3"/>
  <c r="BK96" i="3"/>
  <c r="BL95" i="3"/>
  <c r="BK95" i="3"/>
  <c r="BA57" i="5"/>
  <c r="BC57" i="5" s="1"/>
  <c r="BL57" i="4"/>
  <c r="BK57" i="4"/>
  <c r="BA156" i="5"/>
  <c r="BC156" i="5" s="1"/>
  <c r="BL156" i="4"/>
  <c r="BK156" i="4"/>
  <c r="BA30" i="5"/>
  <c r="BC30" i="5" s="1"/>
  <c r="BL30" i="4"/>
  <c r="BK30" i="4"/>
  <c r="BL143" i="3"/>
  <c r="BK143" i="3"/>
  <c r="BP168" i="3"/>
  <c r="BQ168" i="3"/>
  <c r="BG157" i="5"/>
  <c r="BK157" i="5" s="1"/>
  <c r="BQ157" i="4"/>
  <c r="BP157" i="4"/>
  <c r="BK171" i="3"/>
  <c r="BL171" i="3"/>
  <c r="BJ183" i="5"/>
  <c r="BQ183" i="3"/>
  <c r="BP183" i="3"/>
  <c r="BA77" i="5"/>
  <c r="BC77" i="5" s="1"/>
  <c r="BL77" i="4"/>
  <c r="BK77" i="4"/>
  <c r="BQ84" i="3"/>
  <c r="BP84" i="3"/>
  <c r="BL89" i="3"/>
  <c r="BK89" i="3"/>
  <c r="BL156" i="3"/>
  <c r="BK156" i="3"/>
  <c r="BL126" i="3"/>
  <c r="BK126" i="3"/>
  <c r="BQ139" i="3"/>
  <c r="BP139" i="3"/>
  <c r="BQ107" i="3"/>
  <c r="BP107" i="3"/>
  <c r="BG107" i="5"/>
  <c r="BA143" i="5"/>
  <c r="BC143" i="5" s="1"/>
  <c r="BL143" i="4"/>
  <c r="BK143" i="4"/>
  <c r="BA154" i="5"/>
  <c r="BC154" i="5" s="1"/>
  <c r="BL154" i="4"/>
  <c r="BK154" i="4"/>
  <c r="BA50" i="5"/>
  <c r="BC50" i="5" s="1"/>
  <c r="BL50" i="4"/>
  <c r="BK50" i="4"/>
  <c r="BP109" i="3"/>
  <c r="BQ109" i="3"/>
  <c r="BA141" i="5"/>
  <c r="BC141" i="5" s="1"/>
  <c r="BK141" i="4"/>
  <c r="BL141" i="4"/>
  <c r="BA127" i="5"/>
  <c r="BQ135" i="3"/>
  <c r="BP135" i="3"/>
  <c r="BL37" i="3"/>
  <c r="BK37" i="3"/>
  <c r="BG8" i="5"/>
  <c r="BP8" i="4"/>
  <c r="BQ8" i="4"/>
  <c r="BG105" i="5"/>
  <c r="BK105" i="5" s="1"/>
  <c r="BP105" i="4"/>
  <c r="BQ105" i="4"/>
  <c r="BA173" i="5"/>
  <c r="BC173" i="5" s="1"/>
  <c r="BK173" i="4"/>
  <c r="BL173" i="4"/>
  <c r="BL155" i="3"/>
  <c r="BK155" i="3"/>
  <c r="BA37" i="5"/>
  <c r="BC37" i="5" s="1"/>
  <c r="BL37" i="4"/>
  <c r="BK37" i="4"/>
  <c r="BA25" i="5"/>
  <c r="BC25" i="5" s="1"/>
  <c r="BL25" i="4"/>
  <c r="BK25" i="4"/>
  <c r="BD31" i="5"/>
  <c r="BK31" i="3"/>
  <c r="BL31" i="3"/>
  <c r="BG168" i="5"/>
  <c r="BQ168" i="4"/>
  <c r="BP168" i="4"/>
  <c r="BA21" i="5"/>
  <c r="BL21" i="4"/>
  <c r="BK21" i="4"/>
  <c r="BG135" i="5"/>
  <c r="BJ135" i="5" s="1"/>
  <c r="BQ135" i="4"/>
  <c r="BP135" i="4"/>
  <c r="BA100" i="5"/>
  <c r="BC100" i="5" s="1"/>
  <c r="BL100" i="4"/>
  <c r="BK100" i="4"/>
  <c r="BQ94" i="3"/>
  <c r="BP94" i="3"/>
  <c r="BL131" i="3"/>
  <c r="BK131" i="3"/>
  <c r="BG51" i="5"/>
  <c r="BK51" i="5" s="1"/>
  <c r="BQ51" i="4"/>
  <c r="BP51" i="4"/>
  <c r="BK181" i="3"/>
  <c r="BL181" i="3"/>
  <c r="BG118" i="5"/>
  <c r="BK118" i="5" s="1"/>
  <c r="BQ118" i="4"/>
  <c r="BP118" i="4"/>
  <c r="BQ34" i="3"/>
  <c r="BP34" i="3"/>
  <c r="BG34" i="5"/>
  <c r="BA64" i="5"/>
  <c r="BC64" i="5" s="1"/>
  <c r="BL64" i="4"/>
  <c r="BK64" i="4"/>
  <c r="BA29" i="5"/>
  <c r="BC29" i="5" s="1"/>
  <c r="BL29" i="4"/>
  <c r="BK29" i="4"/>
  <c r="BJ58" i="5"/>
  <c r="BQ58" i="3"/>
  <c r="BP58" i="3"/>
  <c r="BA151" i="5"/>
  <c r="BC151" i="5" s="1"/>
  <c r="BK151" i="4"/>
  <c r="BL151" i="4"/>
  <c r="BQ87" i="3"/>
  <c r="BP87" i="3"/>
  <c r="BA104" i="5"/>
  <c r="BC104" i="5" s="1"/>
  <c r="BL104" i="4"/>
  <c r="BK104" i="4"/>
  <c r="BD95" i="5" l="1"/>
  <c r="BD169" i="5"/>
  <c r="BD174" i="5"/>
  <c r="BD6" i="5"/>
  <c r="BD65" i="5"/>
  <c r="BD131" i="5"/>
  <c r="BJ143" i="5"/>
  <c r="BD181" i="5"/>
  <c r="BD28" i="5"/>
  <c r="BD136" i="5"/>
  <c r="BD66" i="5"/>
  <c r="BE66" i="5"/>
  <c r="BD59" i="5"/>
  <c r="BD176" i="5"/>
  <c r="BE63" i="5"/>
  <c r="BD46" i="5"/>
  <c r="BJ171" i="5"/>
  <c r="BD129" i="5"/>
  <c r="BJ69" i="5"/>
  <c r="BE58" i="5"/>
  <c r="BD182" i="5"/>
  <c r="BJ164" i="5"/>
  <c r="BE18" i="5"/>
  <c r="BJ45" i="5"/>
  <c r="BD7" i="5"/>
  <c r="BE53" i="5"/>
  <c r="BE181" i="5"/>
  <c r="BD135" i="5"/>
  <c r="BE13" i="5"/>
  <c r="BJ94" i="5"/>
  <c r="BD14" i="5"/>
  <c r="BJ12" i="5"/>
  <c r="BE46" i="5"/>
  <c r="BD148" i="5"/>
  <c r="BJ22" i="5"/>
  <c r="BD126" i="5"/>
  <c r="BE125" i="5"/>
  <c r="BJ145" i="5"/>
  <c r="BD26" i="5"/>
  <c r="BD171" i="5"/>
  <c r="BD137" i="5"/>
  <c r="BD156" i="5"/>
  <c r="BJ160" i="5"/>
  <c r="BD155" i="5"/>
  <c r="BE50" i="5"/>
  <c r="BD144" i="5"/>
  <c r="BD92" i="5"/>
  <c r="BJ95" i="5"/>
  <c r="BE184" i="5"/>
  <c r="BK53" i="5"/>
  <c r="BD184" i="5"/>
  <c r="BD160" i="5"/>
  <c r="BD161" i="5"/>
  <c r="BE164" i="5"/>
  <c r="BE6" i="5"/>
  <c r="BJ109" i="5"/>
  <c r="BD53" i="5"/>
  <c r="BE161" i="5"/>
  <c r="BD89" i="5"/>
  <c r="BD12" i="5"/>
  <c r="BK91" i="5"/>
  <c r="BJ46" i="5"/>
  <c r="BE22" i="5"/>
  <c r="BE135" i="5"/>
  <c r="BK30" i="5"/>
  <c r="BE158" i="5"/>
  <c r="BD84" i="5"/>
  <c r="BE110" i="5"/>
  <c r="BJ32" i="5"/>
  <c r="BE126" i="5"/>
  <c r="BE67" i="5"/>
  <c r="BE148" i="5"/>
  <c r="BE7" i="5"/>
  <c r="BE14" i="5"/>
  <c r="BD139" i="5"/>
  <c r="BD71" i="5"/>
  <c r="BE150" i="5"/>
  <c r="BD47" i="5"/>
  <c r="BE45" i="5"/>
  <c r="BE11" i="5"/>
  <c r="BE169" i="5"/>
  <c r="BD16" i="5"/>
  <c r="BE47" i="5"/>
  <c r="BE139" i="5"/>
  <c r="BJ180" i="5"/>
  <c r="BI87" i="5"/>
  <c r="BI52" i="5"/>
  <c r="BI63" i="5"/>
  <c r="BJ87" i="5"/>
  <c r="BI168" i="5"/>
  <c r="BD109" i="5"/>
  <c r="BI151" i="5"/>
  <c r="BI64" i="5"/>
  <c r="BI77" i="5"/>
  <c r="BE157" i="5"/>
  <c r="BE162" i="5"/>
  <c r="BI45" i="5"/>
  <c r="BI158" i="5"/>
  <c r="BI31" i="5"/>
  <c r="BI12" i="5"/>
  <c r="BE96" i="5"/>
  <c r="BD110" i="5"/>
  <c r="BI21" i="5"/>
  <c r="BE124" i="5"/>
  <c r="BI138" i="5"/>
  <c r="BE101" i="5"/>
  <c r="BK72" i="5"/>
  <c r="BI30" i="5"/>
  <c r="BI146" i="5"/>
  <c r="BI10" i="5"/>
  <c r="BI140" i="5"/>
  <c r="BI53" i="5"/>
  <c r="BD183" i="5"/>
  <c r="BI109" i="5"/>
  <c r="BJ5" i="5"/>
  <c r="BI136" i="5"/>
  <c r="BI129" i="5"/>
  <c r="BD5" i="5"/>
  <c r="BI104" i="5"/>
  <c r="BI50" i="5"/>
  <c r="BD163" i="5"/>
  <c r="BI169" i="5"/>
  <c r="BI183" i="5"/>
  <c r="BI179" i="5"/>
  <c r="BI88" i="5"/>
  <c r="BI150" i="5"/>
  <c r="BI13" i="5"/>
  <c r="BI176" i="5"/>
  <c r="BI7" i="5"/>
  <c r="BI66" i="5"/>
  <c r="BI37" i="5"/>
  <c r="BI101" i="5"/>
  <c r="BI148" i="5"/>
  <c r="BJ34" i="5"/>
  <c r="BI135" i="5"/>
  <c r="BE37" i="5"/>
  <c r="BD37" i="5"/>
  <c r="BI80" i="5"/>
  <c r="BE168" i="5"/>
  <c r="BE52" i="5"/>
  <c r="BI89" i="5"/>
  <c r="BI36" i="5"/>
  <c r="BI59" i="5"/>
  <c r="BD130" i="5"/>
  <c r="BE159" i="5"/>
  <c r="BI143" i="5"/>
  <c r="BE153" i="5"/>
  <c r="BI125" i="5"/>
  <c r="BE136" i="5"/>
  <c r="BI15" i="5"/>
  <c r="BE84" i="5"/>
  <c r="BJ26" i="5"/>
  <c r="BJ13" i="5"/>
  <c r="BE15" i="5"/>
  <c r="BJ134" i="5"/>
  <c r="BI137" i="5"/>
  <c r="BI46" i="5"/>
  <c r="BJ152" i="5"/>
  <c r="BI171" i="5"/>
  <c r="BI160" i="5"/>
  <c r="BK178" i="5"/>
  <c r="BI145" i="5"/>
  <c r="BI159" i="5"/>
  <c r="BJ120" i="5"/>
  <c r="BI164" i="5"/>
  <c r="BI8" i="5"/>
  <c r="BI25" i="5"/>
  <c r="BK25" i="5"/>
  <c r="BD94" i="5"/>
  <c r="BJ37" i="5"/>
  <c r="BI163" i="5"/>
  <c r="BJ101" i="5"/>
  <c r="BI94" i="5"/>
  <c r="BI156" i="5"/>
  <c r="BD101" i="5"/>
  <c r="BI130" i="5"/>
  <c r="BI124" i="5"/>
  <c r="BI147" i="5"/>
  <c r="BI161" i="5"/>
  <c r="BI32" i="5"/>
  <c r="BI18" i="5"/>
  <c r="BJ74" i="5"/>
  <c r="BI106" i="5"/>
  <c r="BI16" i="5"/>
  <c r="BE64" i="5"/>
  <c r="BI51" i="5"/>
  <c r="BI105" i="5"/>
  <c r="BE77" i="5"/>
  <c r="BD143" i="5"/>
  <c r="BD96" i="5"/>
  <c r="BI92" i="5"/>
  <c r="BI173" i="5"/>
  <c r="BD168" i="5"/>
  <c r="BK163" i="5"/>
  <c r="BI126" i="5"/>
  <c r="BK156" i="5"/>
  <c r="BJ7" i="5"/>
  <c r="BI96" i="5"/>
  <c r="BI154" i="5"/>
  <c r="BI153" i="5"/>
  <c r="BK124" i="5"/>
  <c r="BE93" i="5"/>
  <c r="BI144" i="5"/>
  <c r="BI58" i="5"/>
  <c r="BJ148" i="5"/>
  <c r="BI184" i="5"/>
  <c r="BD17" i="5"/>
  <c r="BI95" i="5"/>
  <c r="BE17" i="5"/>
  <c r="BI177" i="5"/>
  <c r="BI22" i="5"/>
  <c r="BK147" i="5"/>
  <c r="BK161" i="5"/>
  <c r="BI73" i="5"/>
  <c r="BI131" i="5"/>
  <c r="BI65" i="5"/>
  <c r="BI17" i="5"/>
  <c r="BI56" i="5"/>
  <c r="BI69" i="5"/>
  <c r="BI29" i="5"/>
  <c r="BI139" i="5"/>
  <c r="BI182" i="5"/>
  <c r="BI93" i="5"/>
  <c r="BI26" i="5"/>
  <c r="BI155" i="5"/>
  <c r="BI84" i="5"/>
  <c r="BD124" i="5"/>
  <c r="BI11" i="5"/>
  <c r="BI162" i="5"/>
  <c r="BI57" i="5"/>
  <c r="BI71" i="5"/>
  <c r="BI47" i="5"/>
  <c r="BI174" i="5"/>
  <c r="BI118" i="5"/>
  <c r="BE143" i="5"/>
  <c r="BI157" i="5"/>
  <c r="BE57" i="5"/>
  <c r="BD138" i="5"/>
  <c r="BI100" i="5"/>
  <c r="BI141" i="5"/>
  <c r="BI181" i="5"/>
  <c r="BI28" i="5"/>
  <c r="BK71" i="5"/>
  <c r="BK131" i="5"/>
  <c r="BE28" i="5"/>
  <c r="BI167" i="5"/>
  <c r="BE163" i="5"/>
  <c r="BK47" i="5"/>
  <c r="BI110" i="5"/>
  <c r="BK13" i="5"/>
  <c r="BI67" i="5"/>
  <c r="BI9" i="5"/>
  <c r="BI91" i="5"/>
  <c r="BI14" i="5"/>
  <c r="BK87" i="5"/>
  <c r="BE174" i="5"/>
  <c r="BI6" i="5"/>
  <c r="BE138" i="5"/>
  <c r="BK84" i="5"/>
  <c r="BK174" i="5"/>
  <c r="BJ106" i="5"/>
  <c r="BK148" i="5"/>
  <c r="BK162" i="5"/>
  <c r="BI180" i="5"/>
  <c r="BD100" i="5"/>
  <c r="BD50" i="5"/>
  <c r="BD51" i="5"/>
  <c r="BC72" i="5"/>
  <c r="BD72" i="5"/>
  <c r="BJ157" i="5"/>
  <c r="BJ158" i="5"/>
  <c r="BJ154" i="5"/>
  <c r="BI128" i="5"/>
  <c r="BJ128" i="5"/>
  <c r="BJ51" i="5"/>
  <c r="BJ65" i="5"/>
  <c r="BE177" i="5"/>
  <c r="BK151" i="5"/>
  <c r="BK141" i="5"/>
  <c r="BE146" i="5"/>
  <c r="BD145" i="5"/>
  <c r="BK28" i="5"/>
  <c r="BI132" i="5"/>
  <c r="BJ132" i="5"/>
  <c r="BK126" i="5"/>
  <c r="BK167" i="5"/>
  <c r="BD150" i="5"/>
  <c r="BJ88" i="5"/>
  <c r="BK154" i="5"/>
  <c r="BJ16" i="5"/>
  <c r="BJ80" i="5"/>
  <c r="BC128" i="5"/>
  <c r="BD128" i="5"/>
  <c r="BD56" i="5"/>
  <c r="BE9" i="5"/>
  <c r="BK144" i="5"/>
  <c r="BE91" i="5"/>
  <c r="BC74" i="5"/>
  <c r="BE74" i="5"/>
  <c r="BD125" i="5"/>
  <c r="BI134" i="5"/>
  <c r="BK134" i="5"/>
  <c r="BK137" i="5"/>
  <c r="BE72" i="5"/>
  <c r="BJ167" i="5"/>
  <c r="BJ59" i="5"/>
  <c r="BJ177" i="5"/>
  <c r="BJ151" i="5"/>
  <c r="BJ93" i="5"/>
  <c r="BJ66" i="5"/>
  <c r="BJ25" i="5"/>
  <c r="BK159" i="5"/>
  <c r="BJ29" i="5"/>
  <c r="BI34" i="5"/>
  <c r="BK34" i="5"/>
  <c r="BC21" i="5"/>
  <c r="BD29" i="5"/>
  <c r="BE180" i="5"/>
  <c r="BK77" i="5"/>
  <c r="BI35" i="5"/>
  <c r="BK35" i="5"/>
  <c r="BI39" i="5"/>
  <c r="BK39" i="5"/>
  <c r="BD57" i="5"/>
  <c r="BD52" i="5"/>
  <c r="BD21" i="5"/>
  <c r="BC23" i="5"/>
  <c r="BE23" i="5"/>
  <c r="BD91" i="5"/>
  <c r="BE128" i="5"/>
  <c r="BJ181" i="5"/>
  <c r="BE140" i="5"/>
  <c r="BC87" i="5"/>
  <c r="BD106" i="5"/>
  <c r="BK169" i="5"/>
  <c r="BE36" i="5"/>
  <c r="BJ173" i="5"/>
  <c r="BE182" i="5"/>
  <c r="BJ17" i="5"/>
  <c r="BJ67" i="5"/>
  <c r="BJ6" i="5"/>
  <c r="BJ130" i="5"/>
  <c r="BE100" i="5"/>
  <c r="BK168" i="5"/>
  <c r="BE104" i="5"/>
  <c r="BE151" i="5"/>
  <c r="BE21" i="5"/>
  <c r="BK8" i="5"/>
  <c r="BE141" i="5"/>
  <c r="BJ168" i="5"/>
  <c r="BE156" i="5"/>
  <c r="BK80" i="5"/>
  <c r="BE51" i="5"/>
  <c r="BE8" i="5"/>
  <c r="BJ28" i="5"/>
  <c r="BK36" i="5"/>
  <c r="BD10" i="5"/>
  <c r="BE179" i="5"/>
  <c r="BK136" i="5"/>
  <c r="BE69" i="5"/>
  <c r="BD159" i="5"/>
  <c r="BD69" i="5"/>
  <c r="BJ64" i="5"/>
  <c r="BE131" i="5"/>
  <c r="BJ15" i="5"/>
  <c r="BJ35" i="5"/>
  <c r="BE16" i="5"/>
  <c r="BD64" i="5"/>
  <c r="BJ104" i="5"/>
  <c r="BJ96" i="5"/>
  <c r="BE87" i="5"/>
  <c r="BE12" i="5"/>
  <c r="BK7" i="5"/>
  <c r="BE144" i="5"/>
  <c r="BD15" i="5"/>
  <c r="BJ110" i="5"/>
  <c r="BE176" i="5"/>
  <c r="BJ73" i="5"/>
  <c r="BE92" i="5"/>
  <c r="BJ174" i="5"/>
  <c r="BD9" i="5"/>
  <c r="BD167" i="5"/>
  <c r="BE95" i="5"/>
  <c r="BK37" i="5"/>
  <c r="BJ9" i="5"/>
  <c r="BE89" i="5"/>
  <c r="BJ146" i="5"/>
  <c r="BK101" i="5"/>
  <c r="BI152" i="5"/>
  <c r="BK152" i="5"/>
  <c r="BJ100" i="5"/>
  <c r="BJ150" i="5"/>
  <c r="BJ47" i="5"/>
  <c r="BK10" i="5"/>
  <c r="BI107" i="5"/>
  <c r="BK107" i="5"/>
  <c r="BJ141" i="5"/>
  <c r="BC34" i="5"/>
  <c r="BE34" i="5"/>
  <c r="BD162" i="5"/>
  <c r="BC39" i="5"/>
  <c r="BE39" i="5"/>
  <c r="BD157" i="5"/>
  <c r="BD173" i="5"/>
  <c r="BD164" i="5"/>
  <c r="BC120" i="5"/>
  <c r="BE120" i="5"/>
  <c r="BD63" i="5"/>
  <c r="BI72" i="5"/>
  <c r="BJ72" i="5"/>
  <c r="BJ153" i="5"/>
  <c r="BJ163" i="5"/>
  <c r="BK179" i="5"/>
  <c r="BI41" i="5"/>
  <c r="BK41" i="5"/>
  <c r="BK52" i="5"/>
  <c r="BI178" i="5"/>
  <c r="BJ178" i="5"/>
  <c r="BK63" i="5"/>
  <c r="BJ31" i="5"/>
  <c r="BJ176" i="5"/>
  <c r="BK106" i="5"/>
  <c r="BK73" i="5"/>
  <c r="BK100" i="5"/>
  <c r="BE105" i="5"/>
  <c r="BJ57" i="5"/>
  <c r="BE10" i="5"/>
  <c r="BI23" i="5"/>
  <c r="BK23" i="5"/>
  <c r="BD45" i="5"/>
  <c r="BE65" i="5"/>
  <c r="BJ39" i="5"/>
  <c r="BK88" i="5"/>
  <c r="BE59" i="5"/>
  <c r="BJ56" i="5"/>
  <c r="BK16" i="5"/>
  <c r="BD23" i="5"/>
  <c r="BD25" i="5"/>
  <c r="BC132" i="5"/>
  <c r="BD132" i="5"/>
  <c r="BE160" i="5"/>
  <c r="BE56" i="5"/>
  <c r="BK50" i="5"/>
  <c r="BJ89" i="5"/>
  <c r="BK15" i="5"/>
  <c r="BC178" i="5"/>
  <c r="BD178" i="5"/>
  <c r="BC134" i="5"/>
  <c r="BE134" i="5"/>
  <c r="BE167" i="5"/>
  <c r="BE26" i="5"/>
  <c r="BD146" i="5"/>
  <c r="BD22" i="5"/>
  <c r="BK139" i="5"/>
  <c r="BD158" i="5"/>
  <c r="BK176" i="5"/>
  <c r="BJ182" i="5"/>
  <c r="BD153" i="5"/>
  <c r="BK183" i="5"/>
  <c r="BE130" i="5"/>
  <c r="BD13" i="5"/>
  <c r="BE88" i="5"/>
  <c r="BD104" i="5"/>
  <c r="BD154" i="5"/>
  <c r="BJ169" i="5"/>
  <c r="BK140" i="5"/>
  <c r="BE29" i="5"/>
  <c r="BC127" i="5"/>
  <c r="BE127" i="5"/>
  <c r="BE30" i="5"/>
  <c r="BC118" i="5"/>
  <c r="BE145" i="5"/>
  <c r="BI5" i="5"/>
  <c r="BJ105" i="5"/>
  <c r="BK158" i="5"/>
  <c r="BD151" i="5"/>
  <c r="BD105" i="5"/>
  <c r="BJ50" i="5"/>
  <c r="BD127" i="5"/>
  <c r="BD118" i="5"/>
  <c r="BD8" i="5"/>
  <c r="BJ124" i="5"/>
  <c r="BJ8" i="5"/>
  <c r="BJ125" i="5"/>
  <c r="BJ11" i="5"/>
  <c r="BD30" i="5"/>
  <c r="BD88" i="5"/>
  <c r="BJ92" i="5"/>
  <c r="BJ184" i="5"/>
  <c r="BK18" i="5"/>
  <c r="BJ138" i="5"/>
  <c r="BI120" i="5"/>
  <c r="BK120" i="5"/>
  <c r="BI74" i="5"/>
  <c r="BK74" i="5"/>
  <c r="BK135" i="5"/>
  <c r="BE25" i="5"/>
  <c r="BE173" i="5"/>
  <c r="BE154" i="5"/>
  <c r="BJ107" i="5"/>
  <c r="BE183" i="5"/>
  <c r="BD73" i="5"/>
  <c r="BE73" i="5"/>
  <c r="BD177" i="5"/>
  <c r="BE118" i="5"/>
  <c r="BK173" i="5"/>
  <c r="BJ77" i="5"/>
  <c r="BK57" i="5"/>
  <c r="BD141" i="5"/>
  <c r="BK17" i="5"/>
  <c r="BE147" i="5"/>
  <c r="BK56" i="5"/>
  <c r="BK5" i="5"/>
  <c r="BD18" i="5"/>
  <c r="BD77" i="5"/>
  <c r="BE109" i="5"/>
  <c r="BJ36" i="5"/>
  <c r="BE80" i="5"/>
  <c r="BD34" i="5"/>
  <c r="BE5" i="5"/>
  <c r="BD80" i="5"/>
  <c r="BD179" i="5"/>
  <c r="BD39" i="5"/>
  <c r="BC41" i="5"/>
  <c r="BE41" i="5"/>
  <c r="BE71" i="5"/>
  <c r="BE94" i="5"/>
  <c r="BD147" i="5"/>
  <c r="BK130" i="5"/>
  <c r="BC107" i="5"/>
  <c r="BE107" i="5"/>
  <c r="BK153" i="5"/>
  <c r="BE32" i="5"/>
  <c r="BE31" i="5"/>
  <c r="BD180" i="5"/>
  <c r="BJ131" i="5"/>
  <c r="BE106" i="5"/>
  <c r="BD120" i="5"/>
  <c r="BK93" i="5"/>
  <c r="BK184" i="5"/>
  <c r="BD67" i="5"/>
  <c r="BK66" i="5"/>
  <c r="BK14" i="5"/>
  <c r="BE171" i="5"/>
  <c r="BD140" i="5"/>
  <c r="BJ118" i="5"/>
  <c r="BE129" i="5"/>
  <c r="BE137" i="5"/>
  <c r="BK155" i="5"/>
  <c r="BD32" i="5"/>
  <c r="BK11" i="5"/>
  <c r="BE155" i="5"/>
  <c r="BJ21" i="5"/>
  <c r="BK146" i="5"/>
  <c r="BJ41" i="5"/>
  <c r="BK128" i="5"/>
  <c r="BJ129" i="5"/>
  <c r="BJ144" i="5"/>
  <c r="C12" i="5" l="1"/>
  <c r="D12" i="3"/>
  <c r="D12" i="4"/>
  <c r="C24" i="5"/>
  <c r="D24" i="5" s="1"/>
  <c r="D24" i="4"/>
  <c r="BY24" i="4" s="1"/>
  <c r="D24" i="3"/>
  <c r="BY24" i="3" s="1"/>
  <c r="C33" i="5"/>
  <c r="D33" i="4"/>
  <c r="BY33" i="4" s="1"/>
  <c r="D33" i="3"/>
  <c r="BY33" i="3" s="1"/>
  <c r="C46" i="5"/>
  <c r="D46" i="4"/>
  <c r="D46" i="3"/>
  <c r="C58" i="5"/>
  <c r="D58" i="4"/>
  <c r="D58" i="3"/>
  <c r="C72" i="5"/>
  <c r="D72" i="4"/>
  <c r="D72" i="3"/>
  <c r="C85" i="5"/>
  <c r="D85" i="4"/>
  <c r="BY85" i="4" s="1"/>
  <c r="D85" i="3"/>
  <c r="BY85" i="3" s="1"/>
  <c r="C96" i="5"/>
  <c r="D96" i="4"/>
  <c r="D96" i="3"/>
  <c r="C134" i="5"/>
  <c r="D134" i="3"/>
  <c r="D134" i="4"/>
  <c r="C144" i="5"/>
  <c r="D144" i="4"/>
  <c r="D144" i="3"/>
  <c r="C155" i="5"/>
  <c r="D155" i="4"/>
  <c r="D155" i="3"/>
  <c r="C165" i="5"/>
  <c r="D165" i="5" s="1"/>
  <c r="D165" i="3"/>
  <c r="BY165" i="3" s="1"/>
  <c r="D165" i="4"/>
  <c r="BY165" i="4" s="1"/>
  <c r="C175" i="5"/>
  <c r="D175" i="4"/>
  <c r="BY175" i="4" s="1"/>
  <c r="D175" i="3"/>
  <c r="BY175" i="3" s="1"/>
  <c r="C184" i="5"/>
  <c r="D184" i="4"/>
  <c r="D184" i="3"/>
  <c r="C13" i="5"/>
  <c r="D13" i="4"/>
  <c r="D13" i="3"/>
  <c r="C25" i="5"/>
  <c r="D25" i="4"/>
  <c r="D25" i="3"/>
  <c r="C34" i="5"/>
  <c r="D34" i="4"/>
  <c r="BY34" i="4" s="1"/>
  <c r="D34" i="3"/>
  <c r="C47" i="5"/>
  <c r="D47" i="4"/>
  <c r="D47" i="3"/>
  <c r="C63" i="5"/>
  <c r="D63" i="4"/>
  <c r="D63" i="3"/>
  <c r="C73" i="5"/>
  <c r="D73" i="4"/>
  <c r="D73" i="3"/>
  <c r="C88" i="5"/>
  <c r="D88" i="4"/>
  <c r="D88" i="3"/>
  <c r="C100" i="5"/>
  <c r="D100" i="4"/>
  <c r="D100" i="3"/>
  <c r="C135" i="5"/>
  <c r="D135" i="4"/>
  <c r="D135" i="3"/>
  <c r="C145" i="5"/>
  <c r="D145" i="4"/>
  <c r="D145" i="3"/>
  <c r="C157" i="5"/>
  <c r="D157" i="4"/>
  <c r="D157" i="3"/>
  <c r="C166" i="5"/>
  <c r="D166" i="4"/>
  <c r="D166" i="3"/>
  <c r="C176" i="5"/>
  <c r="D176" i="4"/>
  <c r="D176" i="3"/>
  <c r="C14" i="5"/>
  <c r="D14" i="4"/>
  <c r="D14" i="3"/>
  <c r="C26" i="5"/>
  <c r="D26" i="4"/>
  <c r="D26" i="3"/>
  <c r="C35" i="5"/>
  <c r="D35" i="4"/>
  <c r="D35" i="3"/>
  <c r="C50" i="5"/>
  <c r="D50" i="4"/>
  <c r="D50" i="3"/>
  <c r="C64" i="5"/>
  <c r="D64" i="4"/>
  <c r="D64" i="3"/>
  <c r="C74" i="5"/>
  <c r="D74" i="4"/>
  <c r="D74" i="3"/>
  <c r="C89" i="5"/>
  <c r="D89" i="4"/>
  <c r="D89" i="3"/>
  <c r="C101" i="5"/>
  <c r="D101" i="4"/>
  <c r="D101" i="3"/>
  <c r="C136" i="5"/>
  <c r="D136" i="4"/>
  <c r="D136" i="3"/>
  <c r="C146" i="5"/>
  <c r="D146" i="4"/>
  <c r="D146" i="3"/>
  <c r="C158" i="5"/>
  <c r="D158" i="4"/>
  <c r="D158" i="3"/>
  <c r="C167" i="5"/>
  <c r="D167" i="4"/>
  <c r="D167" i="3"/>
  <c r="C178" i="5"/>
  <c r="D178" i="4"/>
  <c r="D178" i="3"/>
  <c r="C5" i="5"/>
  <c r="D5" i="3"/>
  <c r="D5" i="4"/>
  <c r="C16" i="5"/>
  <c r="D16" i="4"/>
  <c r="D16" i="3"/>
  <c r="C27" i="5"/>
  <c r="D27" i="4"/>
  <c r="BY27" i="4" s="1"/>
  <c r="D27" i="3"/>
  <c r="BY27" i="3" s="1"/>
  <c r="C36" i="5"/>
  <c r="D36" i="3"/>
  <c r="D36" i="4"/>
  <c r="C51" i="5"/>
  <c r="D51" i="4"/>
  <c r="D51" i="3"/>
  <c r="C65" i="5"/>
  <c r="D65" i="4"/>
  <c r="D65" i="3"/>
  <c r="C75" i="5"/>
  <c r="D75" i="4"/>
  <c r="BY75" i="4" s="1"/>
  <c r="BT75" i="5" s="1"/>
  <c r="D75" i="3"/>
  <c r="BY75" i="3" s="1"/>
  <c r="C91" i="5"/>
  <c r="D91" i="4"/>
  <c r="D91" i="3"/>
  <c r="C104" i="5"/>
  <c r="D104" i="4"/>
  <c r="D104" i="3"/>
  <c r="C137" i="5"/>
  <c r="D137" i="4"/>
  <c r="D137" i="3"/>
  <c r="C150" i="5"/>
  <c r="D150" i="4"/>
  <c r="D150" i="3"/>
  <c r="C159" i="5"/>
  <c r="D159" i="4"/>
  <c r="D159" i="3"/>
  <c r="C168" i="5"/>
  <c r="D168" i="4"/>
  <c r="D168" i="3"/>
  <c r="C179" i="5"/>
  <c r="D179" i="4"/>
  <c r="D179" i="3"/>
  <c r="C8" i="5"/>
  <c r="D8" i="4"/>
  <c r="D8" i="3"/>
  <c r="C18" i="5"/>
  <c r="D18" i="3"/>
  <c r="D18" i="4"/>
  <c r="C29" i="5"/>
  <c r="D29" i="4"/>
  <c r="D29" i="3"/>
  <c r="C37" i="5"/>
  <c r="D37" i="4"/>
  <c r="D37" i="3"/>
  <c r="C52" i="5"/>
  <c r="D52" i="4"/>
  <c r="D52" i="3"/>
  <c r="C66" i="5"/>
  <c r="D66" i="4"/>
  <c r="D66" i="3"/>
  <c r="D79" i="4"/>
  <c r="BY79" i="4" s="1"/>
  <c r="C79" i="5"/>
  <c r="D79" i="3"/>
  <c r="BY79" i="3" s="1"/>
  <c r="C92" i="5"/>
  <c r="D92" i="4"/>
  <c r="D92" i="3"/>
  <c r="C107" i="5"/>
  <c r="D107" i="4"/>
  <c r="D107" i="3"/>
  <c r="C138" i="5"/>
  <c r="D138" i="4"/>
  <c r="D138" i="3"/>
  <c r="C151" i="5"/>
  <c r="D151" i="4"/>
  <c r="D151" i="3"/>
  <c r="C160" i="5"/>
  <c r="D160" i="4"/>
  <c r="D160" i="3"/>
  <c r="C169" i="5"/>
  <c r="D169" i="4"/>
  <c r="D169" i="3"/>
  <c r="C180" i="5"/>
  <c r="D180" i="4"/>
  <c r="D180" i="3"/>
  <c r="C9" i="5"/>
  <c r="D9" i="4"/>
  <c r="D9" i="3"/>
  <c r="C21" i="5"/>
  <c r="D21" i="4"/>
  <c r="D21" i="3"/>
  <c r="C30" i="5"/>
  <c r="D30" i="4"/>
  <c r="D30" i="3"/>
  <c r="C41" i="5"/>
  <c r="D41" i="5" s="1"/>
  <c r="D41" i="4"/>
  <c r="BY41" i="4" s="1"/>
  <c r="D41" i="3"/>
  <c r="C53" i="5"/>
  <c r="D53" i="3"/>
  <c r="D53" i="4"/>
  <c r="C67" i="5"/>
  <c r="D67" i="4"/>
  <c r="D67" i="3"/>
  <c r="C80" i="5"/>
  <c r="D80" i="4"/>
  <c r="D80" i="3"/>
  <c r="C93" i="5"/>
  <c r="D93" i="3"/>
  <c r="D93" i="4"/>
  <c r="D110" i="4"/>
  <c r="C110" i="5"/>
  <c r="D110" i="3"/>
  <c r="C141" i="5"/>
  <c r="D141" i="4"/>
  <c r="D141" i="3"/>
  <c r="C152" i="5"/>
  <c r="D152" i="4"/>
  <c r="D152" i="3"/>
  <c r="C161" i="5"/>
  <c r="D161" i="4"/>
  <c r="D161" i="3"/>
  <c r="C171" i="5"/>
  <c r="D171" i="4"/>
  <c r="D171" i="3"/>
  <c r="D181" i="4"/>
  <c r="C181" i="5"/>
  <c r="D181" i="3"/>
  <c r="C10" i="5"/>
  <c r="D10" i="4"/>
  <c r="D10" i="3"/>
  <c r="C22" i="5"/>
  <c r="D22" i="4"/>
  <c r="D22" i="3"/>
  <c r="C31" i="5"/>
  <c r="D31" i="4"/>
  <c r="D31" i="3"/>
  <c r="C42" i="5"/>
  <c r="D42" i="5" s="1"/>
  <c r="D42" i="4"/>
  <c r="BY42" i="4" s="1"/>
  <c r="D42" i="3"/>
  <c r="BY42" i="3" s="1"/>
  <c r="C56" i="5"/>
  <c r="D56" i="4"/>
  <c r="D56" i="3"/>
  <c r="C69" i="5"/>
  <c r="D69" i="4"/>
  <c r="D69" i="3"/>
  <c r="C81" i="5"/>
  <c r="D81" i="4"/>
  <c r="BY81" i="4" s="1"/>
  <c r="D81" i="3"/>
  <c r="BY81" i="3" s="1"/>
  <c r="C94" i="5"/>
  <c r="D94" i="4"/>
  <c r="D94" i="3"/>
  <c r="C114" i="5"/>
  <c r="D114" i="4"/>
  <c r="BY114" i="4" s="1"/>
  <c r="D114" i="3"/>
  <c r="BY114" i="3" s="1"/>
  <c r="C142" i="5"/>
  <c r="D142" i="5" s="1"/>
  <c r="D142" i="4"/>
  <c r="BY142" i="4" s="1"/>
  <c r="D142" i="3"/>
  <c r="BY142" i="3" s="1"/>
  <c r="C153" i="5"/>
  <c r="D153" i="4"/>
  <c r="D153" i="3"/>
  <c r="C162" i="5"/>
  <c r="D162" i="4"/>
  <c r="D162" i="3"/>
  <c r="C173" i="5"/>
  <c r="D173" i="4"/>
  <c r="D173" i="3"/>
  <c r="C182" i="5"/>
  <c r="D182" i="4"/>
  <c r="D182" i="3"/>
  <c r="C11" i="5"/>
  <c r="D11" i="4"/>
  <c r="D11" i="3"/>
  <c r="C23" i="5"/>
  <c r="D23" i="3"/>
  <c r="D23" i="4"/>
  <c r="BY23" i="4" s="1"/>
  <c r="C32" i="5"/>
  <c r="D32" i="4"/>
  <c r="D32" i="3"/>
  <c r="C43" i="5"/>
  <c r="D43" i="4"/>
  <c r="BY43" i="4" s="1"/>
  <c r="D43" i="3"/>
  <c r="BY43" i="3" s="1"/>
  <c r="C57" i="5"/>
  <c r="D57" i="4"/>
  <c r="D57" i="3"/>
  <c r="C71" i="5"/>
  <c r="D71" i="4"/>
  <c r="D71" i="3"/>
  <c r="C84" i="5"/>
  <c r="D84" i="4"/>
  <c r="D84" i="3"/>
  <c r="C95" i="5"/>
  <c r="D95" i="4"/>
  <c r="D95" i="3"/>
  <c r="C128" i="5"/>
  <c r="D128" i="3"/>
  <c r="BY128" i="3" s="1"/>
  <c r="D128" i="4"/>
  <c r="C143" i="5"/>
  <c r="D143" i="4"/>
  <c r="D143" i="3"/>
  <c r="C154" i="5"/>
  <c r="D154" i="4"/>
  <c r="D154" i="3"/>
  <c r="C164" i="5"/>
  <c r="D164" i="4"/>
  <c r="D164" i="3"/>
  <c r="C174" i="5"/>
  <c r="D174" i="4"/>
  <c r="D174" i="3"/>
  <c r="C183" i="5"/>
  <c r="D183" i="4"/>
  <c r="D183" i="3"/>
  <c r="BT79" i="5" l="1"/>
  <c r="BT27" i="5"/>
  <c r="BT24" i="5"/>
  <c r="BT85" i="5"/>
  <c r="BT33" i="5"/>
  <c r="C126" i="5"/>
  <c r="D126" i="4"/>
  <c r="D126" i="3"/>
  <c r="C122" i="5"/>
  <c r="D122" i="4"/>
  <c r="BY122" i="4" s="1"/>
  <c r="D122" i="3"/>
  <c r="BY122" i="3" s="1"/>
  <c r="C97" i="5"/>
  <c r="D97" i="3"/>
  <c r="BY97" i="3" s="1"/>
  <c r="D97" i="4"/>
  <c r="BY97" i="4" s="1"/>
  <c r="C39" i="5"/>
  <c r="D39" i="4"/>
  <c r="BY39" i="4" s="1"/>
  <c r="D39" i="3"/>
  <c r="C61" i="5"/>
  <c r="D61" i="4"/>
  <c r="BY61" i="4" s="1"/>
  <c r="D61" i="3"/>
  <c r="BY61" i="3" s="1"/>
  <c r="C129" i="5"/>
  <c r="D129" i="4"/>
  <c r="D129" i="3"/>
  <c r="AP183" i="4"/>
  <c r="BY183" i="4"/>
  <c r="AK183" i="4"/>
  <c r="AV183" i="4"/>
  <c r="AO183" i="4"/>
  <c r="AJ183" i="4"/>
  <c r="AM183" i="4"/>
  <c r="AL183" i="4"/>
  <c r="AU183" i="4"/>
  <c r="BY174" i="3"/>
  <c r="AM174" i="3"/>
  <c r="AK174" i="3"/>
  <c r="AV174" i="3"/>
  <c r="AJ174" i="3"/>
  <c r="AP174" i="3"/>
  <c r="AO174" i="3"/>
  <c r="AU174" i="3"/>
  <c r="AL174" i="3"/>
  <c r="D84" i="5"/>
  <c r="AH84" i="5"/>
  <c r="AT84" i="5"/>
  <c r="AJ84" i="5"/>
  <c r="AK84" i="5"/>
  <c r="AS84" i="5"/>
  <c r="AM84" i="5"/>
  <c r="AN84" i="5"/>
  <c r="AI84" i="5"/>
  <c r="BY71" i="4"/>
  <c r="AV71" i="4"/>
  <c r="AO71" i="4"/>
  <c r="AK71" i="4"/>
  <c r="AM71" i="4"/>
  <c r="AJ71" i="4"/>
  <c r="AU71" i="4"/>
  <c r="AP71" i="4"/>
  <c r="AL71" i="4"/>
  <c r="BY57" i="3"/>
  <c r="AO57" i="3"/>
  <c r="AM57" i="3"/>
  <c r="AK57" i="3"/>
  <c r="AJ57" i="3"/>
  <c r="AV57" i="3"/>
  <c r="AP57" i="3"/>
  <c r="AU57" i="3"/>
  <c r="AL57" i="3"/>
  <c r="AT173" i="5"/>
  <c r="AN173" i="5"/>
  <c r="D173" i="5"/>
  <c r="AH173" i="5"/>
  <c r="AI173" i="5"/>
  <c r="AK173" i="5"/>
  <c r="AM173" i="5"/>
  <c r="AS173" i="5"/>
  <c r="AJ173" i="5"/>
  <c r="BY162" i="4"/>
  <c r="AO162" i="4"/>
  <c r="AJ162" i="4"/>
  <c r="AV162" i="4"/>
  <c r="AK162" i="4"/>
  <c r="AM162" i="4"/>
  <c r="AP162" i="4"/>
  <c r="AU162" i="4"/>
  <c r="AL162" i="4"/>
  <c r="AN162" i="4" s="1"/>
  <c r="AK153" i="3"/>
  <c r="BY153" i="3"/>
  <c r="AO153" i="3"/>
  <c r="AM153" i="3"/>
  <c r="AP153" i="3"/>
  <c r="AV153" i="3"/>
  <c r="AU153" i="3"/>
  <c r="AJ153" i="3"/>
  <c r="AL153" i="3"/>
  <c r="BY69" i="4"/>
  <c r="AV69" i="4"/>
  <c r="AM69" i="4"/>
  <c r="AO69" i="4"/>
  <c r="AK69" i="4"/>
  <c r="AP69" i="4"/>
  <c r="AJ69" i="4"/>
  <c r="AL69" i="4"/>
  <c r="AU69" i="4"/>
  <c r="AW69" i="4" s="1"/>
  <c r="BB69" i="4" s="1"/>
  <c r="D152" i="5"/>
  <c r="AK152" i="5"/>
  <c r="AS152" i="5"/>
  <c r="AN152" i="5"/>
  <c r="AI152" i="5"/>
  <c r="AJ152" i="5"/>
  <c r="AH152" i="5"/>
  <c r="AM152" i="5"/>
  <c r="AT152" i="5"/>
  <c r="BY141" i="4"/>
  <c r="AV141" i="4"/>
  <c r="AJ141" i="4"/>
  <c r="AO141" i="4"/>
  <c r="AM141" i="4"/>
  <c r="AP141" i="4"/>
  <c r="AK141" i="4"/>
  <c r="AL141" i="4"/>
  <c r="AU141" i="4"/>
  <c r="BY110" i="3"/>
  <c r="AK110" i="3"/>
  <c r="AL110" i="3"/>
  <c r="AV110" i="3"/>
  <c r="AM110" i="3"/>
  <c r="AP110" i="3"/>
  <c r="AJ110" i="3"/>
  <c r="AU110" i="3"/>
  <c r="AO110" i="3"/>
  <c r="D30" i="5"/>
  <c r="AI30" i="5"/>
  <c r="AH30" i="5"/>
  <c r="AS30" i="5"/>
  <c r="AJ30" i="5"/>
  <c r="AM30" i="5"/>
  <c r="AT30" i="5"/>
  <c r="AN30" i="5"/>
  <c r="AK30" i="5"/>
  <c r="BY21" i="4"/>
  <c r="AJ21" i="4"/>
  <c r="AO21" i="4"/>
  <c r="AM21" i="4"/>
  <c r="AK21" i="4"/>
  <c r="AV21" i="4"/>
  <c r="AL21" i="4"/>
  <c r="AP21" i="4"/>
  <c r="AU21" i="4"/>
  <c r="AK9" i="3"/>
  <c r="BY9" i="3"/>
  <c r="AO9" i="3"/>
  <c r="AV9" i="3"/>
  <c r="AM9" i="3"/>
  <c r="AP9" i="3"/>
  <c r="AJ9" i="3"/>
  <c r="AU9" i="3"/>
  <c r="AL9" i="3"/>
  <c r="BY180" i="3"/>
  <c r="AU180" i="3"/>
  <c r="AM180" i="3"/>
  <c r="AV180" i="3"/>
  <c r="AJ180" i="3"/>
  <c r="AK180" i="3"/>
  <c r="AO180" i="3"/>
  <c r="AP180" i="3"/>
  <c r="AL180" i="3"/>
  <c r="D92" i="5"/>
  <c r="AI92" i="5"/>
  <c r="AJ92" i="5"/>
  <c r="AK92" i="5"/>
  <c r="AT92" i="5"/>
  <c r="AM92" i="5"/>
  <c r="AN92" i="5"/>
  <c r="AH92" i="5"/>
  <c r="AS92" i="5"/>
  <c r="D79" i="5"/>
  <c r="AH79" i="5"/>
  <c r="AS79" i="5"/>
  <c r="AT79" i="5"/>
  <c r="AI79" i="5"/>
  <c r="AN79" i="5"/>
  <c r="AM79" i="5"/>
  <c r="AJ79" i="5"/>
  <c r="AK79" i="5"/>
  <c r="BY66" i="3"/>
  <c r="AO66" i="3"/>
  <c r="AK66" i="3"/>
  <c r="AP66" i="3"/>
  <c r="AJ66" i="3"/>
  <c r="AM66" i="3"/>
  <c r="AV66" i="3"/>
  <c r="AU66" i="3"/>
  <c r="AL66" i="3"/>
  <c r="BY179" i="4"/>
  <c r="AV179" i="4"/>
  <c r="AJ179" i="4"/>
  <c r="AM179" i="4"/>
  <c r="AO179" i="4"/>
  <c r="AK179" i="4"/>
  <c r="AP179" i="4"/>
  <c r="AL179" i="4"/>
  <c r="AU179" i="4"/>
  <c r="AM168" i="3"/>
  <c r="AK168" i="3"/>
  <c r="AV168" i="3"/>
  <c r="AO168" i="3"/>
  <c r="AU168" i="3"/>
  <c r="BY168" i="3"/>
  <c r="AP168" i="3"/>
  <c r="AJ168" i="3"/>
  <c r="AL168" i="3"/>
  <c r="AN168" i="3" s="1"/>
  <c r="D104" i="5"/>
  <c r="AM104" i="5"/>
  <c r="AK104" i="5"/>
  <c r="AS104" i="5"/>
  <c r="AT104" i="5"/>
  <c r="AN104" i="5"/>
  <c r="AH104" i="5"/>
  <c r="AI104" i="5"/>
  <c r="AJ104" i="5"/>
  <c r="AK91" i="4"/>
  <c r="BY91" i="4"/>
  <c r="AO91" i="4"/>
  <c r="AQ91" i="4" s="1"/>
  <c r="AP91" i="4"/>
  <c r="AM91" i="4"/>
  <c r="AV91" i="4"/>
  <c r="AU91" i="4"/>
  <c r="AJ91" i="4"/>
  <c r="AL91" i="4"/>
  <c r="AJ5" i="5"/>
  <c r="AL5" i="5" s="1"/>
  <c r="AT5" i="5"/>
  <c r="D5" i="5"/>
  <c r="AH5" i="5"/>
  <c r="AI5" i="5"/>
  <c r="AS5" i="5"/>
  <c r="AM5" i="5"/>
  <c r="AK5" i="5"/>
  <c r="AN5" i="5"/>
  <c r="AM158" i="5"/>
  <c r="AK158" i="5"/>
  <c r="D158" i="5"/>
  <c r="AH158" i="5"/>
  <c r="AT158" i="5"/>
  <c r="AS158" i="5"/>
  <c r="AJ158" i="5"/>
  <c r="AN158" i="5"/>
  <c r="AI158" i="5"/>
  <c r="AV146" i="4"/>
  <c r="AJ146" i="4"/>
  <c r="BY146" i="4"/>
  <c r="AP146" i="4"/>
  <c r="AM146" i="4"/>
  <c r="AO146" i="4"/>
  <c r="AK146" i="4"/>
  <c r="AL146" i="4"/>
  <c r="AU146" i="4"/>
  <c r="AW146" i="4" s="1"/>
  <c r="BB146" i="4" s="1"/>
  <c r="BY136" i="3"/>
  <c r="AK136" i="3"/>
  <c r="AP136" i="3"/>
  <c r="AV136" i="3"/>
  <c r="AO136" i="3"/>
  <c r="AJ136" i="3"/>
  <c r="AL136" i="3"/>
  <c r="AM136" i="3"/>
  <c r="AU136" i="3"/>
  <c r="D35" i="5"/>
  <c r="AN35" i="5"/>
  <c r="AT35" i="5"/>
  <c r="AI35" i="5"/>
  <c r="AH35" i="5"/>
  <c r="AK35" i="5"/>
  <c r="AM35" i="5"/>
  <c r="AJ35" i="5"/>
  <c r="AS35" i="5"/>
  <c r="AK26" i="4"/>
  <c r="BY26" i="4"/>
  <c r="AP26" i="4"/>
  <c r="AO26" i="4"/>
  <c r="AJ26" i="4"/>
  <c r="AM26" i="4"/>
  <c r="AV26" i="4"/>
  <c r="AL26" i="4"/>
  <c r="AU26" i="4"/>
  <c r="BY14" i="3"/>
  <c r="AM14" i="3"/>
  <c r="AV14" i="3"/>
  <c r="AJ14" i="3"/>
  <c r="AK14" i="3"/>
  <c r="AP14" i="3"/>
  <c r="AU14" i="3"/>
  <c r="AO14" i="3"/>
  <c r="AL14" i="3"/>
  <c r="D100" i="5"/>
  <c r="AN100" i="5"/>
  <c r="AM100" i="5"/>
  <c r="AH100" i="5"/>
  <c r="AS100" i="5"/>
  <c r="AK100" i="5"/>
  <c r="AJ100" i="5"/>
  <c r="AI100" i="5"/>
  <c r="AT100" i="5"/>
  <c r="BY88" i="4"/>
  <c r="AO88" i="4"/>
  <c r="AK88" i="4"/>
  <c r="AJ88" i="4"/>
  <c r="AP88" i="4"/>
  <c r="AM88" i="4"/>
  <c r="AV88" i="4"/>
  <c r="AL88" i="4"/>
  <c r="AU88" i="4"/>
  <c r="AM73" i="3"/>
  <c r="BY73" i="3"/>
  <c r="AJ73" i="3"/>
  <c r="AV73" i="3"/>
  <c r="AO73" i="3"/>
  <c r="AK73" i="3"/>
  <c r="AP73" i="3"/>
  <c r="AU73" i="3"/>
  <c r="AL73" i="3"/>
  <c r="AN73" i="3" s="1"/>
  <c r="AH175" i="5"/>
  <c r="AS175" i="5"/>
  <c r="D175" i="5"/>
  <c r="AK175" i="5"/>
  <c r="AM175" i="5"/>
  <c r="AN175" i="5"/>
  <c r="AT175" i="5"/>
  <c r="AI175" i="5"/>
  <c r="AJ175" i="5"/>
  <c r="BY155" i="3"/>
  <c r="AM155" i="3"/>
  <c r="AO155" i="3"/>
  <c r="AV155" i="3"/>
  <c r="AP155" i="3"/>
  <c r="AJ155" i="3"/>
  <c r="AK155" i="3"/>
  <c r="AL155" i="3"/>
  <c r="AU155" i="3"/>
  <c r="AH58" i="5"/>
  <c r="AI58" i="5"/>
  <c r="D58" i="5"/>
  <c r="AT58" i="5"/>
  <c r="AN58" i="5"/>
  <c r="AJ58" i="5"/>
  <c r="AS58" i="5"/>
  <c r="AK58" i="5"/>
  <c r="AM58" i="5"/>
  <c r="BY46" i="4"/>
  <c r="AK46" i="4"/>
  <c r="AJ46" i="4"/>
  <c r="AV46" i="4"/>
  <c r="AO46" i="4"/>
  <c r="AP46" i="4"/>
  <c r="AM46" i="4"/>
  <c r="AU46" i="4"/>
  <c r="AL46" i="4"/>
  <c r="C48" i="5"/>
  <c r="D48" i="5" s="1"/>
  <c r="D48" i="4"/>
  <c r="BY48" i="4" s="1"/>
  <c r="D48" i="3"/>
  <c r="BY48" i="3" s="1"/>
  <c r="C40" i="5"/>
  <c r="D40" i="4"/>
  <c r="BY40" i="4" s="1"/>
  <c r="D40" i="3"/>
  <c r="BY40" i="3" s="1"/>
  <c r="C83" i="5"/>
  <c r="D83" i="4"/>
  <c r="BY83" i="4" s="1"/>
  <c r="D83" i="3"/>
  <c r="BY83" i="3" s="1"/>
  <c r="C127" i="5"/>
  <c r="D127" i="4"/>
  <c r="D127" i="3"/>
  <c r="AT183" i="5"/>
  <c r="AH183" i="5"/>
  <c r="D183" i="5"/>
  <c r="AS183" i="5"/>
  <c r="AJ183" i="5"/>
  <c r="AK183" i="5"/>
  <c r="AI183" i="5"/>
  <c r="AM183" i="5"/>
  <c r="AN183" i="5"/>
  <c r="AK174" i="4"/>
  <c r="BY174" i="4"/>
  <c r="AM174" i="4"/>
  <c r="AV174" i="4"/>
  <c r="AJ174" i="4"/>
  <c r="AO174" i="4"/>
  <c r="AP174" i="4"/>
  <c r="AL174" i="4"/>
  <c r="AU174" i="4"/>
  <c r="BY164" i="3"/>
  <c r="AP164" i="3"/>
  <c r="AM164" i="3"/>
  <c r="AJ164" i="3"/>
  <c r="AK164" i="3"/>
  <c r="AV164" i="3"/>
  <c r="AO164" i="3"/>
  <c r="AL164" i="3"/>
  <c r="AU164" i="3"/>
  <c r="D71" i="5"/>
  <c r="AS71" i="5"/>
  <c r="AJ71" i="5"/>
  <c r="AH71" i="5"/>
  <c r="AK71" i="5"/>
  <c r="AI71" i="5"/>
  <c r="AT71" i="5"/>
  <c r="AM71" i="5"/>
  <c r="AN71" i="5"/>
  <c r="AO57" i="4"/>
  <c r="AV57" i="4"/>
  <c r="AM57" i="4"/>
  <c r="AU57" i="4"/>
  <c r="BY57" i="4"/>
  <c r="AJ57" i="4"/>
  <c r="AP57" i="4"/>
  <c r="AK57" i="4"/>
  <c r="AL57" i="4"/>
  <c r="AJ162" i="5"/>
  <c r="D162" i="5"/>
  <c r="AN162" i="5"/>
  <c r="AS162" i="5"/>
  <c r="AK162" i="5"/>
  <c r="AH162" i="5"/>
  <c r="AI162" i="5"/>
  <c r="AT162" i="5"/>
  <c r="AM162" i="5"/>
  <c r="AV153" i="4"/>
  <c r="BY153" i="4"/>
  <c r="BT153" i="5" s="1"/>
  <c r="AM153" i="4"/>
  <c r="AL153" i="4"/>
  <c r="AO153" i="4"/>
  <c r="AK153" i="4"/>
  <c r="AP153" i="4"/>
  <c r="AJ153" i="4"/>
  <c r="AU153" i="4"/>
  <c r="AW153" i="4" s="1"/>
  <c r="BB153" i="4" s="1"/>
  <c r="D69" i="5"/>
  <c r="AH69" i="5"/>
  <c r="AK69" i="5"/>
  <c r="AT69" i="5"/>
  <c r="AI69" i="5"/>
  <c r="AN69" i="5"/>
  <c r="AM69" i="5"/>
  <c r="AJ69" i="5"/>
  <c r="AS69" i="5"/>
  <c r="AM56" i="3"/>
  <c r="BY56" i="3"/>
  <c r="AV56" i="3"/>
  <c r="AO56" i="3"/>
  <c r="AJ56" i="3"/>
  <c r="AP56" i="3"/>
  <c r="AL56" i="3"/>
  <c r="AU56" i="3"/>
  <c r="AK56" i="3"/>
  <c r="D141" i="5"/>
  <c r="AN141" i="5"/>
  <c r="AS141" i="5"/>
  <c r="AJ141" i="5"/>
  <c r="AK141" i="5"/>
  <c r="AM141" i="5"/>
  <c r="AI141" i="5"/>
  <c r="AH141" i="5"/>
  <c r="AT141" i="5"/>
  <c r="D110" i="5"/>
  <c r="AM110" i="5"/>
  <c r="AK110" i="5"/>
  <c r="AH110" i="5"/>
  <c r="AI110" i="5"/>
  <c r="AJ110" i="5"/>
  <c r="AT110" i="5"/>
  <c r="AN110" i="5"/>
  <c r="AS110" i="5"/>
  <c r="BY93" i="4"/>
  <c r="AK93" i="4"/>
  <c r="AV93" i="4"/>
  <c r="AJ93" i="4"/>
  <c r="AO93" i="4"/>
  <c r="AP93" i="4"/>
  <c r="AU93" i="4"/>
  <c r="AL93" i="4"/>
  <c r="AM93" i="4"/>
  <c r="D21" i="5"/>
  <c r="AS21" i="5"/>
  <c r="AJ21" i="5"/>
  <c r="AK21" i="5"/>
  <c r="AN21" i="5"/>
  <c r="AM21" i="5"/>
  <c r="AI21" i="5"/>
  <c r="AH21" i="5"/>
  <c r="AT21" i="5"/>
  <c r="BY9" i="4"/>
  <c r="AK9" i="4"/>
  <c r="AM9" i="4"/>
  <c r="AP9" i="4"/>
  <c r="AV9" i="4"/>
  <c r="AJ9" i="4"/>
  <c r="AO9" i="4"/>
  <c r="AU9" i="4"/>
  <c r="AL9" i="4"/>
  <c r="BY180" i="4"/>
  <c r="BT180" i="5" s="1"/>
  <c r="AL180" i="4"/>
  <c r="AV180" i="4"/>
  <c r="AK180" i="4"/>
  <c r="AJ180" i="4"/>
  <c r="AM180" i="4"/>
  <c r="AP180" i="4"/>
  <c r="AO180" i="4"/>
  <c r="AU180" i="4"/>
  <c r="AW180" i="4" s="1"/>
  <c r="BB180" i="4" s="1"/>
  <c r="AK169" i="3"/>
  <c r="BY169" i="3"/>
  <c r="AV169" i="3"/>
  <c r="AP169" i="3"/>
  <c r="AM169" i="3"/>
  <c r="AL169" i="3"/>
  <c r="AJ169" i="3"/>
  <c r="AO169" i="3"/>
  <c r="AU169" i="3"/>
  <c r="AV66" i="4"/>
  <c r="BY66" i="4"/>
  <c r="BT66" i="5" s="1"/>
  <c r="AL66" i="4"/>
  <c r="AM66" i="4"/>
  <c r="AK66" i="4"/>
  <c r="AP66" i="4"/>
  <c r="AO66" i="4"/>
  <c r="AJ66" i="4"/>
  <c r="AU66" i="4"/>
  <c r="AW66" i="4" s="1"/>
  <c r="BB66" i="4" s="1"/>
  <c r="BT66" i="4" s="1"/>
  <c r="BY52" i="3"/>
  <c r="AP52" i="3"/>
  <c r="AO52" i="3"/>
  <c r="AV52" i="3"/>
  <c r="AJ52" i="3"/>
  <c r="AK52" i="3"/>
  <c r="AM52" i="3"/>
  <c r="AL52" i="3"/>
  <c r="AU52" i="3"/>
  <c r="D179" i="5"/>
  <c r="AI179" i="5"/>
  <c r="AH179" i="5"/>
  <c r="AT179" i="5"/>
  <c r="AN179" i="5"/>
  <c r="AM179" i="5"/>
  <c r="AK179" i="5"/>
  <c r="AJ179" i="5"/>
  <c r="AS179" i="5"/>
  <c r="AP168" i="4"/>
  <c r="BY168" i="4"/>
  <c r="AM168" i="4"/>
  <c r="AJ168" i="4"/>
  <c r="AK168" i="4"/>
  <c r="AO168" i="4"/>
  <c r="AV168" i="4"/>
  <c r="AU168" i="4"/>
  <c r="AL168" i="4"/>
  <c r="BY159" i="3"/>
  <c r="AU159" i="3"/>
  <c r="AJ159" i="3"/>
  <c r="AV159" i="3"/>
  <c r="AK159" i="3"/>
  <c r="AO159" i="3"/>
  <c r="AP159" i="3"/>
  <c r="AM159" i="3"/>
  <c r="AL159" i="3"/>
  <c r="AI91" i="5"/>
  <c r="D91" i="5"/>
  <c r="AM91" i="5"/>
  <c r="AK91" i="5"/>
  <c r="AJ91" i="5"/>
  <c r="AS91" i="5"/>
  <c r="AH91" i="5"/>
  <c r="AT91" i="5"/>
  <c r="AN91" i="5"/>
  <c r="AP65" i="3"/>
  <c r="BY65" i="3"/>
  <c r="AV65" i="3"/>
  <c r="AM65" i="3"/>
  <c r="AK65" i="3"/>
  <c r="AO65" i="3"/>
  <c r="AJ65" i="3"/>
  <c r="AU65" i="3"/>
  <c r="AL65" i="3"/>
  <c r="D146" i="5"/>
  <c r="AI146" i="5"/>
  <c r="AK146" i="5"/>
  <c r="AJ146" i="5"/>
  <c r="AN146" i="5"/>
  <c r="AH146" i="5"/>
  <c r="AT146" i="5"/>
  <c r="AM146" i="5"/>
  <c r="AS146" i="5"/>
  <c r="BY136" i="4"/>
  <c r="BT136" i="5" s="1"/>
  <c r="AV136" i="4"/>
  <c r="AJ136" i="4"/>
  <c r="AO136" i="4"/>
  <c r="AM136" i="4"/>
  <c r="AK136" i="4"/>
  <c r="AP136" i="4"/>
  <c r="AL136" i="4"/>
  <c r="AU136" i="4"/>
  <c r="BY101" i="3"/>
  <c r="AK101" i="3"/>
  <c r="AM101" i="3"/>
  <c r="AP101" i="3"/>
  <c r="AV101" i="3"/>
  <c r="AO101" i="3"/>
  <c r="AJ101" i="3"/>
  <c r="AL101" i="3"/>
  <c r="AU101" i="3"/>
  <c r="AT26" i="5"/>
  <c r="AM26" i="5"/>
  <c r="AN26" i="5"/>
  <c r="AK26" i="5"/>
  <c r="D26" i="5"/>
  <c r="AI26" i="5"/>
  <c r="AH26" i="5"/>
  <c r="AJ26" i="5"/>
  <c r="AS26" i="5"/>
  <c r="AU26" i="5" s="1"/>
  <c r="AX26" i="5" s="1"/>
  <c r="BY14" i="4"/>
  <c r="AP14" i="4"/>
  <c r="AO14" i="4"/>
  <c r="AM14" i="4"/>
  <c r="AK14" i="4"/>
  <c r="AV14" i="4"/>
  <c r="AJ14" i="4"/>
  <c r="AL14" i="4"/>
  <c r="AU14" i="4"/>
  <c r="BY176" i="3"/>
  <c r="AP176" i="3"/>
  <c r="AO176" i="3"/>
  <c r="AM176" i="3"/>
  <c r="AV176" i="3"/>
  <c r="AK176" i="3"/>
  <c r="AJ176" i="3"/>
  <c r="AL176" i="3"/>
  <c r="AU176" i="3"/>
  <c r="D88" i="5"/>
  <c r="AH88" i="5"/>
  <c r="AS88" i="5"/>
  <c r="AK88" i="5"/>
  <c r="AN88" i="5"/>
  <c r="AI88" i="5"/>
  <c r="AM88" i="5"/>
  <c r="AJ88" i="5"/>
  <c r="AT88" i="5"/>
  <c r="BY73" i="4"/>
  <c r="AK73" i="4"/>
  <c r="AM73" i="4"/>
  <c r="AL73" i="4"/>
  <c r="AP73" i="4"/>
  <c r="AJ73" i="4"/>
  <c r="AV73" i="4"/>
  <c r="AO73" i="4"/>
  <c r="AU73" i="4"/>
  <c r="AM63" i="3"/>
  <c r="BY63" i="3"/>
  <c r="AP63" i="3"/>
  <c r="AK63" i="3"/>
  <c r="AO63" i="3"/>
  <c r="AV63" i="3"/>
  <c r="AJ63" i="3"/>
  <c r="AU63" i="3"/>
  <c r="AL63" i="3"/>
  <c r="AN63" i="3" s="1"/>
  <c r="AP155" i="4"/>
  <c r="AO155" i="4"/>
  <c r="BY155" i="4"/>
  <c r="AJ155" i="4"/>
  <c r="AM155" i="4"/>
  <c r="AV155" i="4"/>
  <c r="AK155" i="4"/>
  <c r="AL155" i="4"/>
  <c r="AU155" i="4"/>
  <c r="BY144" i="3"/>
  <c r="AP144" i="3"/>
  <c r="AK144" i="3"/>
  <c r="AO144" i="3"/>
  <c r="AJ144" i="3"/>
  <c r="AV144" i="3"/>
  <c r="AM144" i="3"/>
  <c r="AU144" i="3"/>
  <c r="AL144" i="3"/>
  <c r="D46" i="5"/>
  <c r="AI46" i="5"/>
  <c r="AH46" i="5"/>
  <c r="AT46" i="5"/>
  <c r="AJ46" i="5"/>
  <c r="AS46" i="5"/>
  <c r="AK46" i="5"/>
  <c r="AM46" i="5"/>
  <c r="AN46" i="5"/>
  <c r="C103" i="5"/>
  <c r="D103" i="4"/>
  <c r="BY103" i="4" s="1"/>
  <c r="D103" i="3"/>
  <c r="BY103" i="3" s="1"/>
  <c r="C115" i="5"/>
  <c r="D115" i="4"/>
  <c r="BY115" i="4" s="1"/>
  <c r="D115" i="3"/>
  <c r="BY115" i="3" s="1"/>
  <c r="C70" i="5"/>
  <c r="D70" i="5" s="1"/>
  <c r="D70" i="4"/>
  <c r="BY70" i="4" s="1"/>
  <c r="D70" i="3"/>
  <c r="BY70" i="3" s="1"/>
  <c r="C118" i="5"/>
  <c r="D118" i="4"/>
  <c r="D118" i="3"/>
  <c r="C123" i="5"/>
  <c r="D123" i="4"/>
  <c r="BY123" i="4" s="1"/>
  <c r="D123" i="3"/>
  <c r="BY123" i="3" s="1"/>
  <c r="C87" i="5"/>
  <c r="D87" i="4"/>
  <c r="D87" i="3"/>
  <c r="C124" i="5"/>
  <c r="D124" i="4"/>
  <c r="D124" i="3"/>
  <c r="C99" i="5"/>
  <c r="D99" i="4"/>
  <c r="BY99" i="4" s="1"/>
  <c r="D99" i="3"/>
  <c r="BY99" i="3" s="1"/>
  <c r="C68" i="5"/>
  <c r="D68" i="4"/>
  <c r="BY68" i="4" s="1"/>
  <c r="D68" i="3"/>
  <c r="BY68" i="3" s="1"/>
  <c r="C60" i="5"/>
  <c r="D60" i="4"/>
  <c r="BY60" i="4" s="1"/>
  <c r="D60" i="3"/>
  <c r="BY60" i="3" s="1"/>
  <c r="C59" i="5"/>
  <c r="D59" i="4"/>
  <c r="D59" i="3"/>
  <c r="C120" i="5"/>
  <c r="D120" i="4"/>
  <c r="BY120" i="4" s="1"/>
  <c r="D120" i="3"/>
  <c r="C106" i="5"/>
  <c r="D106" i="4"/>
  <c r="D106" i="3"/>
  <c r="AI174" i="5"/>
  <c r="AN174" i="5"/>
  <c r="AH174" i="5"/>
  <c r="D174" i="5"/>
  <c r="AT174" i="5"/>
  <c r="AS174" i="5"/>
  <c r="AJ174" i="5"/>
  <c r="AK174" i="5"/>
  <c r="AM174" i="5"/>
  <c r="BY164" i="4"/>
  <c r="AJ164" i="4"/>
  <c r="AV164" i="4"/>
  <c r="AK164" i="4"/>
  <c r="AO164" i="4"/>
  <c r="AP164" i="4"/>
  <c r="AM164" i="4"/>
  <c r="AL164" i="4"/>
  <c r="AU164" i="4"/>
  <c r="BY154" i="3"/>
  <c r="AL154" i="3"/>
  <c r="AO154" i="3"/>
  <c r="AM154" i="3"/>
  <c r="AV154" i="3"/>
  <c r="AP154" i="3"/>
  <c r="AK154" i="3"/>
  <c r="AJ154" i="3"/>
  <c r="AU154" i="3"/>
  <c r="D57" i="5"/>
  <c r="AT57" i="5"/>
  <c r="AH57" i="5"/>
  <c r="AJ57" i="5"/>
  <c r="AK57" i="5"/>
  <c r="AM57" i="5"/>
  <c r="AI57" i="5"/>
  <c r="AN57" i="5"/>
  <c r="AS57" i="5"/>
  <c r="BT43" i="5"/>
  <c r="AK32" i="3"/>
  <c r="BY32" i="3"/>
  <c r="AV32" i="3"/>
  <c r="AM32" i="3"/>
  <c r="AO32" i="3"/>
  <c r="AP32" i="3"/>
  <c r="AJ32" i="3"/>
  <c r="AL32" i="3"/>
  <c r="AU32" i="3"/>
  <c r="D153" i="5"/>
  <c r="AN153" i="5"/>
  <c r="AM153" i="5"/>
  <c r="AT153" i="5"/>
  <c r="AI153" i="5"/>
  <c r="AK153" i="5"/>
  <c r="AH153" i="5"/>
  <c r="AJ153" i="5"/>
  <c r="AS153" i="5"/>
  <c r="BT142" i="5"/>
  <c r="BT114" i="5"/>
  <c r="BY56" i="4"/>
  <c r="AL56" i="4"/>
  <c r="AU56" i="4"/>
  <c r="AK56" i="4"/>
  <c r="AO56" i="4"/>
  <c r="AM56" i="4"/>
  <c r="AP56" i="4"/>
  <c r="AV56" i="4"/>
  <c r="AJ56" i="4"/>
  <c r="BT42" i="5"/>
  <c r="BY110" i="4"/>
  <c r="AJ110" i="4"/>
  <c r="AV110" i="4"/>
  <c r="AM110" i="4"/>
  <c r="AO110" i="4"/>
  <c r="AP110" i="4"/>
  <c r="AK110" i="4"/>
  <c r="AU110" i="4"/>
  <c r="AL110" i="4"/>
  <c r="BY93" i="3"/>
  <c r="AP93" i="3"/>
  <c r="AO93" i="3"/>
  <c r="AV93" i="3"/>
  <c r="AJ93" i="3"/>
  <c r="AM93" i="3"/>
  <c r="AK93" i="3"/>
  <c r="AU93" i="3"/>
  <c r="AW93" i="3" s="1"/>
  <c r="BB93" i="3" s="1"/>
  <c r="AL93" i="3"/>
  <c r="BY80" i="3"/>
  <c r="AM80" i="3"/>
  <c r="AP80" i="3"/>
  <c r="AV80" i="3"/>
  <c r="AK80" i="3"/>
  <c r="AJ80" i="3"/>
  <c r="AO80" i="3"/>
  <c r="AQ80" i="3" s="1"/>
  <c r="AY80" i="3" s="1"/>
  <c r="AU80" i="3"/>
  <c r="AL80" i="3"/>
  <c r="D9" i="5"/>
  <c r="AJ9" i="5"/>
  <c r="AI9" i="5"/>
  <c r="AH9" i="5"/>
  <c r="AK9" i="5"/>
  <c r="AT9" i="5"/>
  <c r="AS9" i="5"/>
  <c r="AM9" i="5"/>
  <c r="AN9" i="5"/>
  <c r="D180" i="5"/>
  <c r="AI180" i="5"/>
  <c r="AH180" i="5"/>
  <c r="AN180" i="5"/>
  <c r="AT180" i="5"/>
  <c r="AJ180" i="5"/>
  <c r="AK180" i="5"/>
  <c r="AM180" i="5"/>
  <c r="AS180" i="5"/>
  <c r="BY169" i="4"/>
  <c r="AO169" i="4"/>
  <c r="AJ169" i="4"/>
  <c r="AP169" i="4"/>
  <c r="AK169" i="4"/>
  <c r="AM169" i="4"/>
  <c r="AV169" i="4"/>
  <c r="AU169" i="4"/>
  <c r="AL169" i="4"/>
  <c r="BY160" i="3"/>
  <c r="AV160" i="3"/>
  <c r="AK160" i="3"/>
  <c r="AM160" i="3"/>
  <c r="AO160" i="3"/>
  <c r="AJ160" i="3"/>
  <c r="AP160" i="3"/>
  <c r="AL160" i="3"/>
  <c r="AU160" i="3"/>
  <c r="AK66" i="5"/>
  <c r="AJ66" i="5"/>
  <c r="D66" i="5"/>
  <c r="AM66" i="5"/>
  <c r="AS66" i="5"/>
  <c r="AN66" i="5"/>
  <c r="AI66" i="5"/>
  <c r="AH66" i="5"/>
  <c r="AT66" i="5"/>
  <c r="BY52" i="4"/>
  <c r="BT52" i="5" s="1"/>
  <c r="AO52" i="4"/>
  <c r="AK52" i="4"/>
  <c r="AJ52" i="4"/>
  <c r="AP52" i="4"/>
  <c r="AV52" i="4"/>
  <c r="AM52" i="4"/>
  <c r="AU52" i="4"/>
  <c r="AW52" i="4" s="1"/>
  <c r="BB52" i="4" s="1"/>
  <c r="BT52" i="4" s="1"/>
  <c r="AL52" i="4"/>
  <c r="AN52" i="4" s="1"/>
  <c r="BY37" i="3"/>
  <c r="AK37" i="3"/>
  <c r="AM37" i="3"/>
  <c r="AO37" i="3"/>
  <c r="AP37" i="3"/>
  <c r="AJ37" i="3"/>
  <c r="AV37" i="3"/>
  <c r="AU37" i="3"/>
  <c r="AL37" i="3"/>
  <c r="AV159" i="4"/>
  <c r="BY159" i="4"/>
  <c r="AP159" i="4"/>
  <c r="AO159" i="4"/>
  <c r="AM159" i="4"/>
  <c r="AJ159" i="4"/>
  <c r="AK159" i="4"/>
  <c r="AL159" i="4"/>
  <c r="AU159" i="4"/>
  <c r="AW159" i="4" s="1"/>
  <c r="BB159" i="4" s="1"/>
  <c r="BY150" i="3"/>
  <c r="AJ150" i="3"/>
  <c r="AK150" i="3"/>
  <c r="AV150" i="3"/>
  <c r="AM150" i="3"/>
  <c r="AL150" i="3"/>
  <c r="AP150" i="3"/>
  <c r="AU150" i="3"/>
  <c r="AO150" i="3"/>
  <c r="D75" i="5"/>
  <c r="AS75" i="5"/>
  <c r="AN75" i="5"/>
  <c r="AT75" i="5"/>
  <c r="AM75" i="5"/>
  <c r="AH75" i="5"/>
  <c r="AI75" i="5"/>
  <c r="AJ75" i="5"/>
  <c r="AK75" i="5"/>
  <c r="BY65" i="4"/>
  <c r="AV65" i="4"/>
  <c r="AK65" i="4"/>
  <c r="AO65" i="4"/>
  <c r="AJ65" i="4"/>
  <c r="AP65" i="4"/>
  <c r="AM65" i="4"/>
  <c r="AL65" i="4"/>
  <c r="AU65" i="4"/>
  <c r="AW65" i="4" s="1"/>
  <c r="BB65" i="4" s="1"/>
  <c r="BY51" i="3"/>
  <c r="AJ51" i="3"/>
  <c r="AM51" i="3"/>
  <c r="AO51" i="3"/>
  <c r="AV51" i="3"/>
  <c r="AK51" i="3"/>
  <c r="AU51" i="3"/>
  <c r="AL51" i="3"/>
  <c r="AP51" i="3"/>
  <c r="D136" i="5"/>
  <c r="AM136" i="5"/>
  <c r="AK136" i="5"/>
  <c r="AN136" i="5"/>
  <c r="AI136" i="5"/>
  <c r="AS136" i="5"/>
  <c r="AT136" i="5"/>
  <c r="AJ136" i="5"/>
  <c r="AH136" i="5"/>
  <c r="BY101" i="4"/>
  <c r="BT101" i="5" s="1"/>
  <c r="AO101" i="4"/>
  <c r="AK101" i="4"/>
  <c r="AP101" i="4"/>
  <c r="AM101" i="4"/>
  <c r="AV101" i="4"/>
  <c r="AJ101" i="4"/>
  <c r="AL101" i="4"/>
  <c r="AU101" i="4"/>
  <c r="AW101" i="4" s="1"/>
  <c r="BB101" i="4" s="1"/>
  <c r="AM89" i="3"/>
  <c r="BY89" i="3"/>
  <c r="AP89" i="3"/>
  <c r="AK89" i="3"/>
  <c r="AO89" i="3"/>
  <c r="AJ89" i="3"/>
  <c r="AV89" i="3"/>
  <c r="AL89" i="3"/>
  <c r="AU89" i="3"/>
  <c r="AH14" i="5"/>
  <c r="AI14" i="5"/>
  <c r="AN14" i="5"/>
  <c r="D14" i="5"/>
  <c r="AT14" i="5"/>
  <c r="AK14" i="5"/>
  <c r="AJ14" i="5"/>
  <c r="AS14" i="5"/>
  <c r="AM14" i="5"/>
  <c r="BY176" i="4"/>
  <c r="AV176" i="4"/>
  <c r="AK176" i="4"/>
  <c r="AJ176" i="4"/>
  <c r="AP176" i="4"/>
  <c r="AO176" i="4"/>
  <c r="AU176" i="4"/>
  <c r="AM176" i="4"/>
  <c r="AL176" i="4"/>
  <c r="BY166" i="3"/>
  <c r="AP166" i="3"/>
  <c r="AJ166" i="3"/>
  <c r="AM166" i="3"/>
  <c r="AO166" i="3"/>
  <c r="AK166" i="3"/>
  <c r="AU166" i="3"/>
  <c r="AL166" i="3"/>
  <c r="AV166" i="3"/>
  <c r="D73" i="5"/>
  <c r="AS73" i="5"/>
  <c r="AH73" i="5"/>
  <c r="AN73" i="5"/>
  <c r="AT73" i="5"/>
  <c r="AM73" i="5"/>
  <c r="AK73" i="5"/>
  <c r="AJ73" i="5"/>
  <c r="AI73" i="5"/>
  <c r="BY63" i="4"/>
  <c r="AP63" i="4"/>
  <c r="AM63" i="4"/>
  <c r="AK63" i="4"/>
  <c r="AJ63" i="4"/>
  <c r="AV63" i="4"/>
  <c r="AO63" i="4"/>
  <c r="AU63" i="4"/>
  <c r="AL63" i="4"/>
  <c r="BY47" i="3"/>
  <c r="AM47" i="3"/>
  <c r="AK47" i="3"/>
  <c r="AP47" i="3"/>
  <c r="AO47" i="3"/>
  <c r="AV47" i="3"/>
  <c r="AL47" i="3"/>
  <c r="AJ47" i="3"/>
  <c r="AU47" i="3"/>
  <c r="D155" i="5"/>
  <c r="AK155" i="5"/>
  <c r="AI155" i="5"/>
  <c r="AM155" i="5"/>
  <c r="AJ155" i="5"/>
  <c r="AN155" i="5"/>
  <c r="AT155" i="5"/>
  <c r="AS155" i="5"/>
  <c r="AH155" i="5"/>
  <c r="BY144" i="4"/>
  <c r="AM144" i="4"/>
  <c r="AU144" i="4"/>
  <c r="AK144" i="4"/>
  <c r="AJ144" i="4"/>
  <c r="AV144" i="4"/>
  <c r="AO144" i="4"/>
  <c r="AL144" i="4"/>
  <c r="AP144" i="4"/>
  <c r="AL134" i="4"/>
  <c r="AP134" i="4"/>
  <c r="AV134" i="4"/>
  <c r="AM134" i="4"/>
  <c r="AO134" i="4"/>
  <c r="AJ134" i="4"/>
  <c r="BY134" i="4"/>
  <c r="AK134" i="4"/>
  <c r="AU134" i="4"/>
  <c r="AI33" i="5"/>
  <c r="AN33" i="5"/>
  <c r="AT33" i="5"/>
  <c r="AH33" i="5"/>
  <c r="D33" i="5"/>
  <c r="AS33" i="5"/>
  <c r="AM33" i="5"/>
  <c r="AJ33" i="5"/>
  <c r="AK33" i="5"/>
  <c r="AK12" i="4"/>
  <c r="BY12" i="4"/>
  <c r="AO12" i="4"/>
  <c r="AP12" i="4"/>
  <c r="AJ12" i="4"/>
  <c r="AV12" i="4"/>
  <c r="AM12" i="4"/>
  <c r="AL12" i="4"/>
  <c r="AU12" i="4"/>
  <c r="C113" i="5"/>
  <c r="D113" i="4"/>
  <c r="BY113" i="4" s="1"/>
  <c r="D113" i="3"/>
  <c r="BY113" i="3" s="1"/>
  <c r="C132" i="5"/>
  <c r="D132" i="4"/>
  <c r="D132" i="3"/>
  <c r="BY132" i="3" s="1"/>
  <c r="C116" i="5"/>
  <c r="D116" i="5" s="1"/>
  <c r="D116" i="4"/>
  <c r="BY116" i="4" s="1"/>
  <c r="D116" i="3"/>
  <c r="BY116" i="3" s="1"/>
  <c r="C130" i="5"/>
  <c r="D130" i="3"/>
  <c r="D130" i="4"/>
  <c r="C49" i="5"/>
  <c r="D49" i="5" s="1"/>
  <c r="D49" i="4"/>
  <c r="BY49" i="4" s="1"/>
  <c r="D49" i="3"/>
  <c r="BY49" i="3" s="1"/>
  <c r="C82" i="5"/>
  <c r="D82" i="4"/>
  <c r="BY82" i="4" s="1"/>
  <c r="D82" i="3"/>
  <c r="BY82" i="3" s="1"/>
  <c r="C45" i="5"/>
  <c r="D45" i="4"/>
  <c r="D45" i="3"/>
  <c r="C119" i="5"/>
  <c r="D119" i="4"/>
  <c r="BY119" i="4" s="1"/>
  <c r="D119" i="3"/>
  <c r="BY119" i="3" s="1"/>
  <c r="D164" i="5"/>
  <c r="AJ164" i="5"/>
  <c r="AK164" i="5"/>
  <c r="AH164" i="5"/>
  <c r="AT164" i="5"/>
  <c r="AM164" i="5"/>
  <c r="AN164" i="5"/>
  <c r="AS164" i="5"/>
  <c r="AI164" i="5"/>
  <c r="BY154" i="4"/>
  <c r="AO154" i="4"/>
  <c r="AM154" i="4"/>
  <c r="AK154" i="4"/>
  <c r="AP154" i="4"/>
  <c r="AV154" i="4"/>
  <c r="AJ154" i="4"/>
  <c r="AL154" i="4"/>
  <c r="AU154" i="4"/>
  <c r="AM143" i="3"/>
  <c r="AO143" i="3"/>
  <c r="AL143" i="3"/>
  <c r="AK143" i="3"/>
  <c r="BY143" i="3"/>
  <c r="AJ143" i="3"/>
  <c r="AP143" i="3"/>
  <c r="AU143" i="3"/>
  <c r="AV143" i="3"/>
  <c r="AJ43" i="5"/>
  <c r="D43" i="5"/>
  <c r="AI43" i="5"/>
  <c r="AT43" i="5"/>
  <c r="AH43" i="5"/>
  <c r="AN43" i="5"/>
  <c r="AM43" i="5"/>
  <c r="AK43" i="5"/>
  <c r="AS43" i="5"/>
  <c r="BY32" i="4"/>
  <c r="AK32" i="4"/>
  <c r="AV32" i="4"/>
  <c r="AM32" i="4"/>
  <c r="AJ32" i="4"/>
  <c r="AO32" i="4"/>
  <c r="AP32" i="4"/>
  <c r="AL32" i="4"/>
  <c r="AU32" i="4"/>
  <c r="AH56" i="5"/>
  <c r="D56" i="5"/>
  <c r="AT56" i="5"/>
  <c r="AI56" i="5"/>
  <c r="AK56" i="5"/>
  <c r="AN56" i="5"/>
  <c r="AM56" i="5"/>
  <c r="AS56" i="5"/>
  <c r="AJ56" i="5"/>
  <c r="BY31" i="3"/>
  <c r="AV31" i="3"/>
  <c r="AJ31" i="3"/>
  <c r="AO31" i="3"/>
  <c r="AM31" i="3"/>
  <c r="AP31" i="3"/>
  <c r="AK31" i="3"/>
  <c r="AU31" i="3"/>
  <c r="AL31" i="3"/>
  <c r="AV181" i="3"/>
  <c r="AP181" i="3"/>
  <c r="AJ181" i="3"/>
  <c r="BY181" i="3"/>
  <c r="AM181" i="3"/>
  <c r="AO181" i="3"/>
  <c r="AK181" i="3"/>
  <c r="AU181" i="3"/>
  <c r="AL181" i="3"/>
  <c r="D93" i="5"/>
  <c r="AJ93" i="5"/>
  <c r="AN93" i="5"/>
  <c r="AM93" i="5"/>
  <c r="AI93" i="5"/>
  <c r="AH93" i="5"/>
  <c r="AS93" i="5"/>
  <c r="AT93" i="5"/>
  <c r="AK93" i="5"/>
  <c r="BY80" i="4"/>
  <c r="AP80" i="4"/>
  <c r="AO80" i="4"/>
  <c r="AV80" i="4"/>
  <c r="AM80" i="4"/>
  <c r="AK80" i="4"/>
  <c r="AL80" i="4"/>
  <c r="AU80" i="4"/>
  <c r="AJ80" i="4"/>
  <c r="BY67" i="3"/>
  <c r="AV67" i="3"/>
  <c r="AP67" i="3"/>
  <c r="AJ67" i="3"/>
  <c r="AM67" i="3"/>
  <c r="AO67" i="3"/>
  <c r="AK67" i="3"/>
  <c r="AU67" i="3"/>
  <c r="AL67" i="3"/>
  <c r="D169" i="5"/>
  <c r="AN169" i="5"/>
  <c r="AI169" i="5"/>
  <c r="AS169" i="5"/>
  <c r="AH169" i="5"/>
  <c r="AT169" i="5"/>
  <c r="AJ169" i="5"/>
  <c r="AM169" i="5"/>
  <c r="AK169" i="5"/>
  <c r="BY160" i="4"/>
  <c r="BT160" i="5" s="1"/>
  <c r="AK160" i="4"/>
  <c r="AP160" i="4"/>
  <c r="AJ160" i="4"/>
  <c r="AO160" i="4"/>
  <c r="AM160" i="4"/>
  <c r="AV160" i="4"/>
  <c r="AU160" i="4"/>
  <c r="AL160" i="4"/>
  <c r="AN160" i="4" s="1"/>
  <c r="BY151" i="3"/>
  <c r="AU151" i="3"/>
  <c r="AO151" i="3"/>
  <c r="AV151" i="3"/>
  <c r="AJ151" i="3"/>
  <c r="AP151" i="3"/>
  <c r="AK151" i="3"/>
  <c r="AM151" i="3"/>
  <c r="AL151" i="3"/>
  <c r="D52" i="5"/>
  <c r="AI52" i="5"/>
  <c r="AJ52" i="5"/>
  <c r="AK52" i="5"/>
  <c r="AS52" i="5"/>
  <c r="AM52" i="5"/>
  <c r="AT52" i="5"/>
  <c r="AN52" i="5"/>
  <c r="AH52" i="5"/>
  <c r="BY37" i="4"/>
  <c r="AV37" i="4"/>
  <c r="AO37" i="4"/>
  <c r="AP37" i="4"/>
  <c r="AJ37" i="4"/>
  <c r="AK37" i="4"/>
  <c r="AM37" i="4"/>
  <c r="AL37" i="4"/>
  <c r="AU37" i="4"/>
  <c r="BY29" i="3"/>
  <c r="AJ29" i="3"/>
  <c r="AM29" i="3"/>
  <c r="AK29" i="3"/>
  <c r="AP29" i="3"/>
  <c r="AO29" i="3"/>
  <c r="AL29" i="3"/>
  <c r="AV29" i="3"/>
  <c r="AU29" i="3"/>
  <c r="D168" i="5"/>
  <c r="AM168" i="5"/>
  <c r="AN168" i="5"/>
  <c r="AK168" i="5"/>
  <c r="AS168" i="5"/>
  <c r="AI168" i="5"/>
  <c r="AH168" i="5"/>
  <c r="AT168" i="5"/>
  <c r="AJ168" i="5"/>
  <c r="AM159" i="5"/>
  <c r="AK159" i="5"/>
  <c r="AJ159" i="5"/>
  <c r="D159" i="5"/>
  <c r="AH159" i="5"/>
  <c r="AT159" i="5"/>
  <c r="AI159" i="5"/>
  <c r="AN159" i="5"/>
  <c r="AS159" i="5"/>
  <c r="AJ150" i="4"/>
  <c r="AV150" i="4"/>
  <c r="BY150" i="4"/>
  <c r="AP150" i="4"/>
  <c r="AO150" i="4"/>
  <c r="AK150" i="4"/>
  <c r="AM150" i="4"/>
  <c r="AU150" i="4"/>
  <c r="AL150" i="4"/>
  <c r="AK65" i="5"/>
  <c r="D65" i="5"/>
  <c r="AS65" i="5"/>
  <c r="AI65" i="5"/>
  <c r="AN65" i="5"/>
  <c r="AH65" i="5"/>
  <c r="AJ65" i="5"/>
  <c r="AT65" i="5"/>
  <c r="AM65" i="5"/>
  <c r="BY51" i="4"/>
  <c r="BT51" i="5" s="1"/>
  <c r="AK51" i="4"/>
  <c r="AV51" i="4"/>
  <c r="AP51" i="4"/>
  <c r="AM51" i="4"/>
  <c r="AO51" i="4"/>
  <c r="AU51" i="4"/>
  <c r="AJ51" i="4"/>
  <c r="AL51" i="4"/>
  <c r="AO36" i="4"/>
  <c r="AJ36" i="4"/>
  <c r="AU36" i="4"/>
  <c r="AV36" i="4"/>
  <c r="AM36" i="4"/>
  <c r="BY36" i="4"/>
  <c r="AP36" i="4"/>
  <c r="AK36" i="4"/>
  <c r="AL36" i="4"/>
  <c r="D101" i="5"/>
  <c r="AS101" i="5"/>
  <c r="AH101" i="5"/>
  <c r="AM101" i="5"/>
  <c r="AN101" i="5"/>
  <c r="AJ101" i="5"/>
  <c r="AK101" i="5"/>
  <c r="AI101" i="5"/>
  <c r="AT101" i="5"/>
  <c r="BY89" i="4"/>
  <c r="AO89" i="4"/>
  <c r="AK89" i="4"/>
  <c r="AP89" i="4"/>
  <c r="AJ89" i="4"/>
  <c r="AM89" i="4"/>
  <c r="AV89" i="4"/>
  <c r="AL89" i="4"/>
  <c r="AU89" i="4"/>
  <c r="BY74" i="3"/>
  <c r="AM74" i="3"/>
  <c r="AO74" i="3"/>
  <c r="AP74" i="3"/>
  <c r="AV74" i="3"/>
  <c r="AJ74" i="3"/>
  <c r="AK74" i="3"/>
  <c r="AL74" i="3"/>
  <c r="AU74" i="3"/>
  <c r="AH176" i="5"/>
  <c r="AT176" i="5"/>
  <c r="D176" i="5"/>
  <c r="AI176" i="5"/>
  <c r="AN176" i="5"/>
  <c r="AM176" i="5"/>
  <c r="AS176" i="5"/>
  <c r="AJ176" i="5"/>
  <c r="AK176" i="5"/>
  <c r="BY166" i="4"/>
  <c r="BT166" i="5" s="1"/>
  <c r="AM166" i="4"/>
  <c r="AV166" i="4"/>
  <c r="AL166" i="4"/>
  <c r="AP166" i="4"/>
  <c r="AK166" i="4"/>
  <c r="AJ166" i="4"/>
  <c r="AO166" i="4"/>
  <c r="AU166" i="4"/>
  <c r="BY157" i="3"/>
  <c r="AO157" i="3"/>
  <c r="AV157" i="3"/>
  <c r="AK157" i="3"/>
  <c r="AP157" i="3"/>
  <c r="AM157" i="3"/>
  <c r="AJ157" i="3"/>
  <c r="AL157" i="3"/>
  <c r="AU157" i="3"/>
  <c r="AJ63" i="5"/>
  <c r="D63" i="5"/>
  <c r="AK63" i="5"/>
  <c r="AT63" i="5"/>
  <c r="AM63" i="5"/>
  <c r="AH63" i="5"/>
  <c r="AN63" i="5"/>
  <c r="AS63" i="5"/>
  <c r="AI63" i="5"/>
  <c r="BY47" i="4"/>
  <c r="AM47" i="4"/>
  <c r="AO47" i="4"/>
  <c r="AK47" i="4"/>
  <c r="AJ47" i="4"/>
  <c r="AU47" i="4"/>
  <c r="AV47" i="4"/>
  <c r="AL47" i="4"/>
  <c r="AP47" i="4"/>
  <c r="BY34" i="3"/>
  <c r="AK34" i="3"/>
  <c r="AO34" i="3"/>
  <c r="AV34" i="3"/>
  <c r="AP34" i="3"/>
  <c r="AJ34" i="3"/>
  <c r="AM34" i="3"/>
  <c r="AU34" i="3"/>
  <c r="AL34" i="3"/>
  <c r="D144" i="5"/>
  <c r="AT144" i="5"/>
  <c r="AK144" i="5"/>
  <c r="AJ144" i="5"/>
  <c r="AM144" i="5"/>
  <c r="AI144" i="5"/>
  <c r="AS144" i="5"/>
  <c r="AN144" i="5"/>
  <c r="AH144" i="5"/>
  <c r="AK134" i="3"/>
  <c r="AO134" i="3"/>
  <c r="BY134" i="3"/>
  <c r="AM134" i="3"/>
  <c r="AJ134" i="3"/>
  <c r="AV134" i="3"/>
  <c r="AP134" i="3"/>
  <c r="AL134" i="3"/>
  <c r="AU134" i="3"/>
  <c r="BY96" i="3"/>
  <c r="AV96" i="3"/>
  <c r="AM96" i="3"/>
  <c r="AO96" i="3"/>
  <c r="AJ96" i="3"/>
  <c r="AP96" i="3"/>
  <c r="AK96" i="3"/>
  <c r="AU96" i="3"/>
  <c r="AL96" i="3"/>
  <c r="BY12" i="3"/>
  <c r="AM12" i="3"/>
  <c r="AO12" i="3"/>
  <c r="AP12" i="3"/>
  <c r="AV12" i="3"/>
  <c r="AL12" i="3"/>
  <c r="AU12" i="3"/>
  <c r="AK12" i="3"/>
  <c r="AJ12" i="3"/>
  <c r="C54" i="5"/>
  <c r="D54" i="4"/>
  <c r="BY54" i="4" s="1"/>
  <c r="D54" i="3"/>
  <c r="BY54" i="3" s="1"/>
  <c r="D154" i="5"/>
  <c r="AN154" i="5"/>
  <c r="AM154" i="5"/>
  <c r="AT154" i="5"/>
  <c r="AI154" i="5"/>
  <c r="AH154" i="5"/>
  <c r="AK154" i="5"/>
  <c r="AJ154" i="5"/>
  <c r="AS154" i="5"/>
  <c r="BY143" i="4"/>
  <c r="AL143" i="4"/>
  <c r="AJ143" i="4"/>
  <c r="AO143" i="4"/>
  <c r="AK143" i="4"/>
  <c r="AV143" i="4"/>
  <c r="AM143" i="4"/>
  <c r="AU143" i="4"/>
  <c r="AP143" i="4"/>
  <c r="BY128" i="4"/>
  <c r="BT128" i="5" s="1"/>
  <c r="AP128" i="4"/>
  <c r="AO128" i="4"/>
  <c r="AM128" i="4"/>
  <c r="AJ128" i="4"/>
  <c r="AV128" i="4"/>
  <c r="AK128" i="4"/>
  <c r="AL128" i="4"/>
  <c r="AU128" i="4"/>
  <c r="D32" i="5"/>
  <c r="AI32" i="5"/>
  <c r="AN32" i="5"/>
  <c r="AH32" i="5"/>
  <c r="AT32" i="5"/>
  <c r="AJ32" i="5"/>
  <c r="AM32" i="5"/>
  <c r="AS32" i="5"/>
  <c r="AK32" i="5"/>
  <c r="BY23" i="3"/>
  <c r="BT23" i="5" s="1"/>
  <c r="AL23" i="3"/>
  <c r="AO23" i="3"/>
  <c r="AM23" i="3"/>
  <c r="AJ23" i="3"/>
  <c r="AP23" i="3"/>
  <c r="AK23" i="3"/>
  <c r="AV23" i="3"/>
  <c r="AU23" i="3"/>
  <c r="AM11" i="3"/>
  <c r="BY11" i="3"/>
  <c r="AV11" i="3"/>
  <c r="AO11" i="3"/>
  <c r="AP11" i="3"/>
  <c r="AJ11" i="3"/>
  <c r="AK11" i="3"/>
  <c r="AL11" i="3"/>
  <c r="AU11" i="3"/>
  <c r="D114" i="5"/>
  <c r="AI114" i="5"/>
  <c r="AN114" i="5"/>
  <c r="AM114" i="5"/>
  <c r="AS114" i="5"/>
  <c r="AT114" i="5"/>
  <c r="AK114" i="5"/>
  <c r="AH114" i="5"/>
  <c r="AJ114" i="5"/>
  <c r="AM94" i="3"/>
  <c r="BY94" i="3"/>
  <c r="AV94" i="3"/>
  <c r="AJ94" i="3"/>
  <c r="AO94" i="3"/>
  <c r="AK94" i="3"/>
  <c r="AP94" i="3"/>
  <c r="AL94" i="3"/>
  <c r="AU94" i="3"/>
  <c r="AV31" i="4"/>
  <c r="BY31" i="4"/>
  <c r="BT31" i="5" s="1"/>
  <c r="AK31" i="4"/>
  <c r="AM31" i="4"/>
  <c r="AP31" i="4"/>
  <c r="AJ31" i="4"/>
  <c r="AO31" i="4"/>
  <c r="AL31" i="4"/>
  <c r="AU31" i="4"/>
  <c r="AW31" i="4" s="1"/>
  <c r="BB31" i="4" s="1"/>
  <c r="BY22" i="3"/>
  <c r="AK22" i="3"/>
  <c r="AO22" i="3"/>
  <c r="AV22" i="3"/>
  <c r="AM22" i="3"/>
  <c r="AP22" i="3"/>
  <c r="AJ22" i="3"/>
  <c r="AL22" i="3"/>
  <c r="AU22" i="3"/>
  <c r="AT181" i="5"/>
  <c r="AH181" i="5"/>
  <c r="AN181" i="5"/>
  <c r="D181" i="5"/>
  <c r="AI181" i="5"/>
  <c r="AJ181" i="5"/>
  <c r="AM181" i="5"/>
  <c r="AS181" i="5"/>
  <c r="AK181" i="5"/>
  <c r="BY171" i="3"/>
  <c r="AM171" i="3"/>
  <c r="AP171" i="3"/>
  <c r="AO171" i="3"/>
  <c r="AV171" i="3"/>
  <c r="AL171" i="3"/>
  <c r="AK171" i="3"/>
  <c r="AJ171" i="3"/>
  <c r="AU171" i="3"/>
  <c r="D80" i="5"/>
  <c r="AK80" i="5"/>
  <c r="AM80" i="5"/>
  <c r="AN80" i="5"/>
  <c r="AJ80" i="5"/>
  <c r="AI80" i="5"/>
  <c r="AS80" i="5"/>
  <c r="AH80" i="5"/>
  <c r="AT80" i="5"/>
  <c r="BY67" i="4"/>
  <c r="AV67" i="4"/>
  <c r="AJ67" i="4"/>
  <c r="AK67" i="4"/>
  <c r="AP67" i="4"/>
  <c r="AO67" i="4"/>
  <c r="AM67" i="4"/>
  <c r="AL67" i="4"/>
  <c r="AU67" i="4"/>
  <c r="BY53" i="4"/>
  <c r="AV53" i="4"/>
  <c r="AJ53" i="4"/>
  <c r="AP53" i="4"/>
  <c r="AO53" i="4"/>
  <c r="AM53" i="4"/>
  <c r="AK53" i="4"/>
  <c r="AU53" i="4"/>
  <c r="AW53" i="4" s="1"/>
  <c r="BB53" i="4" s="1"/>
  <c r="BT53" i="4" s="1"/>
  <c r="AL53" i="4"/>
  <c r="AM160" i="5"/>
  <c r="AJ160" i="5"/>
  <c r="D160" i="5"/>
  <c r="AK160" i="5"/>
  <c r="AN160" i="5"/>
  <c r="AO160" i="5" s="1"/>
  <c r="AW160" i="5" s="1"/>
  <c r="AH160" i="5"/>
  <c r="AS160" i="5"/>
  <c r="AU160" i="5" s="1"/>
  <c r="AX160" i="5" s="1"/>
  <c r="AI160" i="5"/>
  <c r="AT160" i="5"/>
  <c r="BY151" i="4"/>
  <c r="AV151" i="4"/>
  <c r="AK151" i="4"/>
  <c r="AM151" i="4"/>
  <c r="AO151" i="4"/>
  <c r="AJ151" i="4"/>
  <c r="AP151" i="4"/>
  <c r="AL151" i="4"/>
  <c r="AU151" i="4"/>
  <c r="AO138" i="3"/>
  <c r="AK138" i="3"/>
  <c r="BY138" i="3"/>
  <c r="AM138" i="3"/>
  <c r="AP138" i="3"/>
  <c r="AJ138" i="3"/>
  <c r="AU138" i="3"/>
  <c r="AV138" i="3"/>
  <c r="AL138" i="3"/>
  <c r="D37" i="5"/>
  <c r="AM37" i="5"/>
  <c r="AH37" i="5"/>
  <c r="AS37" i="5"/>
  <c r="AN37" i="5"/>
  <c r="AK37" i="5"/>
  <c r="AI37" i="5"/>
  <c r="AJ37" i="5"/>
  <c r="AT37" i="5"/>
  <c r="BY29" i="4"/>
  <c r="AO29" i="4"/>
  <c r="AJ29" i="4"/>
  <c r="AK29" i="4"/>
  <c r="AM29" i="4"/>
  <c r="AP29" i="4"/>
  <c r="AV29" i="4"/>
  <c r="AU29" i="4"/>
  <c r="AL29" i="4"/>
  <c r="BY18" i="4"/>
  <c r="AM18" i="4"/>
  <c r="AJ18" i="4"/>
  <c r="AK18" i="4"/>
  <c r="AV18" i="4"/>
  <c r="AP18" i="4"/>
  <c r="AO18" i="4"/>
  <c r="AL18" i="4"/>
  <c r="AU18" i="4"/>
  <c r="AN150" i="5"/>
  <c r="D150" i="5"/>
  <c r="AS150" i="5"/>
  <c r="AM150" i="5"/>
  <c r="AH150" i="5"/>
  <c r="AJ150" i="5"/>
  <c r="AT150" i="5"/>
  <c r="AI150" i="5"/>
  <c r="AK150" i="5"/>
  <c r="BY137" i="3"/>
  <c r="AO137" i="3"/>
  <c r="AM137" i="3"/>
  <c r="AP137" i="3"/>
  <c r="AV137" i="3"/>
  <c r="AJ137" i="3"/>
  <c r="AU137" i="3"/>
  <c r="AK137" i="3"/>
  <c r="AL137" i="3"/>
  <c r="BY36" i="3"/>
  <c r="AJ36" i="3"/>
  <c r="AK36" i="3"/>
  <c r="AV36" i="3"/>
  <c r="AM36" i="3"/>
  <c r="AO36" i="3"/>
  <c r="AL36" i="3"/>
  <c r="AU36" i="3"/>
  <c r="AP36" i="3"/>
  <c r="BY178" i="3"/>
  <c r="AL178" i="3"/>
  <c r="AP178" i="3"/>
  <c r="AO178" i="3"/>
  <c r="AJ178" i="3"/>
  <c r="AM178" i="3"/>
  <c r="AK178" i="3"/>
  <c r="AU178" i="3"/>
  <c r="AV178" i="3"/>
  <c r="AI89" i="5"/>
  <c r="AH89" i="5"/>
  <c r="D89" i="5"/>
  <c r="AN89" i="5"/>
  <c r="AS89" i="5"/>
  <c r="AT89" i="5"/>
  <c r="AJ89" i="5"/>
  <c r="AK89" i="5"/>
  <c r="AM89" i="5"/>
  <c r="BY74" i="4"/>
  <c r="AP74" i="4"/>
  <c r="AV74" i="4"/>
  <c r="AL74" i="4"/>
  <c r="AO74" i="4"/>
  <c r="AJ74" i="4"/>
  <c r="AM74" i="4"/>
  <c r="AK74" i="4"/>
  <c r="AU74" i="4"/>
  <c r="BY64" i="3"/>
  <c r="AM64" i="3"/>
  <c r="AO64" i="3"/>
  <c r="AV64" i="3"/>
  <c r="AJ64" i="3"/>
  <c r="AP64" i="3"/>
  <c r="AK64" i="3"/>
  <c r="AL64" i="3"/>
  <c r="AU64" i="3"/>
  <c r="D166" i="5"/>
  <c r="AJ166" i="5"/>
  <c r="AK166" i="5"/>
  <c r="AH166" i="5"/>
  <c r="AT166" i="5"/>
  <c r="AI166" i="5"/>
  <c r="AM166" i="5"/>
  <c r="AN166" i="5"/>
  <c r="AS166" i="5"/>
  <c r="BY157" i="4"/>
  <c r="BT157" i="5" s="1"/>
  <c r="AV157" i="4"/>
  <c r="AJ157" i="4"/>
  <c r="AP157" i="4"/>
  <c r="AK157" i="4"/>
  <c r="AO157" i="4"/>
  <c r="AM157" i="4"/>
  <c r="AU157" i="4"/>
  <c r="AL157" i="4"/>
  <c r="BY145" i="3"/>
  <c r="AP145" i="3"/>
  <c r="AJ145" i="3"/>
  <c r="AO145" i="3"/>
  <c r="AV145" i="3"/>
  <c r="AK145" i="3"/>
  <c r="AM145" i="3"/>
  <c r="AL145" i="3"/>
  <c r="AU145" i="3"/>
  <c r="AJ47" i="5"/>
  <c r="D47" i="5"/>
  <c r="AH47" i="5"/>
  <c r="AT47" i="5"/>
  <c r="AI47" i="5"/>
  <c r="AM47" i="5"/>
  <c r="AK47" i="5"/>
  <c r="AL47" i="5" s="1"/>
  <c r="AS47" i="5"/>
  <c r="AN47" i="5"/>
  <c r="BT34" i="5"/>
  <c r="BY25" i="3"/>
  <c r="AV25" i="3"/>
  <c r="AO25" i="3"/>
  <c r="AP25" i="3"/>
  <c r="AK25" i="3"/>
  <c r="AJ25" i="3"/>
  <c r="AM25" i="3"/>
  <c r="AL25" i="3"/>
  <c r="AU25" i="3"/>
  <c r="D134" i="5"/>
  <c r="AJ134" i="5"/>
  <c r="AM134" i="5"/>
  <c r="AI134" i="5"/>
  <c r="AK134" i="5"/>
  <c r="AS134" i="5"/>
  <c r="AH134" i="5"/>
  <c r="AN134" i="5"/>
  <c r="AT134" i="5"/>
  <c r="BY96" i="4"/>
  <c r="BT96" i="5" s="1"/>
  <c r="AO96" i="4"/>
  <c r="AP96" i="4"/>
  <c r="AM96" i="4"/>
  <c r="AK96" i="4"/>
  <c r="AJ96" i="4"/>
  <c r="AL96" i="4"/>
  <c r="AV96" i="4"/>
  <c r="AU96" i="4"/>
  <c r="D12" i="5"/>
  <c r="AH12" i="5"/>
  <c r="AN12" i="5"/>
  <c r="AJ12" i="5"/>
  <c r="AI12" i="5"/>
  <c r="AT12" i="5"/>
  <c r="AM12" i="5"/>
  <c r="AS12" i="5"/>
  <c r="AK12" i="5"/>
  <c r="C112" i="5"/>
  <c r="D112" i="4"/>
  <c r="BY112" i="4" s="1"/>
  <c r="D112" i="3"/>
  <c r="BY112" i="3" s="1"/>
  <c r="D143" i="5"/>
  <c r="AN143" i="5"/>
  <c r="AJ143" i="5"/>
  <c r="AI143" i="5"/>
  <c r="AS143" i="5"/>
  <c r="AK143" i="5"/>
  <c r="AT143" i="5"/>
  <c r="AM143" i="5"/>
  <c r="AH143" i="5"/>
  <c r="BY95" i="3"/>
  <c r="AO95" i="3"/>
  <c r="AM95" i="3"/>
  <c r="AV95" i="3"/>
  <c r="AP95" i="3"/>
  <c r="AJ95" i="3"/>
  <c r="AK95" i="3"/>
  <c r="AL95" i="3"/>
  <c r="AU95" i="3"/>
  <c r="D23" i="5"/>
  <c r="AJ23" i="5"/>
  <c r="AS23" i="5"/>
  <c r="AT23" i="5"/>
  <c r="AN23" i="5"/>
  <c r="AH23" i="5"/>
  <c r="AI23" i="5"/>
  <c r="AK23" i="5"/>
  <c r="AM23" i="5"/>
  <c r="AM11" i="4"/>
  <c r="BY11" i="4"/>
  <c r="AO11" i="4"/>
  <c r="AK11" i="4"/>
  <c r="AV11" i="4"/>
  <c r="AJ11" i="4"/>
  <c r="AP11" i="4"/>
  <c r="AL11" i="4"/>
  <c r="AU11" i="4"/>
  <c r="BY182" i="3"/>
  <c r="AO182" i="3"/>
  <c r="AJ182" i="3"/>
  <c r="AM182" i="3"/>
  <c r="AK182" i="3"/>
  <c r="AP182" i="3"/>
  <c r="AV182" i="3"/>
  <c r="AU182" i="3"/>
  <c r="AW182" i="3" s="1"/>
  <c r="BB182" i="3" s="1"/>
  <c r="BT182" i="3" s="1"/>
  <c r="AL182" i="3"/>
  <c r="BY94" i="4"/>
  <c r="AK94" i="4"/>
  <c r="AO94" i="4"/>
  <c r="AM94" i="4"/>
  <c r="AV94" i="4"/>
  <c r="AJ94" i="4"/>
  <c r="AP94" i="4"/>
  <c r="AU94" i="4"/>
  <c r="AL94" i="4"/>
  <c r="D31" i="5"/>
  <c r="AN31" i="5"/>
  <c r="AH31" i="5"/>
  <c r="AI31" i="5"/>
  <c r="AT31" i="5"/>
  <c r="AM31" i="5"/>
  <c r="AO31" i="5" s="1"/>
  <c r="AW31" i="5" s="1"/>
  <c r="AJ31" i="5"/>
  <c r="AS31" i="5"/>
  <c r="AK31" i="5"/>
  <c r="BY22" i="4"/>
  <c r="AM22" i="4"/>
  <c r="AK22" i="4"/>
  <c r="AO22" i="4"/>
  <c r="AP22" i="4"/>
  <c r="AV22" i="4"/>
  <c r="AJ22" i="4"/>
  <c r="AL22" i="4"/>
  <c r="AU22" i="4"/>
  <c r="BY10" i="3"/>
  <c r="AM10" i="3"/>
  <c r="AP10" i="3"/>
  <c r="AO10" i="3"/>
  <c r="AJ10" i="3"/>
  <c r="AV10" i="3"/>
  <c r="AK10" i="3"/>
  <c r="AU10" i="3"/>
  <c r="AL10" i="3"/>
  <c r="BY181" i="4"/>
  <c r="AL181" i="4"/>
  <c r="AM181" i="4"/>
  <c r="AV181" i="4"/>
  <c r="AP181" i="4"/>
  <c r="AK181" i="4"/>
  <c r="AJ181" i="4"/>
  <c r="AO181" i="4"/>
  <c r="AU181" i="4"/>
  <c r="BY171" i="4"/>
  <c r="AL171" i="4"/>
  <c r="AV171" i="4"/>
  <c r="AM171" i="4"/>
  <c r="AO171" i="4"/>
  <c r="AK171" i="4"/>
  <c r="AP171" i="4"/>
  <c r="AJ171" i="4"/>
  <c r="AU171" i="4"/>
  <c r="BY161" i="3"/>
  <c r="AK161" i="3"/>
  <c r="AO161" i="3"/>
  <c r="AP161" i="3"/>
  <c r="AM161" i="3"/>
  <c r="AJ161" i="3"/>
  <c r="AV161" i="3"/>
  <c r="AL161" i="3"/>
  <c r="AU161" i="3"/>
  <c r="D67" i="5"/>
  <c r="AT67" i="5"/>
  <c r="AH67" i="5"/>
  <c r="AI67" i="5"/>
  <c r="AK67" i="5"/>
  <c r="AJ67" i="5"/>
  <c r="AM67" i="5"/>
  <c r="AN67" i="5"/>
  <c r="AS67" i="5"/>
  <c r="BY53" i="3"/>
  <c r="AO53" i="3"/>
  <c r="AV53" i="3"/>
  <c r="AK53" i="3"/>
  <c r="AM53" i="3"/>
  <c r="AP53" i="3"/>
  <c r="AL53" i="3"/>
  <c r="AJ53" i="3"/>
  <c r="AU53" i="3"/>
  <c r="BY41" i="3"/>
  <c r="BT41" i="5" s="1"/>
  <c r="AM41" i="3"/>
  <c r="AJ41" i="3"/>
  <c r="AK41" i="3"/>
  <c r="AP41" i="3"/>
  <c r="AO41" i="3"/>
  <c r="AQ41" i="3" s="1"/>
  <c r="AV41" i="3"/>
  <c r="AU41" i="3"/>
  <c r="AL41" i="3"/>
  <c r="D151" i="5"/>
  <c r="AH151" i="5"/>
  <c r="AS151" i="5"/>
  <c r="AM151" i="5"/>
  <c r="AJ151" i="5"/>
  <c r="AT151" i="5"/>
  <c r="AN151" i="5"/>
  <c r="AI151" i="5"/>
  <c r="AK151" i="5"/>
  <c r="BY138" i="4"/>
  <c r="AL138" i="4"/>
  <c r="AP138" i="4"/>
  <c r="AK138" i="4"/>
  <c r="AO138" i="4"/>
  <c r="AV138" i="4"/>
  <c r="AJ138" i="4"/>
  <c r="AU138" i="4"/>
  <c r="AM138" i="4"/>
  <c r="AK107" i="3"/>
  <c r="AM107" i="3"/>
  <c r="AO107" i="3"/>
  <c r="BY107" i="3"/>
  <c r="AJ107" i="3"/>
  <c r="AV107" i="3"/>
  <c r="AP107" i="3"/>
  <c r="AL107" i="3"/>
  <c r="AU107" i="3"/>
  <c r="D29" i="5"/>
  <c r="AH29" i="5"/>
  <c r="AT29" i="5"/>
  <c r="AK29" i="5"/>
  <c r="AN29" i="5"/>
  <c r="AS29" i="5"/>
  <c r="AM29" i="5"/>
  <c r="AI29" i="5"/>
  <c r="AJ29" i="5"/>
  <c r="BY18" i="3"/>
  <c r="AJ18" i="3"/>
  <c r="AV18" i="3"/>
  <c r="AM18" i="3"/>
  <c r="AK18" i="3"/>
  <c r="AO18" i="3"/>
  <c r="AP18" i="3"/>
  <c r="AU18" i="3"/>
  <c r="AL18" i="3"/>
  <c r="BY8" i="3"/>
  <c r="AV8" i="3"/>
  <c r="AM8" i="3"/>
  <c r="AJ8" i="3"/>
  <c r="AK8" i="3"/>
  <c r="AP8" i="3"/>
  <c r="AU8" i="3"/>
  <c r="AO8" i="3"/>
  <c r="AL8" i="3"/>
  <c r="AV137" i="4"/>
  <c r="AJ137" i="4"/>
  <c r="AO137" i="4"/>
  <c r="AP137" i="4"/>
  <c r="BY137" i="4"/>
  <c r="AK137" i="4"/>
  <c r="AM137" i="4"/>
  <c r="AU137" i="4"/>
  <c r="AL137" i="4"/>
  <c r="D51" i="5"/>
  <c r="AS51" i="5"/>
  <c r="AJ51" i="5"/>
  <c r="AT51" i="5"/>
  <c r="AI51" i="5"/>
  <c r="AH51" i="5"/>
  <c r="AN51" i="5"/>
  <c r="AK51" i="5"/>
  <c r="AM51" i="5"/>
  <c r="AS36" i="5"/>
  <c r="D36" i="5"/>
  <c r="AK36" i="5"/>
  <c r="AN36" i="5"/>
  <c r="AM36" i="5"/>
  <c r="AH36" i="5"/>
  <c r="AT36" i="5"/>
  <c r="AU36" i="5" s="1"/>
  <c r="AX36" i="5" s="1"/>
  <c r="AI36" i="5"/>
  <c r="AJ36" i="5"/>
  <c r="BY16" i="3"/>
  <c r="AV16" i="3"/>
  <c r="AM16" i="3"/>
  <c r="AK16" i="3"/>
  <c r="AL16" i="3"/>
  <c r="AN16" i="3" s="1"/>
  <c r="AJ16" i="3"/>
  <c r="AO16" i="3"/>
  <c r="AP16" i="3"/>
  <c r="AU16" i="3"/>
  <c r="AJ178" i="4"/>
  <c r="AV178" i="4"/>
  <c r="BY178" i="4"/>
  <c r="BT178" i="5" s="1"/>
  <c r="AO178" i="4"/>
  <c r="AK178" i="4"/>
  <c r="AM178" i="4"/>
  <c r="AP178" i="4"/>
  <c r="AU178" i="4"/>
  <c r="AL178" i="4"/>
  <c r="BY167" i="3"/>
  <c r="AL167" i="3"/>
  <c r="AJ167" i="3"/>
  <c r="AK167" i="3"/>
  <c r="AM167" i="3"/>
  <c r="AP167" i="3"/>
  <c r="AO167" i="3"/>
  <c r="AV167" i="3"/>
  <c r="AU167" i="3"/>
  <c r="D74" i="5"/>
  <c r="AT74" i="5"/>
  <c r="AS74" i="5"/>
  <c r="AH74" i="5"/>
  <c r="AM74" i="5"/>
  <c r="AI74" i="5"/>
  <c r="AN74" i="5"/>
  <c r="AJ74" i="5"/>
  <c r="AK74" i="5"/>
  <c r="BY64" i="4"/>
  <c r="BT64" i="5" s="1"/>
  <c r="AL64" i="4"/>
  <c r="AJ64" i="4"/>
  <c r="AO64" i="4"/>
  <c r="AV64" i="4"/>
  <c r="AM64" i="4"/>
  <c r="AP64" i="4"/>
  <c r="AK64" i="4"/>
  <c r="AU64" i="4"/>
  <c r="BY50" i="3"/>
  <c r="AO50" i="3"/>
  <c r="AM50" i="3"/>
  <c r="AJ50" i="3"/>
  <c r="AV50" i="3"/>
  <c r="AP50" i="3"/>
  <c r="AK50" i="3"/>
  <c r="AU50" i="3"/>
  <c r="AL50" i="3"/>
  <c r="D157" i="5"/>
  <c r="AT157" i="5"/>
  <c r="AM157" i="5"/>
  <c r="AS157" i="5"/>
  <c r="AK157" i="5"/>
  <c r="AJ157" i="5"/>
  <c r="AH157" i="5"/>
  <c r="AI157" i="5"/>
  <c r="AN157" i="5"/>
  <c r="AV145" i="4"/>
  <c r="AJ145" i="4"/>
  <c r="BY145" i="4"/>
  <c r="AP145" i="4"/>
  <c r="AK145" i="4"/>
  <c r="AM145" i="4"/>
  <c r="AO145" i="4"/>
  <c r="AQ145" i="4" s="1"/>
  <c r="AL145" i="4"/>
  <c r="AU145" i="4"/>
  <c r="AW145" i="4" s="1"/>
  <c r="BB145" i="4" s="1"/>
  <c r="BT145" i="4" s="1"/>
  <c r="BY135" i="3"/>
  <c r="AL135" i="3"/>
  <c r="AO135" i="3"/>
  <c r="AV135" i="3"/>
  <c r="AJ135" i="3"/>
  <c r="AP135" i="3"/>
  <c r="AM135" i="3"/>
  <c r="AK135" i="3"/>
  <c r="AU135" i="3"/>
  <c r="BY25" i="4"/>
  <c r="BT25" i="5" s="1"/>
  <c r="AV25" i="4"/>
  <c r="AJ25" i="4"/>
  <c r="AM25" i="4"/>
  <c r="AO25" i="4"/>
  <c r="AK25" i="4"/>
  <c r="AP25" i="4"/>
  <c r="AU25" i="4"/>
  <c r="AL25" i="4"/>
  <c r="AP13" i="3"/>
  <c r="BY13" i="3"/>
  <c r="AK13" i="3"/>
  <c r="AV13" i="3"/>
  <c r="AJ13" i="3"/>
  <c r="AM13" i="3"/>
  <c r="AO13" i="3"/>
  <c r="AL13" i="3"/>
  <c r="AU13" i="3"/>
  <c r="BY184" i="3"/>
  <c r="AK184" i="3"/>
  <c r="AO184" i="3"/>
  <c r="AM184" i="3"/>
  <c r="AP184" i="3"/>
  <c r="AJ184" i="3"/>
  <c r="AV184" i="3"/>
  <c r="AU184" i="3"/>
  <c r="AL184" i="3"/>
  <c r="D96" i="5"/>
  <c r="AM96" i="5"/>
  <c r="AK96" i="5"/>
  <c r="AJ96" i="5"/>
  <c r="AI96" i="5"/>
  <c r="AS96" i="5"/>
  <c r="AT96" i="5"/>
  <c r="AH96" i="5"/>
  <c r="AN96" i="5"/>
  <c r="BY72" i="3"/>
  <c r="AL72" i="3"/>
  <c r="AV72" i="3"/>
  <c r="AJ72" i="3"/>
  <c r="AM72" i="3"/>
  <c r="AO72" i="3"/>
  <c r="AP72" i="3"/>
  <c r="AK72" i="3"/>
  <c r="AU72" i="3"/>
  <c r="C62" i="5"/>
  <c r="D62" i="4"/>
  <c r="BY62" i="4" s="1"/>
  <c r="D62" i="3"/>
  <c r="BY62" i="3" s="1"/>
  <c r="C117" i="5"/>
  <c r="D117" i="4"/>
  <c r="BY117" i="4" s="1"/>
  <c r="D117" i="3"/>
  <c r="BY117" i="3" s="1"/>
  <c r="C102" i="5"/>
  <c r="D102" i="4"/>
  <c r="BY102" i="4" s="1"/>
  <c r="D102" i="3"/>
  <c r="BY102" i="3" s="1"/>
  <c r="C98" i="5"/>
  <c r="D98" i="4"/>
  <c r="BY98" i="4" s="1"/>
  <c r="D98" i="3"/>
  <c r="BY98" i="3" s="1"/>
  <c r="C55" i="5"/>
  <c r="D55" i="5" s="1"/>
  <c r="D55" i="4"/>
  <c r="BY55" i="4" s="1"/>
  <c r="D55" i="3"/>
  <c r="BY55" i="3" s="1"/>
  <c r="D78" i="4"/>
  <c r="BY78" i="4" s="1"/>
  <c r="C78" i="5"/>
  <c r="D78" i="3"/>
  <c r="BY78" i="3" s="1"/>
  <c r="C108" i="5"/>
  <c r="D108" i="4"/>
  <c r="BY108" i="4" s="1"/>
  <c r="D108" i="3"/>
  <c r="BY108" i="3" s="1"/>
  <c r="D128" i="5"/>
  <c r="AT128" i="5"/>
  <c r="AH128" i="5"/>
  <c r="AS128" i="5"/>
  <c r="AJ128" i="5"/>
  <c r="AK128" i="5"/>
  <c r="AI128" i="5"/>
  <c r="AN128" i="5"/>
  <c r="AM128" i="5"/>
  <c r="AP95" i="4"/>
  <c r="BY95" i="4"/>
  <c r="AO95" i="4"/>
  <c r="AM95" i="4"/>
  <c r="AJ95" i="4"/>
  <c r="AV95" i="4"/>
  <c r="AK95" i="4"/>
  <c r="AU95" i="4"/>
  <c r="AW95" i="4" s="1"/>
  <c r="BB95" i="4" s="1"/>
  <c r="AL95" i="4"/>
  <c r="AN95" i="4" s="1"/>
  <c r="BY84" i="3"/>
  <c r="AK84" i="3"/>
  <c r="AP84" i="3"/>
  <c r="AO84" i="3"/>
  <c r="AV84" i="3"/>
  <c r="AM84" i="3"/>
  <c r="AJ84" i="3"/>
  <c r="AL84" i="3"/>
  <c r="AU84" i="3"/>
  <c r="AJ11" i="5"/>
  <c r="D11" i="5"/>
  <c r="AI11" i="5"/>
  <c r="AM11" i="5"/>
  <c r="AS11" i="5"/>
  <c r="AN11" i="5"/>
  <c r="AK11" i="5"/>
  <c r="AH11" i="5"/>
  <c r="AT11" i="5"/>
  <c r="AO182" i="4"/>
  <c r="BY182" i="4"/>
  <c r="AK182" i="4"/>
  <c r="AM182" i="4"/>
  <c r="AV182" i="4"/>
  <c r="AP182" i="4"/>
  <c r="AJ182" i="4"/>
  <c r="AL182" i="4"/>
  <c r="AU182" i="4"/>
  <c r="BY173" i="3"/>
  <c r="AP173" i="3"/>
  <c r="AL173" i="3"/>
  <c r="AK173" i="3"/>
  <c r="AV173" i="3"/>
  <c r="AO173" i="3"/>
  <c r="AM173" i="3"/>
  <c r="AJ173" i="3"/>
  <c r="AU173" i="3"/>
  <c r="D94" i="5"/>
  <c r="AJ94" i="5"/>
  <c r="AK94" i="5"/>
  <c r="AM94" i="5"/>
  <c r="AN94" i="5"/>
  <c r="AT94" i="5"/>
  <c r="AI94" i="5"/>
  <c r="AS94" i="5"/>
  <c r="AH94" i="5"/>
  <c r="BT81" i="5"/>
  <c r="D22" i="5"/>
  <c r="AI22" i="5"/>
  <c r="AM22" i="5"/>
  <c r="AN22" i="5"/>
  <c r="AJ22" i="5"/>
  <c r="AK22" i="5"/>
  <c r="AT22" i="5"/>
  <c r="AS22" i="5"/>
  <c r="AH22" i="5"/>
  <c r="BY10" i="4"/>
  <c r="BT10" i="5" s="1"/>
  <c r="AK10" i="4"/>
  <c r="AV10" i="4"/>
  <c r="AJ10" i="4"/>
  <c r="AO10" i="4"/>
  <c r="AP10" i="4"/>
  <c r="AM10" i="4"/>
  <c r="AU10" i="4"/>
  <c r="AL10" i="4"/>
  <c r="D171" i="5"/>
  <c r="AS171" i="5"/>
  <c r="AH171" i="5"/>
  <c r="AI171" i="5"/>
  <c r="AN171" i="5"/>
  <c r="AK171" i="5"/>
  <c r="AJ171" i="5"/>
  <c r="AM171" i="5"/>
  <c r="AT171" i="5"/>
  <c r="BY161" i="4"/>
  <c r="AL161" i="4"/>
  <c r="AM161" i="4"/>
  <c r="AV161" i="4"/>
  <c r="AO161" i="4"/>
  <c r="AJ161" i="4"/>
  <c r="AK161" i="4"/>
  <c r="AP161" i="4"/>
  <c r="AU161" i="4"/>
  <c r="BY152" i="3"/>
  <c r="AO152" i="3"/>
  <c r="AP152" i="3"/>
  <c r="AJ152" i="3"/>
  <c r="AM152" i="3"/>
  <c r="AV152" i="3"/>
  <c r="AK152" i="3"/>
  <c r="AL152" i="3"/>
  <c r="AU152" i="3"/>
  <c r="AH53" i="5"/>
  <c r="AI53" i="5"/>
  <c r="D53" i="5"/>
  <c r="AJ53" i="5"/>
  <c r="AT53" i="5"/>
  <c r="AM53" i="5"/>
  <c r="AK53" i="5"/>
  <c r="AS53" i="5"/>
  <c r="AN53" i="5"/>
  <c r="BY30" i="3"/>
  <c r="AV30" i="3"/>
  <c r="AP30" i="3"/>
  <c r="AJ30" i="3"/>
  <c r="AM30" i="3"/>
  <c r="AO30" i="3"/>
  <c r="AK30" i="3"/>
  <c r="AU30" i="3"/>
  <c r="AL30" i="3"/>
  <c r="D138" i="5"/>
  <c r="AH138" i="5"/>
  <c r="AS138" i="5"/>
  <c r="AT138" i="5"/>
  <c r="AI138" i="5"/>
  <c r="AJ138" i="5"/>
  <c r="AM138" i="5"/>
  <c r="AK138" i="5"/>
  <c r="AN138" i="5"/>
  <c r="BY107" i="4"/>
  <c r="AO107" i="4"/>
  <c r="AP107" i="4"/>
  <c r="AV107" i="4"/>
  <c r="AL107" i="4"/>
  <c r="AJ107" i="4"/>
  <c r="AM107" i="4"/>
  <c r="AK107" i="4"/>
  <c r="AU107" i="4"/>
  <c r="BY92" i="3"/>
  <c r="AV92" i="3"/>
  <c r="AJ92" i="3"/>
  <c r="AO92" i="3"/>
  <c r="AM92" i="3"/>
  <c r="AK92" i="3"/>
  <c r="AU92" i="3"/>
  <c r="AP92" i="3"/>
  <c r="AL92" i="3"/>
  <c r="AK18" i="5"/>
  <c r="D18" i="5"/>
  <c r="AH18" i="5"/>
  <c r="AN18" i="5"/>
  <c r="AS18" i="5"/>
  <c r="AT18" i="5"/>
  <c r="AJ18" i="5"/>
  <c r="AM18" i="5"/>
  <c r="AI18" i="5"/>
  <c r="BY8" i="4"/>
  <c r="AV8" i="4"/>
  <c r="AO8" i="4"/>
  <c r="AK8" i="4"/>
  <c r="AM8" i="4"/>
  <c r="AJ8" i="4"/>
  <c r="AL8" i="4"/>
  <c r="AP8" i="4"/>
  <c r="AU8" i="4"/>
  <c r="D137" i="5"/>
  <c r="AJ137" i="5"/>
  <c r="AK137" i="5"/>
  <c r="AS137" i="5"/>
  <c r="AM137" i="5"/>
  <c r="AT137" i="5"/>
  <c r="AI137" i="5"/>
  <c r="AH137" i="5"/>
  <c r="AN137" i="5"/>
  <c r="AO104" i="3"/>
  <c r="BY104" i="3"/>
  <c r="AJ104" i="3"/>
  <c r="AM104" i="3"/>
  <c r="AU104" i="3"/>
  <c r="AV104" i="3"/>
  <c r="AP104" i="3"/>
  <c r="AK104" i="3"/>
  <c r="AL104" i="3"/>
  <c r="AT27" i="5"/>
  <c r="AK27" i="5"/>
  <c r="D27" i="5"/>
  <c r="AN27" i="5"/>
  <c r="AI27" i="5"/>
  <c r="AM27" i="5"/>
  <c r="AJ27" i="5"/>
  <c r="AH27" i="5"/>
  <c r="AS27" i="5"/>
  <c r="AU27" i="5" s="1"/>
  <c r="AX27" i="5" s="1"/>
  <c r="AV16" i="4"/>
  <c r="BY16" i="4"/>
  <c r="BT16" i="5" s="1"/>
  <c r="AJ16" i="4"/>
  <c r="AO16" i="4"/>
  <c r="AK16" i="4"/>
  <c r="AP16" i="4"/>
  <c r="AM16" i="4"/>
  <c r="AU16" i="4"/>
  <c r="AL16" i="4"/>
  <c r="BY5" i="4"/>
  <c r="AV5" i="4"/>
  <c r="AP5" i="4"/>
  <c r="AK5" i="4"/>
  <c r="AO5" i="4"/>
  <c r="AU5" i="4"/>
  <c r="AM5" i="4"/>
  <c r="AJ5" i="4"/>
  <c r="AL5" i="4"/>
  <c r="AN5" i="4" s="1"/>
  <c r="BY167" i="4"/>
  <c r="BT167" i="5" s="1"/>
  <c r="AO167" i="4"/>
  <c r="AP167" i="4"/>
  <c r="AM167" i="4"/>
  <c r="AJ167" i="4"/>
  <c r="AK167" i="4"/>
  <c r="AV167" i="4"/>
  <c r="AU167" i="4"/>
  <c r="AL167" i="4"/>
  <c r="BY158" i="3"/>
  <c r="AV158" i="3"/>
  <c r="AK158" i="3"/>
  <c r="AJ158" i="3"/>
  <c r="AM158" i="3"/>
  <c r="AO158" i="3"/>
  <c r="AP158" i="3"/>
  <c r="AU158" i="3"/>
  <c r="AL158" i="3"/>
  <c r="D64" i="5"/>
  <c r="AM64" i="5"/>
  <c r="AI64" i="5"/>
  <c r="AK64" i="5"/>
  <c r="AS64" i="5"/>
  <c r="AH64" i="5"/>
  <c r="AT64" i="5"/>
  <c r="AJ64" i="5"/>
  <c r="AN64" i="5"/>
  <c r="BY50" i="4"/>
  <c r="AK50" i="4"/>
  <c r="AV50" i="4"/>
  <c r="AP50" i="4"/>
  <c r="AO50" i="4"/>
  <c r="AJ50" i="4"/>
  <c r="AU50" i="4"/>
  <c r="AL50" i="4"/>
  <c r="AM50" i="4"/>
  <c r="BY35" i="3"/>
  <c r="AV35" i="3"/>
  <c r="AK35" i="3"/>
  <c r="AP35" i="3"/>
  <c r="AJ35" i="3"/>
  <c r="AM35" i="3"/>
  <c r="AO35" i="3"/>
  <c r="AU35" i="3"/>
  <c r="AL35" i="3"/>
  <c r="D145" i="5"/>
  <c r="AI145" i="5"/>
  <c r="AJ145" i="5"/>
  <c r="AM145" i="5"/>
  <c r="AN145" i="5"/>
  <c r="AS145" i="5"/>
  <c r="AH145" i="5"/>
  <c r="AK145" i="5"/>
  <c r="AT145" i="5"/>
  <c r="BY135" i="4"/>
  <c r="AM135" i="4"/>
  <c r="AJ135" i="4"/>
  <c r="AO135" i="4"/>
  <c r="AP135" i="4"/>
  <c r="AK135" i="4"/>
  <c r="AV135" i="4"/>
  <c r="AU135" i="4"/>
  <c r="AL135" i="4"/>
  <c r="AK100" i="3"/>
  <c r="BY100" i="3"/>
  <c r="AJ100" i="3"/>
  <c r="AV100" i="3"/>
  <c r="AP100" i="3"/>
  <c r="AL100" i="3"/>
  <c r="AM100" i="3"/>
  <c r="AU100" i="3"/>
  <c r="AO100" i="3"/>
  <c r="AQ100" i="3" s="1"/>
  <c r="AT34" i="5"/>
  <c r="AI34" i="5"/>
  <c r="AH34" i="5"/>
  <c r="D34" i="5"/>
  <c r="AN34" i="5"/>
  <c r="AK34" i="5"/>
  <c r="AJ34" i="5"/>
  <c r="AS34" i="5"/>
  <c r="AM34" i="5"/>
  <c r="D25" i="5"/>
  <c r="AJ25" i="5"/>
  <c r="AK25" i="5"/>
  <c r="AN25" i="5"/>
  <c r="AI25" i="5"/>
  <c r="AT25" i="5"/>
  <c r="AM25" i="5"/>
  <c r="AS25" i="5"/>
  <c r="AH25" i="5"/>
  <c r="BY13" i="4"/>
  <c r="AK13" i="4"/>
  <c r="AP13" i="4"/>
  <c r="AM13" i="4"/>
  <c r="AV13" i="4"/>
  <c r="AO13" i="4"/>
  <c r="AJ13" i="4"/>
  <c r="AL13" i="4"/>
  <c r="AU13" i="4"/>
  <c r="BY184" i="4"/>
  <c r="AV184" i="4"/>
  <c r="AK184" i="4"/>
  <c r="AM184" i="4"/>
  <c r="AO184" i="4"/>
  <c r="AJ184" i="4"/>
  <c r="AL184" i="4"/>
  <c r="AN184" i="4" s="1"/>
  <c r="AU184" i="4"/>
  <c r="AP184" i="4"/>
  <c r="D85" i="5"/>
  <c r="AN85" i="5"/>
  <c r="AJ85" i="5"/>
  <c r="AI85" i="5"/>
  <c r="AH85" i="5"/>
  <c r="AK85" i="5"/>
  <c r="AM85" i="5"/>
  <c r="AS85" i="5"/>
  <c r="AT85" i="5"/>
  <c r="BY72" i="4"/>
  <c r="AK72" i="4"/>
  <c r="AO72" i="4"/>
  <c r="AV72" i="4"/>
  <c r="AJ72" i="4"/>
  <c r="AM72" i="4"/>
  <c r="AP72" i="4"/>
  <c r="AU72" i="4"/>
  <c r="AL72" i="4"/>
  <c r="BY58" i="3"/>
  <c r="AV58" i="3"/>
  <c r="AK58" i="3"/>
  <c r="AJ58" i="3"/>
  <c r="AO58" i="3"/>
  <c r="AM58" i="3"/>
  <c r="AP58" i="3"/>
  <c r="AU58" i="3"/>
  <c r="AL58" i="3"/>
  <c r="AN58" i="3" s="1"/>
  <c r="C121" i="5"/>
  <c r="D121" i="3"/>
  <c r="BY121" i="3" s="1"/>
  <c r="D121" i="4"/>
  <c r="BY121" i="4" s="1"/>
  <c r="C125" i="5"/>
  <c r="D125" i="4"/>
  <c r="D125" i="3"/>
  <c r="C76" i="5"/>
  <c r="D76" i="5" s="1"/>
  <c r="D76" i="4"/>
  <c r="BY76" i="4" s="1"/>
  <c r="D76" i="3"/>
  <c r="BY76" i="3" s="1"/>
  <c r="C105" i="5"/>
  <c r="D105" i="4"/>
  <c r="D105" i="3"/>
  <c r="C131" i="5"/>
  <c r="D131" i="4"/>
  <c r="D131" i="3"/>
  <c r="C109" i="5"/>
  <c r="D109" i="4"/>
  <c r="D109" i="3"/>
  <c r="C77" i="5"/>
  <c r="D77" i="4"/>
  <c r="D77" i="3"/>
  <c r="C44" i="5"/>
  <c r="D44" i="4"/>
  <c r="BY44" i="4" s="1"/>
  <c r="D44" i="3"/>
  <c r="BY44" i="3" s="1"/>
  <c r="C90" i="5"/>
  <c r="D90" i="4"/>
  <c r="BY90" i="4" s="1"/>
  <c r="D90" i="3"/>
  <c r="BY90" i="3" s="1"/>
  <c r="BY183" i="3"/>
  <c r="AU183" i="3"/>
  <c r="AJ183" i="3"/>
  <c r="AK183" i="3"/>
  <c r="AO183" i="3"/>
  <c r="AP183" i="3"/>
  <c r="AM183" i="3"/>
  <c r="AV183" i="3"/>
  <c r="AL183" i="3"/>
  <c r="AJ95" i="5"/>
  <c r="D95" i="5"/>
  <c r="AN95" i="5"/>
  <c r="AI95" i="5"/>
  <c r="AS95" i="5"/>
  <c r="AH95" i="5"/>
  <c r="AK95" i="5"/>
  <c r="AM95" i="5"/>
  <c r="AT95" i="5"/>
  <c r="BY84" i="4"/>
  <c r="AM84" i="4"/>
  <c r="AK84" i="4"/>
  <c r="AP84" i="4"/>
  <c r="AL84" i="4"/>
  <c r="AO84" i="4"/>
  <c r="AJ84" i="4"/>
  <c r="AV84" i="4"/>
  <c r="AU84" i="4"/>
  <c r="BY71" i="3"/>
  <c r="AM71" i="3"/>
  <c r="AJ71" i="3"/>
  <c r="AP71" i="3"/>
  <c r="AK71" i="3"/>
  <c r="AV71" i="3"/>
  <c r="AO71" i="3"/>
  <c r="AL71" i="3"/>
  <c r="AU71" i="3"/>
  <c r="D182" i="5"/>
  <c r="AT182" i="5"/>
  <c r="AI182" i="5"/>
  <c r="AN182" i="5"/>
  <c r="AH182" i="5"/>
  <c r="AJ182" i="5"/>
  <c r="AK182" i="5"/>
  <c r="AM182" i="5"/>
  <c r="AS182" i="5"/>
  <c r="AV173" i="4"/>
  <c r="BY173" i="4"/>
  <c r="BT173" i="5" s="1"/>
  <c r="AJ173" i="4"/>
  <c r="AP173" i="4"/>
  <c r="AK173" i="4"/>
  <c r="AM173" i="4"/>
  <c r="AO173" i="4"/>
  <c r="AL173" i="4"/>
  <c r="AU173" i="4"/>
  <c r="AW173" i="4" s="1"/>
  <c r="BB173" i="4" s="1"/>
  <c r="BT173" i="4" s="1"/>
  <c r="BY162" i="3"/>
  <c r="AP162" i="3"/>
  <c r="AO162" i="3"/>
  <c r="AM162" i="3"/>
  <c r="AJ162" i="3"/>
  <c r="AK162" i="3"/>
  <c r="AV162" i="3"/>
  <c r="AU162" i="3"/>
  <c r="AL162" i="3"/>
  <c r="AJ81" i="5"/>
  <c r="D81" i="5"/>
  <c r="AN81" i="5"/>
  <c r="AM81" i="5"/>
  <c r="AS81" i="5"/>
  <c r="AK81" i="5"/>
  <c r="AH81" i="5"/>
  <c r="AT81" i="5"/>
  <c r="AI81" i="5"/>
  <c r="BY69" i="3"/>
  <c r="AO69" i="3"/>
  <c r="AM69" i="3"/>
  <c r="AK69" i="3"/>
  <c r="AP69" i="3"/>
  <c r="AV69" i="3"/>
  <c r="AJ69" i="3"/>
  <c r="AU69" i="3"/>
  <c r="AL69" i="3"/>
  <c r="D10" i="5"/>
  <c r="AI10" i="5"/>
  <c r="AJ10" i="5"/>
  <c r="AN10" i="5"/>
  <c r="AM10" i="5"/>
  <c r="AK10" i="5"/>
  <c r="AT10" i="5"/>
  <c r="AH10" i="5"/>
  <c r="AS10" i="5"/>
  <c r="AK161" i="5"/>
  <c r="D161" i="5"/>
  <c r="AT161" i="5"/>
  <c r="AH161" i="5"/>
  <c r="AJ161" i="5"/>
  <c r="AM161" i="5"/>
  <c r="AN161" i="5"/>
  <c r="AS161" i="5"/>
  <c r="AI161" i="5"/>
  <c r="AK152" i="4"/>
  <c r="AL152" i="4"/>
  <c r="BY152" i="4"/>
  <c r="AP152" i="4"/>
  <c r="AO152" i="4"/>
  <c r="AV152" i="4"/>
  <c r="AM152" i="4"/>
  <c r="AJ152" i="4"/>
  <c r="AU152" i="4"/>
  <c r="BY141" i="3"/>
  <c r="AV141" i="3"/>
  <c r="AK141" i="3"/>
  <c r="AJ141" i="3"/>
  <c r="AM141" i="3"/>
  <c r="AP141" i="3"/>
  <c r="AO141" i="3"/>
  <c r="AQ141" i="3" s="1"/>
  <c r="AL141" i="3"/>
  <c r="AU141" i="3"/>
  <c r="BY30" i="4"/>
  <c r="AM30" i="4"/>
  <c r="AP30" i="4"/>
  <c r="AJ30" i="4"/>
  <c r="AO30" i="4"/>
  <c r="AK30" i="4"/>
  <c r="AV30" i="4"/>
  <c r="AU30" i="4"/>
  <c r="AL30" i="4"/>
  <c r="BY21" i="3"/>
  <c r="AK21" i="3"/>
  <c r="AJ21" i="3"/>
  <c r="AV21" i="3"/>
  <c r="AM21" i="3"/>
  <c r="AO21" i="3"/>
  <c r="AU21" i="3"/>
  <c r="AL21" i="3"/>
  <c r="AP21" i="3"/>
  <c r="D107" i="5"/>
  <c r="AH107" i="5"/>
  <c r="AS107" i="5"/>
  <c r="AT107" i="5"/>
  <c r="AI107" i="5"/>
  <c r="AJ107" i="5"/>
  <c r="AM107" i="5"/>
  <c r="AN107" i="5"/>
  <c r="AK107" i="5"/>
  <c r="BY92" i="4"/>
  <c r="AV92" i="4"/>
  <c r="AK92" i="4"/>
  <c r="AO92" i="4"/>
  <c r="AP92" i="4"/>
  <c r="AJ92" i="4"/>
  <c r="AM92" i="4"/>
  <c r="AL92" i="4"/>
  <c r="AU92" i="4"/>
  <c r="AI8" i="5"/>
  <c r="AJ8" i="5"/>
  <c r="D8" i="5"/>
  <c r="AN8" i="5"/>
  <c r="AT8" i="5"/>
  <c r="AH8" i="5"/>
  <c r="AM8" i="5"/>
  <c r="AS8" i="5"/>
  <c r="AK8" i="5"/>
  <c r="BY179" i="3"/>
  <c r="AK179" i="3"/>
  <c r="AJ179" i="3"/>
  <c r="AM179" i="3"/>
  <c r="AO179" i="3"/>
  <c r="AP179" i="3"/>
  <c r="AV179" i="3"/>
  <c r="AL179" i="3"/>
  <c r="AU179" i="3"/>
  <c r="AP104" i="4"/>
  <c r="BY104" i="4"/>
  <c r="BT104" i="5" s="1"/>
  <c r="AJ104" i="4"/>
  <c r="AV104" i="4"/>
  <c r="AM104" i="4"/>
  <c r="AK104" i="4"/>
  <c r="AO104" i="4"/>
  <c r="AL104" i="4"/>
  <c r="AU104" i="4"/>
  <c r="BY91" i="3"/>
  <c r="AJ91" i="3"/>
  <c r="AM91" i="3"/>
  <c r="AO91" i="3"/>
  <c r="AK91" i="3"/>
  <c r="AP91" i="3"/>
  <c r="AU91" i="3"/>
  <c r="AL91" i="3"/>
  <c r="AV91" i="3"/>
  <c r="D16" i="5"/>
  <c r="AN16" i="5"/>
  <c r="AH16" i="5"/>
  <c r="AJ16" i="5"/>
  <c r="AT16" i="5"/>
  <c r="AS16" i="5"/>
  <c r="AK16" i="5"/>
  <c r="AI16" i="5"/>
  <c r="AM16" i="5"/>
  <c r="AJ5" i="3"/>
  <c r="AK5" i="3"/>
  <c r="BY5" i="3"/>
  <c r="AV5" i="3"/>
  <c r="AM5" i="3"/>
  <c r="AP5" i="3"/>
  <c r="AO5" i="3"/>
  <c r="AU5" i="3"/>
  <c r="AW5" i="3" s="1"/>
  <c r="BB5" i="3" s="1"/>
  <c r="AL5" i="3"/>
  <c r="AH178" i="5"/>
  <c r="D178" i="5"/>
  <c r="AS178" i="5"/>
  <c r="AT178" i="5"/>
  <c r="AM178" i="5"/>
  <c r="AJ178" i="5"/>
  <c r="AI178" i="5"/>
  <c r="AK178" i="5"/>
  <c r="AN178" i="5"/>
  <c r="D167" i="5"/>
  <c r="AM167" i="5"/>
  <c r="AN167" i="5"/>
  <c r="AK167" i="5"/>
  <c r="AI167" i="5"/>
  <c r="AS167" i="5"/>
  <c r="AH167" i="5"/>
  <c r="AT167" i="5"/>
  <c r="AJ167" i="5"/>
  <c r="BY158" i="4"/>
  <c r="AP158" i="4"/>
  <c r="AJ158" i="4"/>
  <c r="AO158" i="4"/>
  <c r="AV158" i="4"/>
  <c r="AM158" i="4"/>
  <c r="AK158" i="4"/>
  <c r="AL158" i="4"/>
  <c r="AU158" i="4"/>
  <c r="BY146" i="3"/>
  <c r="AU146" i="3"/>
  <c r="AM146" i="3"/>
  <c r="AO146" i="3"/>
  <c r="AV146" i="3"/>
  <c r="AP146" i="3"/>
  <c r="AJ146" i="3"/>
  <c r="AK146" i="3"/>
  <c r="AL146" i="3"/>
  <c r="D50" i="5"/>
  <c r="AN50" i="5"/>
  <c r="AK50" i="5"/>
  <c r="AH50" i="5"/>
  <c r="AS50" i="5"/>
  <c r="AT50" i="5"/>
  <c r="AM50" i="5"/>
  <c r="AJ50" i="5"/>
  <c r="AI50" i="5"/>
  <c r="BY35" i="4"/>
  <c r="AL35" i="4"/>
  <c r="AU35" i="4"/>
  <c r="AM35" i="4"/>
  <c r="AK35" i="4"/>
  <c r="AV35" i="4"/>
  <c r="AO35" i="4"/>
  <c r="AP35" i="4"/>
  <c r="AJ35" i="4"/>
  <c r="BY26" i="3"/>
  <c r="AV26" i="3"/>
  <c r="AM26" i="3"/>
  <c r="AO26" i="3"/>
  <c r="AJ26" i="3"/>
  <c r="AP26" i="3"/>
  <c r="AU26" i="3"/>
  <c r="AK26" i="3"/>
  <c r="AL26" i="3"/>
  <c r="D135" i="5"/>
  <c r="AS135" i="5"/>
  <c r="AH135" i="5"/>
  <c r="AK135" i="5"/>
  <c r="AM135" i="5"/>
  <c r="AT135" i="5"/>
  <c r="AJ135" i="5"/>
  <c r="AI135" i="5"/>
  <c r="AN135" i="5"/>
  <c r="BY100" i="4"/>
  <c r="AM100" i="4"/>
  <c r="AK100" i="4"/>
  <c r="AV100" i="4"/>
  <c r="AO100" i="4"/>
  <c r="AP100" i="4"/>
  <c r="AJ100" i="4"/>
  <c r="AU100" i="4"/>
  <c r="AL100" i="4"/>
  <c r="BY88" i="3"/>
  <c r="AM88" i="3"/>
  <c r="AJ88" i="3"/>
  <c r="AP88" i="3"/>
  <c r="AV88" i="3"/>
  <c r="AK88" i="3"/>
  <c r="AO88" i="3"/>
  <c r="AU88" i="3"/>
  <c r="AW88" i="3" s="1"/>
  <c r="BB88" i="3" s="1"/>
  <c r="BT88" i="3" s="1"/>
  <c r="AL88" i="3"/>
  <c r="AH13" i="5"/>
  <c r="AI13" i="5"/>
  <c r="AT13" i="5"/>
  <c r="D13" i="5"/>
  <c r="AN13" i="5"/>
  <c r="AK13" i="5"/>
  <c r="AS13" i="5"/>
  <c r="AJ13" i="5"/>
  <c r="AM13" i="5"/>
  <c r="D184" i="5"/>
  <c r="AT184" i="5"/>
  <c r="AH184" i="5"/>
  <c r="AS184" i="5"/>
  <c r="AJ184" i="5"/>
  <c r="AN184" i="5"/>
  <c r="AI184" i="5"/>
  <c r="AM184" i="5"/>
  <c r="AK184" i="5"/>
  <c r="BT175" i="5"/>
  <c r="BT165" i="5"/>
  <c r="D72" i="5"/>
  <c r="AS72" i="5"/>
  <c r="AT72" i="5"/>
  <c r="AI72" i="5"/>
  <c r="AJ72" i="5"/>
  <c r="AH72" i="5"/>
  <c r="AN72" i="5"/>
  <c r="AK72" i="5"/>
  <c r="AM72" i="5"/>
  <c r="BY58" i="4"/>
  <c r="BT58" i="5" s="1"/>
  <c r="AJ58" i="4"/>
  <c r="AP58" i="4"/>
  <c r="AV58" i="4"/>
  <c r="AO58" i="4"/>
  <c r="AM58" i="4"/>
  <c r="AK58" i="4"/>
  <c r="AU58" i="4"/>
  <c r="AL58" i="4"/>
  <c r="AP46" i="3"/>
  <c r="BY46" i="3"/>
  <c r="AK46" i="3"/>
  <c r="AM46" i="3"/>
  <c r="AJ46" i="3"/>
  <c r="AO46" i="3"/>
  <c r="AV46" i="3"/>
  <c r="AU46" i="3"/>
  <c r="AL46" i="3"/>
  <c r="AW100" i="4" l="1"/>
  <c r="BB100" i="4" s="1"/>
  <c r="AN84" i="4"/>
  <c r="AN8" i="4"/>
  <c r="AN10" i="4"/>
  <c r="AQ138" i="4"/>
  <c r="AW94" i="4"/>
  <c r="BB94" i="4" s="1"/>
  <c r="AN150" i="4"/>
  <c r="AN110" i="4"/>
  <c r="AN58" i="4"/>
  <c r="AQ13" i="4"/>
  <c r="AQ50" i="4"/>
  <c r="AQ94" i="4"/>
  <c r="AY94" i="4" s="1"/>
  <c r="AW96" i="4"/>
  <c r="BB96" i="4" s="1"/>
  <c r="AQ158" i="4"/>
  <c r="AN173" i="4"/>
  <c r="AN16" i="4"/>
  <c r="AQ9" i="4"/>
  <c r="AW135" i="4"/>
  <c r="BB135" i="4" s="1"/>
  <c r="BT135" i="4" s="1"/>
  <c r="AN153" i="4"/>
  <c r="AN84" i="3"/>
  <c r="BT9" i="5"/>
  <c r="AW69" i="3"/>
  <c r="BB69" i="3" s="1"/>
  <c r="BT67" i="5"/>
  <c r="AW89" i="3"/>
  <c r="BB89" i="3" s="1"/>
  <c r="BT89" i="3" s="1"/>
  <c r="AQ5" i="3"/>
  <c r="AN66" i="3"/>
  <c r="BT107" i="5"/>
  <c r="AU50" i="5"/>
  <c r="AX50" i="5" s="1"/>
  <c r="AW18" i="3"/>
  <c r="BB18" i="3" s="1"/>
  <c r="BT18" i="3" s="1"/>
  <c r="AQ92" i="4"/>
  <c r="BT181" i="5"/>
  <c r="AW30" i="3"/>
  <c r="BB30" i="3" s="1"/>
  <c r="AQ13" i="3"/>
  <c r="AY13" i="3" s="1"/>
  <c r="AW25" i="4"/>
  <c r="BB25" i="4" s="1"/>
  <c r="AW178" i="4"/>
  <c r="BB178" i="4" s="1"/>
  <c r="AQ181" i="4"/>
  <c r="AY181" i="4" s="1"/>
  <c r="AQ30" i="4"/>
  <c r="AY30" i="4" s="1"/>
  <c r="AW35" i="3"/>
  <c r="BB35" i="3" s="1"/>
  <c r="AQ5" i="4"/>
  <c r="AY5" i="4" s="1"/>
  <c r="BC5" i="4" s="1"/>
  <c r="AN31" i="4"/>
  <c r="AW34" i="3"/>
  <c r="BB34" i="3" s="1"/>
  <c r="BT47" i="5"/>
  <c r="AN166" i="4"/>
  <c r="AN29" i="3"/>
  <c r="AW181" i="3"/>
  <c r="BB181" i="3" s="1"/>
  <c r="BT119" i="5"/>
  <c r="AN166" i="3"/>
  <c r="BT176" i="5"/>
  <c r="AQ150" i="3"/>
  <c r="AY150" i="3" s="1"/>
  <c r="BT159" i="5"/>
  <c r="AN88" i="3"/>
  <c r="AR88" i="3" s="1"/>
  <c r="AZ88" i="3" s="1"/>
  <c r="AN158" i="4"/>
  <c r="BT92" i="5"/>
  <c r="AN183" i="3"/>
  <c r="AW184" i="4"/>
  <c r="BB184" i="4" s="1"/>
  <c r="BT184" i="4" s="1"/>
  <c r="AW13" i="4"/>
  <c r="BB13" i="4" s="1"/>
  <c r="BT13" i="4" s="1"/>
  <c r="BT13" i="5"/>
  <c r="AN152" i="3"/>
  <c r="AR152" i="3" s="1"/>
  <c r="AZ152" i="3" s="1"/>
  <c r="AW161" i="4"/>
  <c r="BB161" i="4" s="1"/>
  <c r="BT161" i="4" s="1"/>
  <c r="AN182" i="4"/>
  <c r="AN145" i="4"/>
  <c r="AW145" i="3"/>
  <c r="BB145" i="3" s="1"/>
  <c r="AQ74" i="4"/>
  <c r="AR74" i="4" s="1"/>
  <c r="AZ74" i="4" s="1"/>
  <c r="AW36" i="3"/>
  <c r="BB36" i="3" s="1"/>
  <c r="BT36" i="3" s="1"/>
  <c r="AN137" i="3"/>
  <c r="AN53" i="4"/>
  <c r="AQ171" i="3"/>
  <c r="AR171" i="3" s="1"/>
  <c r="AZ171" i="3" s="1"/>
  <c r="AU168" i="5"/>
  <c r="AX168" i="5" s="1"/>
  <c r="AQ29" i="3"/>
  <c r="AY29" i="3" s="1"/>
  <c r="AN151" i="3"/>
  <c r="AN134" i="4"/>
  <c r="AR134" i="4" s="1"/>
  <c r="AZ134" i="4" s="1"/>
  <c r="AW166" i="3"/>
  <c r="BB166" i="3" s="1"/>
  <c r="BT166" i="3" s="1"/>
  <c r="AW32" i="3"/>
  <c r="BB32" i="3" s="1"/>
  <c r="AN155" i="4"/>
  <c r="AQ179" i="4"/>
  <c r="AW137" i="4"/>
  <c r="BB137" i="4" s="1"/>
  <c r="BT137" i="4" s="1"/>
  <c r="AQ96" i="4"/>
  <c r="AY96" i="4" s="1"/>
  <c r="AN67" i="4"/>
  <c r="AW23" i="3"/>
  <c r="BB23" i="3" s="1"/>
  <c r="AQ128" i="4"/>
  <c r="AY128" i="4" s="1"/>
  <c r="AQ80" i="4"/>
  <c r="AY80" i="4" s="1"/>
  <c r="AW37" i="3"/>
  <c r="BB37" i="3" s="1"/>
  <c r="BT37" i="3" s="1"/>
  <c r="AQ14" i="4"/>
  <c r="AW162" i="4"/>
  <c r="BB162" i="4" s="1"/>
  <c r="AW8" i="3"/>
  <c r="BB8" i="3" s="1"/>
  <c r="BT8" i="3" s="1"/>
  <c r="BT154" i="5"/>
  <c r="AO16" i="5"/>
  <c r="AW16" i="5" s="1"/>
  <c r="AW13" i="3"/>
  <c r="BB13" i="3" s="1"/>
  <c r="BC13" i="3" s="1"/>
  <c r="BT171" i="5"/>
  <c r="AW14" i="3"/>
  <c r="BB14" i="3" s="1"/>
  <c r="BT14" i="3" s="1"/>
  <c r="AQ100" i="4"/>
  <c r="AY100" i="4" s="1"/>
  <c r="AN12" i="3"/>
  <c r="AN74" i="3"/>
  <c r="AQ57" i="4"/>
  <c r="AY57" i="4" s="1"/>
  <c r="BT37" i="5"/>
  <c r="AW52" i="3"/>
  <c r="BB52" i="3" s="1"/>
  <c r="AN164" i="3"/>
  <c r="AW155" i="3"/>
  <c r="BB155" i="3" s="1"/>
  <c r="AW136" i="3"/>
  <c r="BB136" i="3" s="1"/>
  <c r="BT136" i="3" s="1"/>
  <c r="AN171" i="4"/>
  <c r="AW146" i="3"/>
  <c r="BB146" i="3" s="1"/>
  <c r="BT146" i="3" s="1"/>
  <c r="BT72" i="5"/>
  <c r="AW25" i="3"/>
  <c r="BB25" i="3" s="1"/>
  <c r="AN128" i="4"/>
  <c r="AN134" i="3"/>
  <c r="AN104" i="4"/>
  <c r="AW135" i="3"/>
  <c r="BB135" i="3" s="1"/>
  <c r="BT135" i="3" s="1"/>
  <c r="BN135" i="5" s="1"/>
  <c r="AN107" i="3"/>
  <c r="BT184" i="5"/>
  <c r="BT50" i="5"/>
  <c r="AW10" i="3"/>
  <c r="BB10" i="3" s="1"/>
  <c r="BT10" i="3" s="1"/>
  <c r="AW144" i="3"/>
  <c r="BB144" i="3" s="1"/>
  <c r="BT144" i="3" s="1"/>
  <c r="AN18" i="4"/>
  <c r="AQ144" i="4"/>
  <c r="AN57" i="4"/>
  <c r="AQ141" i="4"/>
  <c r="AY141" i="4" s="1"/>
  <c r="AQ161" i="4"/>
  <c r="AQ136" i="4"/>
  <c r="AY136" i="4" s="1"/>
  <c r="AQ162" i="4"/>
  <c r="AY162" i="4" s="1"/>
  <c r="AW46" i="4"/>
  <c r="BB46" i="4" s="1"/>
  <c r="BT46" i="4" s="1"/>
  <c r="AN26" i="4"/>
  <c r="AN92" i="4"/>
  <c r="AQ152" i="4"/>
  <c r="AY152" i="4" s="1"/>
  <c r="AN13" i="4"/>
  <c r="AW50" i="4"/>
  <c r="BB50" i="4" s="1"/>
  <c r="BT50" i="4" s="1"/>
  <c r="AQ167" i="4"/>
  <c r="AY167" i="4" s="1"/>
  <c r="AQ11" i="4"/>
  <c r="AY11" i="4" s="1"/>
  <c r="AN157" i="4"/>
  <c r="AQ36" i="4"/>
  <c r="AY36" i="4" s="1"/>
  <c r="AN30" i="4"/>
  <c r="AW107" i="4"/>
  <c r="BB107" i="4" s="1"/>
  <c r="AN56" i="4"/>
  <c r="AN9" i="4"/>
  <c r="AW30" i="4"/>
  <c r="BB30" i="4" s="1"/>
  <c r="BC30" i="4" s="1"/>
  <c r="AW171" i="4"/>
  <c r="BB171" i="4" s="1"/>
  <c r="BT171" i="4" s="1"/>
  <c r="AN181" i="4"/>
  <c r="AQ22" i="4"/>
  <c r="AY22" i="4" s="1"/>
  <c r="AN11" i="4"/>
  <c r="AW74" i="4"/>
  <c r="BB74" i="4" s="1"/>
  <c r="AQ18" i="4"/>
  <c r="AY18" i="4" s="1"/>
  <c r="AW29" i="4"/>
  <c r="BB29" i="4" s="1"/>
  <c r="AQ53" i="4"/>
  <c r="AY53" i="4" s="1"/>
  <c r="BC53" i="4" s="1"/>
  <c r="AQ67" i="4"/>
  <c r="AW128" i="4"/>
  <c r="BB128" i="4" s="1"/>
  <c r="BT128" i="4" s="1"/>
  <c r="AQ37" i="4"/>
  <c r="AY37" i="4" s="1"/>
  <c r="AQ32" i="4"/>
  <c r="AY32" i="4" s="1"/>
  <c r="AQ134" i="4"/>
  <c r="AN168" i="4"/>
  <c r="AN25" i="4"/>
  <c r="AN178" i="4"/>
  <c r="AW181" i="4"/>
  <c r="BB181" i="4" s="1"/>
  <c r="BT181" i="4" s="1"/>
  <c r="AN96" i="4"/>
  <c r="AW89" i="4"/>
  <c r="BB89" i="4" s="1"/>
  <c r="AN169" i="4"/>
  <c r="AN21" i="4"/>
  <c r="AQ69" i="4"/>
  <c r="AN71" i="4"/>
  <c r="AW166" i="4"/>
  <c r="BB166" i="4" s="1"/>
  <c r="BT166" i="4" s="1"/>
  <c r="BN166" i="5" s="1"/>
  <c r="AW104" i="4"/>
  <c r="BB104" i="4" s="1"/>
  <c r="AQ35" i="4"/>
  <c r="AY35" i="4" s="1"/>
  <c r="AW72" i="4"/>
  <c r="BB72" i="4" s="1"/>
  <c r="BT72" i="4" s="1"/>
  <c r="AW5" i="4"/>
  <c r="BB5" i="4" s="1"/>
  <c r="AN138" i="4"/>
  <c r="AR138" i="4" s="1"/>
  <c r="AZ138" i="4" s="1"/>
  <c r="AW151" i="4"/>
  <c r="BB151" i="4" s="1"/>
  <c r="BT151" i="4" s="1"/>
  <c r="AW143" i="4"/>
  <c r="BB143" i="4" s="1"/>
  <c r="BT143" i="4" s="1"/>
  <c r="AN89" i="4"/>
  <c r="AQ150" i="4"/>
  <c r="AY150" i="4" s="1"/>
  <c r="AN80" i="4"/>
  <c r="AR80" i="4" s="1"/>
  <c r="AZ80" i="4" s="1"/>
  <c r="AQ63" i="4"/>
  <c r="AQ155" i="4"/>
  <c r="AY155" i="4" s="1"/>
  <c r="AW93" i="4"/>
  <c r="BB93" i="4" s="1"/>
  <c r="BT93" i="4" s="1"/>
  <c r="BT56" i="5"/>
  <c r="AW174" i="4"/>
  <c r="BB174" i="4" s="1"/>
  <c r="BT174" i="4" s="1"/>
  <c r="AW141" i="4"/>
  <c r="BB141" i="4" s="1"/>
  <c r="BT141" i="4" s="1"/>
  <c r="AN144" i="4"/>
  <c r="AQ104" i="4"/>
  <c r="AY104" i="4" s="1"/>
  <c r="AW182" i="4"/>
  <c r="BB182" i="4" s="1"/>
  <c r="AW22" i="4"/>
  <c r="BB22" i="4" s="1"/>
  <c r="AW46" i="3"/>
  <c r="BB46" i="3" s="1"/>
  <c r="BT46" i="3" s="1"/>
  <c r="AW104" i="3"/>
  <c r="BB104" i="3" s="1"/>
  <c r="AN145" i="3"/>
  <c r="AQ64" i="3"/>
  <c r="AQ74" i="3"/>
  <c r="AY74" i="3" s="1"/>
  <c r="AW141" i="3"/>
  <c r="BB141" i="3" s="1"/>
  <c r="BT141" i="3" s="1"/>
  <c r="AQ183" i="3"/>
  <c r="AY183" i="3" s="1"/>
  <c r="AW92" i="3"/>
  <c r="BB92" i="3" s="1"/>
  <c r="BT92" i="3" s="1"/>
  <c r="AN184" i="3"/>
  <c r="AN167" i="3"/>
  <c r="AN18" i="3"/>
  <c r="AQ25" i="3"/>
  <c r="AY25" i="3" s="1"/>
  <c r="BT11" i="5"/>
  <c r="AW58" i="3"/>
  <c r="BB58" i="3" s="1"/>
  <c r="BT58" i="3" s="1"/>
  <c r="AN64" i="3"/>
  <c r="AW12" i="3"/>
  <c r="BB12" i="3" s="1"/>
  <c r="AW96" i="3"/>
  <c r="BB96" i="3" s="1"/>
  <c r="BT80" i="5"/>
  <c r="AQ32" i="3"/>
  <c r="AY32" i="3" s="1"/>
  <c r="AQ63" i="3"/>
  <c r="AN176" i="3"/>
  <c r="AQ56" i="3"/>
  <c r="AY56" i="3" s="1"/>
  <c r="AQ14" i="3"/>
  <c r="AY14" i="3" s="1"/>
  <c r="BC14" i="3" s="1"/>
  <c r="AN57" i="3"/>
  <c r="AN104" i="3"/>
  <c r="AN13" i="3"/>
  <c r="AN135" i="3"/>
  <c r="BT145" i="5"/>
  <c r="BT137" i="5"/>
  <c r="AW107" i="3"/>
  <c r="BB107" i="3" s="1"/>
  <c r="AN138" i="3"/>
  <c r="BT89" i="5"/>
  <c r="AW29" i="3"/>
  <c r="BB29" i="3" s="1"/>
  <c r="BT65" i="5"/>
  <c r="BT155" i="5"/>
  <c r="BT174" i="5"/>
  <c r="AW57" i="3"/>
  <c r="BB57" i="3" s="1"/>
  <c r="BT57" i="3" s="1"/>
  <c r="AQ46" i="3"/>
  <c r="AY46" i="3" s="1"/>
  <c r="BT158" i="5"/>
  <c r="AW173" i="3"/>
  <c r="BB173" i="3" s="1"/>
  <c r="BC173" i="3" s="1"/>
  <c r="BT182" i="5"/>
  <c r="BT151" i="5"/>
  <c r="AN144" i="3"/>
  <c r="AQ146" i="3"/>
  <c r="AY146" i="3" s="1"/>
  <c r="BC146" i="3" s="1"/>
  <c r="AN8" i="3"/>
  <c r="AW159" i="3"/>
  <c r="BB159" i="3" s="1"/>
  <c r="BT159" i="3" s="1"/>
  <c r="AQ162" i="3"/>
  <c r="AY162" i="3" s="1"/>
  <c r="BT8" i="5"/>
  <c r="AQ30" i="3"/>
  <c r="AY30" i="3" s="1"/>
  <c r="AW152" i="3"/>
  <c r="BB152" i="3" s="1"/>
  <c r="AW178" i="3"/>
  <c r="BB178" i="3" s="1"/>
  <c r="AQ12" i="3"/>
  <c r="AY12" i="3" s="1"/>
  <c r="AQ47" i="3"/>
  <c r="AY47" i="3" s="1"/>
  <c r="BT123" i="5"/>
  <c r="AN52" i="3"/>
  <c r="AQ137" i="3"/>
  <c r="AY137" i="3" s="1"/>
  <c r="AW94" i="3"/>
  <c r="BB94" i="3" s="1"/>
  <c r="AW151" i="3"/>
  <c r="BB151" i="3" s="1"/>
  <c r="BT151" i="3" s="1"/>
  <c r="AN46" i="3"/>
  <c r="AQ50" i="3"/>
  <c r="AN41" i="3"/>
  <c r="AR41" i="3" s="1"/>
  <c r="AZ41" i="3" s="1"/>
  <c r="AQ157" i="3"/>
  <c r="AY157" i="3" s="1"/>
  <c r="BT150" i="5"/>
  <c r="AN80" i="3"/>
  <c r="AR80" i="3" s="1"/>
  <c r="AZ80" i="3" s="1"/>
  <c r="AN136" i="3"/>
  <c r="AQ88" i="3"/>
  <c r="AN5" i="3"/>
  <c r="AW158" i="3"/>
  <c r="BB158" i="3" s="1"/>
  <c r="BT158" i="3" s="1"/>
  <c r="AN92" i="3"/>
  <c r="AQ173" i="3"/>
  <c r="AY173" i="3" s="1"/>
  <c r="AW84" i="3"/>
  <c r="BB84" i="3" s="1"/>
  <c r="BT84" i="3" s="1"/>
  <c r="BT95" i="5"/>
  <c r="BT102" i="5"/>
  <c r="AW72" i="3"/>
  <c r="BB72" i="3" s="1"/>
  <c r="BT72" i="3" s="1"/>
  <c r="BN72" i="5" s="1"/>
  <c r="AW53" i="3"/>
  <c r="BB53" i="3" s="1"/>
  <c r="AQ161" i="3"/>
  <c r="AR161" i="3" s="1"/>
  <c r="AZ161" i="3" s="1"/>
  <c r="AW157" i="3"/>
  <c r="BB157" i="3" s="1"/>
  <c r="BT157" i="3" s="1"/>
  <c r="BT32" i="5"/>
  <c r="AQ169" i="3"/>
  <c r="AY169" i="3" s="1"/>
  <c r="BC169" i="3" s="1"/>
  <c r="AN180" i="3"/>
  <c r="BT152" i="5"/>
  <c r="AW50" i="3"/>
  <c r="BB50" i="3" s="1"/>
  <c r="AQ143" i="3"/>
  <c r="AQ166" i="3"/>
  <c r="AR166" i="3" s="1"/>
  <c r="AZ166" i="3" s="1"/>
  <c r="BT110" i="5"/>
  <c r="AW65" i="3"/>
  <c r="BB65" i="3" s="1"/>
  <c r="BT48" i="5"/>
  <c r="BT97" i="5"/>
  <c r="BT35" i="5"/>
  <c r="BT76" i="5"/>
  <c r="AW100" i="3"/>
  <c r="BB100" i="3" s="1"/>
  <c r="AQ158" i="3"/>
  <c r="AY158" i="3" s="1"/>
  <c r="BC158" i="3" s="1"/>
  <c r="BT55" i="5"/>
  <c r="AN53" i="3"/>
  <c r="AQ178" i="3"/>
  <c r="AY178" i="3" s="1"/>
  <c r="AW171" i="3"/>
  <c r="BB171" i="3" s="1"/>
  <c r="BT171" i="3" s="1"/>
  <c r="AQ22" i="3"/>
  <c r="AY22" i="3" s="1"/>
  <c r="AN96" i="3"/>
  <c r="AN67" i="3"/>
  <c r="AQ144" i="3"/>
  <c r="AY144" i="3" s="1"/>
  <c r="BC144" i="3" s="1"/>
  <c r="AW176" i="3"/>
  <c r="BB176" i="3" s="1"/>
  <c r="BT176" i="3" s="1"/>
  <c r="BT168" i="5"/>
  <c r="AW9" i="3"/>
  <c r="BB9" i="3" s="1"/>
  <c r="BT9" i="3" s="1"/>
  <c r="AN30" i="3"/>
  <c r="AR30" i="3" s="1"/>
  <c r="AZ30" i="3" s="1"/>
  <c r="BD30" i="3" s="1"/>
  <c r="BJ30" i="3" s="1"/>
  <c r="AN161" i="3"/>
  <c r="AQ52" i="3"/>
  <c r="AY52" i="3" s="1"/>
  <c r="AQ152" i="3"/>
  <c r="AQ167" i="3"/>
  <c r="AR167" i="3" s="1"/>
  <c r="AZ167" i="3" s="1"/>
  <c r="AW16" i="3"/>
  <c r="BB16" i="3" s="1"/>
  <c r="BT16" i="3" s="1"/>
  <c r="AN25" i="3"/>
  <c r="AQ11" i="3"/>
  <c r="AY11" i="3" s="1"/>
  <c r="AQ37" i="3"/>
  <c r="AY37" i="3" s="1"/>
  <c r="BC37" i="3" s="1"/>
  <c r="AQ159" i="3"/>
  <c r="AY159" i="3" s="1"/>
  <c r="AL160" i="5"/>
  <c r="AL178" i="5"/>
  <c r="AU53" i="5"/>
  <c r="AX53" i="5" s="1"/>
  <c r="AU29" i="5"/>
  <c r="AX29" i="5" s="1"/>
  <c r="AU144" i="5"/>
  <c r="AX144" i="5" s="1"/>
  <c r="AU135" i="5"/>
  <c r="AX135" i="5" s="1"/>
  <c r="AL64" i="5"/>
  <c r="AO51" i="5"/>
  <c r="AW51" i="5" s="1"/>
  <c r="AU47" i="5"/>
  <c r="AX47" i="5" s="1"/>
  <c r="AL114" i="5"/>
  <c r="AL56" i="5"/>
  <c r="AO73" i="5"/>
  <c r="AO152" i="5"/>
  <c r="AU74" i="5"/>
  <c r="AX74" i="5" s="1"/>
  <c r="AU63" i="5"/>
  <c r="AX63" i="5" s="1"/>
  <c r="AL159" i="5"/>
  <c r="AU14" i="5"/>
  <c r="AX14" i="5" s="1"/>
  <c r="AU9" i="5"/>
  <c r="AX9" i="5" s="1"/>
  <c r="AU84" i="5"/>
  <c r="AX84" i="5" s="1"/>
  <c r="AU182" i="5"/>
  <c r="AX182" i="5" s="1"/>
  <c r="AL43" i="5"/>
  <c r="AO89" i="5"/>
  <c r="AL93" i="5"/>
  <c r="AO71" i="5"/>
  <c r="AW71" i="5" s="1"/>
  <c r="AO95" i="5"/>
  <c r="AU145" i="5"/>
  <c r="AX145" i="5" s="1"/>
  <c r="AL128" i="5"/>
  <c r="AL96" i="5"/>
  <c r="AO143" i="5"/>
  <c r="AL12" i="5"/>
  <c r="AL154" i="5"/>
  <c r="AP154" i="5" s="1"/>
  <c r="AU169" i="5"/>
  <c r="AX169" i="5" s="1"/>
  <c r="AU93" i="5"/>
  <c r="AX93" i="5" s="1"/>
  <c r="AL75" i="5"/>
  <c r="AU153" i="5"/>
  <c r="AX153" i="5" s="1"/>
  <c r="AU58" i="5"/>
  <c r="AX58" i="5" s="1"/>
  <c r="AL175" i="5"/>
  <c r="AO145" i="5"/>
  <c r="AW145" i="5" s="1"/>
  <c r="AU138" i="5"/>
  <c r="AX138" i="5" s="1"/>
  <c r="AU171" i="5"/>
  <c r="AX171" i="5" s="1"/>
  <c r="AO22" i="5"/>
  <c r="AW22" i="5" s="1"/>
  <c r="AL101" i="5"/>
  <c r="AU56" i="5"/>
  <c r="AX56" i="5" s="1"/>
  <c r="AO33" i="5"/>
  <c r="AW33" i="5" s="1"/>
  <c r="AL180" i="5"/>
  <c r="AO141" i="5"/>
  <c r="AW141" i="5" s="1"/>
  <c r="AL63" i="5"/>
  <c r="AO14" i="5"/>
  <c r="AW14" i="5" s="1"/>
  <c r="AU167" i="5"/>
  <c r="AX167" i="5" s="1"/>
  <c r="AL31" i="5"/>
  <c r="AP31" i="5" s="1"/>
  <c r="AU143" i="5"/>
  <c r="AX143" i="5" s="1"/>
  <c r="AU166" i="5"/>
  <c r="AX166" i="5" s="1"/>
  <c r="AO52" i="5"/>
  <c r="AU33" i="5"/>
  <c r="AX33" i="5" s="1"/>
  <c r="AO162" i="5"/>
  <c r="AW162" i="5" s="1"/>
  <c r="AL162" i="5"/>
  <c r="AL135" i="5"/>
  <c r="AL107" i="5"/>
  <c r="AL85" i="5"/>
  <c r="AL171" i="5"/>
  <c r="AL157" i="5"/>
  <c r="AL134" i="5"/>
  <c r="AL65" i="5"/>
  <c r="AO169" i="5"/>
  <c r="AW169" i="5" s="1"/>
  <c r="AY169" i="5" s="1"/>
  <c r="AU155" i="5"/>
  <c r="AX155" i="5" s="1"/>
  <c r="AO5" i="5"/>
  <c r="AW5" i="5" s="1"/>
  <c r="AL104" i="5"/>
  <c r="AO92" i="5"/>
  <c r="AL173" i="5"/>
  <c r="AL84" i="5"/>
  <c r="AO182" i="5"/>
  <c r="AW182" i="5" s="1"/>
  <c r="AY182" i="5" s="1"/>
  <c r="AO88" i="5"/>
  <c r="AW88" i="5" s="1"/>
  <c r="AL100" i="5"/>
  <c r="AL58" i="5"/>
  <c r="AL50" i="5"/>
  <c r="AO81" i="5"/>
  <c r="AW81" i="5" s="1"/>
  <c r="AL137" i="5"/>
  <c r="AU101" i="5"/>
  <c r="AX101" i="5" s="1"/>
  <c r="AL146" i="5"/>
  <c r="AW92" i="4"/>
  <c r="BB92" i="4" s="1"/>
  <c r="BT92" i="4" s="1"/>
  <c r="AW8" i="4"/>
  <c r="BB8" i="4" s="1"/>
  <c r="BT8" i="4" s="1"/>
  <c r="BN8" i="5" s="1"/>
  <c r="AQ64" i="4"/>
  <c r="AQ137" i="4"/>
  <c r="AY137" i="4" s="1"/>
  <c r="BT49" i="5"/>
  <c r="AW155" i="4"/>
  <c r="BB155" i="4" s="1"/>
  <c r="BC155" i="4" s="1"/>
  <c r="BT63" i="5"/>
  <c r="AW136" i="4"/>
  <c r="BB136" i="4" s="1"/>
  <c r="BT136" i="4" s="1"/>
  <c r="AQ168" i="4"/>
  <c r="AY168" i="4" s="1"/>
  <c r="AN174" i="4"/>
  <c r="AN141" i="4"/>
  <c r="AW71" i="4"/>
  <c r="BB71" i="4" s="1"/>
  <c r="BT71" i="4" s="1"/>
  <c r="AN22" i="4"/>
  <c r="AR22" i="4" s="1"/>
  <c r="AZ22" i="4" s="1"/>
  <c r="AN47" i="4"/>
  <c r="AW134" i="4"/>
  <c r="BB134" i="4" s="1"/>
  <c r="AQ56" i="4"/>
  <c r="AR56" i="4" s="1"/>
  <c r="AZ56" i="4" s="1"/>
  <c r="AW57" i="4"/>
  <c r="BB57" i="4" s="1"/>
  <c r="BT57" i="4" s="1"/>
  <c r="AQ88" i="4"/>
  <c r="AY88" i="4" s="1"/>
  <c r="AN146" i="4"/>
  <c r="AW183" i="4"/>
  <c r="BB183" i="4" s="1"/>
  <c r="BT183" i="4" s="1"/>
  <c r="AW35" i="4"/>
  <c r="BB35" i="4" s="1"/>
  <c r="BT35" i="4" s="1"/>
  <c r="AN167" i="4"/>
  <c r="AQ107" i="4"/>
  <c r="BT84" i="5"/>
  <c r="AN64" i="4"/>
  <c r="AN94" i="4"/>
  <c r="AR94" i="4" s="1"/>
  <c r="AZ94" i="4" s="1"/>
  <c r="BD94" i="4" s="1"/>
  <c r="BJ94" i="4" s="1"/>
  <c r="AN74" i="4"/>
  <c r="AW176" i="4"/>
  <c r="BB176" i="4" s="1"/>
  <c r="AQ66" i="4"/>
  <c r="AY66" i="4" s="1"/>
  <c r="BC66" i="4" s="1"/>
  <c r="AW88" i="4"/>
  <c r="BB88" i="4" s="1"/>
  <c r="BC88" i="4" s="1"/>
  <c r="AN183" i="4"/>
  <c r="AQ72" i="4"/>
  <c r="AY72" i="4" s="1"/>
  <c r="BC72" i="4" s="1"/>
  <c r="AW64" i="4"/>
  <c r="BB64" i="4" s="1"/>
  <c r="BT64" i="4" s="1"/>
  <c r="AQ178" i="4"/>
  <c r="AY178" i="4" s="1"/>
  <c r="BC178" i="4" s="1"/>
  <c r="AW51" i="4"/>
  <c r="BB51" i="4" s="1"/>
  <c r="BT51" i="4" s="1"/>
  <c r="AN32" i="4"/>
  <c r="AR32" i="4" s="1"/>
  <c r="AZ32" i="4" s="1"/>
  <c r="AQ176" i="4"/>
  <c r="AY176" i="4" s="1"/>
  <c r="AN88" i="4"/>
  <c r="AN152" i="4"/>
  <c r="AR152" i="4" s="1"/>
  <c r="AZ152" i="4" s="1"/>
  <c r="BT44" i="5"/>
  <c r="AW10" i="4"/>
  <c r="BB10" i="4" s="1"/>
  <c r="AQ166" i="4"/>
  <c r="AY166" i="4" s="1"/>
  <c r="AQ154" i="4"/>
  <c r="AN101" i="4"/>
  <c r="AW9" i="4"/>
  <c r="BB9" i="4" s="1"/>
  <c r="BT9" i="4" s="1"/>
  <c r="BT14" i="5"/>
  <c r="AW58" i="4"/>
  <c r="BB58" i="4" s="1"/>
  <c r="BT58" i="4" s="1"/>
  <c r="AN72" i="4"/>
  <c r="AQ157" i="4"/>
  <c r="AY157" i="4" s="1"/>
  <c r="BT82" i="5"/>
  <c r="AQ12" i="4"/>
  <c r="AN63" i="4"/>
  <c r="AR63" i="4" s="1"/>
  <c r="AZ63" i="4" s="1"/>
  <c r="AW164" i="4"/>
  <c r="BB164" i="4" s="1"/>
  <c r="BT164" i="4" s="1"/>
  <c r="AN46" i="4"/>
  <c r="AW26" i="4"/>
  <c r="BB26" i="4" s="1"/>
  <c r="AQ58" i="4"/>
  <c r="AR58" i="4" s="1"/>
  <c r="AZ58" i="4" s="1"/>
  <c r="AW84" i="4"/>
  <c r="BB84" i="4" s="1"/>
  <c r="BT84" i="4" s="1"/>
  <c r="BT116" i="5"/>
  <c r="AQ159" i="4"/>
  <c r="AY159" i="4" s="1"/>
  <c r="BC159" i="4" s="1"/>
  <c r="BT99" i="5"/>
  <c r="AN66" i="4"/>
  <c r="AN71" i="3"/>
  <c r="AQ104" i="3"/>
  <c r="AY104" i="3" s="1"/>
  <c r="BC104" i="3" s="1"/>
  <c r="AN178" i="3"/>
  <c r="AN51" i="3"/>
  <c r="BT70" i="5"/>
  <c r="BT61" i="5"/>
  <c r="AQ84" i="3"/>
  <c r="AY84" i="3" s="1"/>
  <c r="AQ18" i="3"/>
  <c r="AR18" i="3" s="1"/>
  <c r="AZ18" i="3" s="1"/>
  <c r="AN95" i="3"/>
  <c r="AN34" i="3"/>
  <c r="AR34" i="3" s="1"/>
  <c r="AZ34" i="3" s="1"/>
  <c r="AN181" i="3"/>
  <c r="AW101" i="3"/>
  <c r="BB101" i="3" s="1"/>
  <c r="AW110" i="3"/>
  <c r="BB110" i="3" s="1"/>
  <c r="BT62" i="5"/>
  <c r="BT57" i="5"/>
  <c r="AQ164" i="3"/>
  <c r="AR164" i="3" s="1"/>
  <c r="AZ164" i="3" s="1"/>
  <c r="AN155" i="3"/>
  <c r="AW66" i="3"/>
  <c r="BB66" i="3" s="1"/>
  <c r="BT66" i="3" s="1"/>
  <c r="BN66" i="5" s="1"/>
  <c r="AQ153" i="3"/>
  <c r="AY153" i="3" s="1"/>
  <c r="AN174" i="3"/>
  <c r="BT121" i="5"/>
  <c r="AN72" i="3"/>
  <c r="AQ16" i="3"/>
  <c r="AR16" i="3" s="1"/>
  <c r="AZ16" i="3" s="1"/>
  <c r="BT53" i="5"/>
  <c r="AW174" i="3"/>
  <c r="BB174" i="3" s="1"/>
  <c r="BT174" i="3" s="1"/>
  <c r="AQ182" i="3"/>
  <c r="AY182" i="3" s="1"/>
  <c r="BC182" i="3" s="1"/>
  <c r="AN36" i="3"/>
  <c r="AW11" i="3"/>
  <c r="BB11" i="3" s="1"/>
  <c r="AN23" i="3"/>
  <c r="AN143" i="3"/>
  <c r="AR143" i="3" s="1"/>
  <c r="AZ143" i="3" s="1"/>
  <c r="AW63" i="3"/>
  <c r="BB63" i="3" s="1"/>
  <c r="AQ176" i="3"/>
  <c r="AY176" i="3" s="1"/>
  <c r="AN65" i="3"/>
  <c r="AW73" i="3"/>
  <c r="BB73" i="3" s="1"/>
  <c r="BT73" i="3" s="1"/>
  <c r="AQ168" i="3"/>
  <c r="AY168" i="3" s="1"/>
  <c r="AQ174" i="3"/>
  <c r="AW162" i="3"/>
  <c r="BB162" i="3" s="1"/>
  <c r="BT162" i="3" s="1"/>
  <c r="AQ8" i="3"/>
  <c r="AN169" i="3"/>
  <c r="AN14" i="3"/>
  <c r="AN110" i="3"/>
  <c r="AW153" i="3"/>
  <c r="BB153" i="3" s="1"/>
  <c r="BT153" i="3" s="1"/>
  <c r="AN91" i="3"/>
  <c r="AW71" i="3"/>
  <c r="BB71" i="3" s="1"/>
  <c r="BT117" i="5"/>
  <c r="AW74" i="3"/>
  <c r="BB74" i="3" s="1"/>
  <c r="BT74" i="3" s="1"/>
  <c r="AU18" i="5"/>
  <c r="AX18" i="5" s="1"/>
  <c r="AL74" i="5"/>
  <c r="AL29" i="5"/>
  <c r="AO23" i="5"/>
  <c r="AW23" i="5" s="1"/>
  <c r="AO12" i="5"/>
  <c r="AL150" i="5"/>
  <c r="AU80" i="5"/>
  <c r="AX80" i="5" s="1"/>
  <c r="AU114" i="5"/>
  <c r="AX114" i="5" s="1"/>
  <c r="AU32" i="5"/>
  <c r="AX32" i="5" s="1"/>
  <c r="AO154" i="5"/>
  <c r="AW154" i="5" s="1"/>
  <c r="AL169" i="5"/>
  <c r="AO43" i="5"/>
  <c r="AW43" i="5" s="1"/>
  <c r="AU5" i="5"/>
  <c r="AX5" i="5" s="1"/>
  <c r="AU51" i="5"/>
  <c r="AX51" i="5" s="1"/>
  <c r="AU176" i="5"/>
  <c r="AX176" i="5" s="1"/>
  <c r="AO57" i="5"/>
  <c r="AW57" i="5" s="1"/>
  <c r="AU91" i="5"/>
  <c r="AX91" i="5" s="1"/>
  <c r="AU179" i="5"/>
  <c r="AX179" i="5" s="1"/>
  <c r="AO58" i="5"/>
  <c r="AW58" i="5" s="1"/>
  <c r="AY58" i="5" s="1"/>
  <c r="AO50" i="5"/>
  <c r="AW50" i="5" s="1"/>
  <c r="AY50" i="5" s="1"/>
  <c r="AU178" i="5"/>
  <c r="AX178" i="5" s="1"/>
  <c r="AL8" i="5"/>
  <c r="AL182" i="5"/>
  <c r="AU94" i="5"/>
  <c r="AX94" i="5" s="1"/>
  <c r="AO157" i="5"/>
  <c r="AW157" i="5" s="1"/>
  <c r="AO29" i="5"/>
  <c r="AW29" i="5" s="1"/>
  <c r="AO150" i="5"/>
  <c r="AW150" i="5" s="1"/>
  <c r="AP160" i="5"/>
  <c r="AL32" i="5"/>
  <c r="AU154" i="5"/>
  <c r="AX154" i="5" s="1"/>
  <c r="AL155" i="5"/>
  <c r="AL73" i="5"/>
  <c r="AL179" i="5"/>
  <c r="AO21" i="5"/>
  <c r="AW21" i="5" s="1"/>
  <c r="AL35" i="5"/>
  <c r="AL167" i="5"/>
  <c r="AO74" i="5"/>
  <c r="AW74" i="5" s="1"/>
  <c r="AY74" i="5" s="1"/>
  <c r="AL36" i="5"/>
  <c r="AU66" i="5"/>
  <c r="AX66" i="5" s="1"/>
  <c r="AO180" i="5"/>
  <c r="AW180" i="5" s="1"/>
  <c r="AL81" i="5"/>
  <c r="AL33" i="5"/>
  <c r="AU174" i="5"/>
  <c r="AX174" i="5" s="1"/>
  <c r="AU88" i="5"/>
  <c r="AX88" i="5" s="1"/>
  <c r="AO179" i="5"/>
  <c r="AW179" i="5" s="1"/>
  <c r="AL110" i="5"/>
  <c r="AU104" i="5"/>
  <c r="AX104" i="5" s="1"/>
  <c r="AL79" i="5"/>
  <c r="AL161" i="5"/>
  <c r="AO34" i="5"/>
  <c r="AW34" i="5" s="1"/>
  <c r="AO18" i="5"/>
  <c r="AW18" i="5" s="1"/>
  <c r="AL46" i="5"/>
  <c r="AL21" i="5"/>
  <c r="AO72" i="5"/>
  <c r="AW72" i="5" s="1"/>
  <c r="AO10" i="5"/>
  <c r="AU95" i="5"/>
  <c r="AX95" i="5" s="1"/>
  <c r="AO25" i="5"/>
  <c r="AW25" i="5" s="1"/>
  <c r="AU34" i="5"/>
  <c r="AX34" i="5" s="1"/>
  <c r="AL145" i="5"/>
  <c r="AO171" i="5"/>
  <c r="AP171" i="5" s="1"/>
  <c r="AO94" i="5"/>
  <c r="AW94" i="5" s="1"/>
  <c r="AU67" i="5"/>
  <c r="AX67" i="5" s="1"/>
  <c r="AO134" i="5"/>
  <c r="AW134" i="5" s="1"/>
  <c r="AO47" i="5"/>
  <c r="AL144" i="5"/>
  <c r="AO93" i="5"/>
  <c r="AO56" i="5"/>
  <c r="AW56" i="5" s="1"/>
  <c r="AY56" i="5" s="1"/>
  <c r="AL66" i="5"/>
  <c r="AU57" i="5"/>
  <c r="AX57" i="5" s="1"/>
  <c r="AO69" i="5"/>
  <c r="AL158" i="5"/>
  <c r="C149" i="5"/>
  <c r="D149" i="5" s="1"/>
  <c r="D149" i="4"/>
  <c r="BY149" i="4" s="1"/>
  <c r="D149" i="3"/>
  <c r="BY149" i="3" s="1"/>
  <c r="AU72" i="5"/>
  <c r="AX72" i="5" s="1"/>
  <c r="AQ26" i="3"/>
  <c r="AY26" i="3" s="1"/>
  <c r="AW91" i="3"/>
  <c r="BB91" i="3" s="1"/>
  <c r="BT91" i="3" s="1"/>
  <c r="AQ179" i="3"/>
  <c r="AQ21" i="3"/>
  <c r="AY21" i="3" s="1"/>
  <c r="AU161" i="5"/>
  <c r="AX161" i="5" s="1"/>
  <c r="AN69" i="3"/>
  <c r="AQ84" i="4"/>
  <c r="D105" i="5"/>
  <c r="AI105" i="5"/>
  <c r="AJ105" i="5"/>
  <c r="AS105" i="5"/>
  <c r="AN105" i="5"/>
  <c r="AK105" i="5"/>
  <c r="AM105" i="5"/>
  <c r="AT105" i="5"/>
  <c r="AH105" i="5"/>
  <c r="BY125" i="3"/>
  <c r="AM125" i="3"/>
  <c r="AO125" i="3"/>
  <c r="AP125" i="3"/>
  <c r="AK125" i="3"/>
  <c r="AJ125" i="3"/>
  <c r="AV125" i="3"/>
  <c r="AU125" i="3"/>
  <c r="AL125" i="3"/>
  <c r="AQ135" i="4"/>
  <c r="AW167" i="4"/>
  <c r="BB167" i="4" s="1"/>
  <c r="BT107" i="4"/>
  <c r="AL53" i="5"/>
  <c r="AU22" i="5"/>
  <c r="AX22" i="5" s="1"/>
  <c r="AQ95" i="4"/>
  <c r="AY95" i="4" s="1"/>
  <c r="BC95" i="4" s="1"/>
  <c r="AU128" i="5"/>
  <c r="AX128" i="5" s="1"/>
  <c r="D117" i="5"/>
  <c r="AT117" i="5"/>
  <c r="AI117" i="5"/>
  <c r="AK117" i="5"/>
  <c r="AH117" i="5"/>
  <c r="AS117" i="5"/>
  <c r="AJ117" i="5"/>
  <c r="AN117" i="5"/>
  <c r="AM117" i="5"/>
  <c r="AO96" i="5"/>
  <c r="AW96" i="5" s="1"/>
  <c r="AW184" i="3"/>
  <c r="BB184" i="3" s="1"/>
  <c r="AU157" i="5"/>
  <c r="AX157" i="5" s="1"/>
  <c r="AW41" i="3"/>
  <c r="BB41" i="3" s="1"/>
  <c r="BT41" i="3" s="1"/>
  <c r="BT53" i="3"/>
  <c r="BN53" i="5" s="1"/>
  <c r="AW161" i="3"/>
  <c r="BB161" i="3" s="1"/>
  <c r="BT161" i="5"/>
  <c r="AQ10" i="3"/>
  <c r="AL89" i="5"/>
  <c r="AW137" i="3"/>
  <c r="BB137" i="3" s="1"/>
  <c r="AL37" i="5"/>
  <c r="AW138" i="3"/>
  <c r="BB138" i="3" s="1"/>
  <c r="AN151" i="4"/>
  <c r="AO80" i="5"/>
  <c r="AQ31" i="4"/>
  <c r="AY31" i="4" s="1"/>
  <c r="BC31" i="4" s="1"/>
  <c r="AO114" i="5"/>
  <c r="AW114" i="5" s="1"/>
  <c r="AQ23" i="3"/>
  <c r="AY23" i="3" s="1"/>
  <c r="AN157" i="3"/>
  <c r="AO101" i="5"/>
  <c r="AW101" i="5" s="1"/>
  <c r="AQ51" i="4"/>
  <c r="AY51" i="4" s="1"/>
  <c r="BC51" i="4" s="1"/>
  <c r="AU52" i="5"/>
  <c r="AX52" i="5" s="1"/>
  <c r="AQ151" i="3"/>
  <c r="AW31" i="3"/>
  <c r="BB31" i="3" s="1"/>
  <c r="AO164" i="5"/>
  <c r="D132" i="5"/>
  <c r="AJ132" i="5"/>
  <c r="AN132" i="5"/>
  <c r="AM132" i="5"/>
  <c r="AS132" i="5"/>
  <c r="AT132" i="5"/>
  <c r="AI132" i="5"/>
  <c r="AH132" i="5"/>
  <c r="AK132" i="5"/>
  <c r="BT113" i="5"/>
  <c r="AN12" i="4"/>
  <c r="BT134" i="5"/>
  <c r="AN47" i="3"/>
  <c r="AW63" i="4"/>
  <c r="BB63" i="4" s="1"/>
  <c r="BT63" i="4" s="1"/>
  <c r="AN176" i="4"/>
  <c r="AO136" i="5"/>
  <c r="AW136" i="5" s="1"/>
  <c r="AW51" i="3"/>
  <c r="BB51" i="3" s="1"/>
  <c r="AN65" i="4"/>
  <c r="AN150" i="3"/>
  <c r="AR150" i="3" s="1"/>
  <c r="AZ150" i="3" s="1"/>
  <c r="AQ160" i="3"/>
  <c r="AO9" i="5"/>
  <c r="AW110" i="4"/>
  <c r="BB110" i="4" s="1"/>
  <c r="BT110" i="4" s="1"/>
  <c r="AW56" i="4"/>
  <c r="BB56" i="4" s="1"/>
  <c r="BT56" i="4" s="1"/>
  <c r="AL153" i="5"/>
  <c r="AN164" i="4"/>
  <c r="AO174" i="5"/>
  <c r="AW174" i="5" s="1"/>
  <c r="D106" i="5"/>
  <c r="AK106" i="5"/>
  <c r="AI106" i="5"/>
  <c r="AN106" i="5"/>
  <c r="AJ106" i="5"/>
  <c r="AM106" i="5"/>
  <c r="AS106" i="5"/>
  <c r="AH106" i="5"/>
  <c r="AT106" i="5"/>
  <c r="BY59" i="3"/>
  <c r="AP59" i="3"/>
  <c r="AK59" i="3"/>
  <c r="AJ59" i="3"/>
  <c r="AV59" i="3"/>
  <c r="AM59" i="3"/>
  <c r="AL59" i="3"/>
  <c r="AO59" i="3"/>
  <c r="AU59" i="3"/>
  <c r="D123" i="5"/>
  <c r="AN123" i="5"/>
  <c r="AK123" i="5"/>
  <c r="AM123" i="5"/>
  <c r="AH123" i="5"/>
  <c r="AT123" i="5"/>
  <c r="AJ123" i="5"/>
  <c r="AS123" i="5"/>
  <c r="AI123" i="5"/>
  <c r="BY118" i="4"/>
  <c r="AU118" i="4"/>
  <c r="AP118" i="4"/>
  <c r="AV118" i="4"/>
  <c r="AK118" i="4"/>
  <c r="AO118" i="4"/>
  <c r="AJ118" i="4"/>
  <c r="AM118" i="4"/>
  <c r="AL118" i="4"/>
  <c r="AN73" i="4"/>
  <c r="AO91" i="5"/>
  <c r="AW91" i="5" s="1"/>
  <c r="AW168" i="4"/>
  <c r="BB168" i="4" s="1"/>
  <c r="AQ180" i="4"/>
  <c r="AY180" i="4" s="1"/>
  <c r="BC180" i="4" s="1"/>
  <c r="AU21" i="5"/>
  <c r="AX21" i="5" s="1"/>
  <c r="BY127" i="3"/>
  <c r="AM127" i="3"/>
  <c r="AP127" i="3"/>
  <c r="AO127" i="3"/>
  <c r="AV127" i="3"/>
  <c r="AJ127" i="3"/>
  <c r="AK127" i="3"/>
  <c r="AL127" i="3"/>
  <c r="AU127" i="3"/>
  <c r="BT155" i="3"/>
  <c r="AO100" i="5"/>
  <c r="AW91" i="4"/>
  <c r="BB91" i="4" s="1"/>
  <c r="BT91" i="4" s="1"/>
  <c r="AW168" i="3"/>
  <c r="BB168" i="3" s="1"/>
  <c r="BT110" i="3"/>
  <c r="BT141" i="5"/>
  <c r="BT162" i="5"/>
  <c r="BT71" i="5"/>
  <c r="BT183" i="5"/>
  <c r="AH129" i="5"/>
  <c r="D129" i="5"/>
  <c r="AT129" i="5"/>
  <c r="AJ129" i="5"/>
  <c r="AK129" i="5"/>
  <c r="AN129" i="5"/>
  <c r="AI129" i="5"/>
  <c r="AM129" i="5"/>
  <c r="AS129" i="5"/>
  <c r="BY39" i="3"/>
  <c r="AP39" i="3"/>
  <c r="AJ39" i="3"/>
  <c r="AM39" i="3"/>
  <c r="AO39" i="3"/>
  <c r="AV39" i="3"/>
  <c r="AK39" i="3"/>
  <c r="AU39" i="3"/>
  <c r="AL39" i="3"/>
  <c r="C140" i="5"/>
  <c r="D140" i="4"/>
  <c r="D140" i="3"/>
  <c r="BC46" i="3"/>
  <c r="BT5" i="3"/>
  <c r="AY92" i="4"/>
  <c r="BC92" i="4" s="1"/>
  <c r="AR92" i="4"/>
  <c r="AZ92" i="4" s="1"/>
  <c r="BT69" i="3"/>
  <c r="BY125" i="4"/>
  <c r="AM125" i="4"/>
  <c r="AJ125" i="4"/>
  <c r="AO125" i="4"/>
  <c r="AP125" i="4"/>
  <c r="AK125" i="4"/>
  <c r="AV125" i="4"/>
  <c r="AL125" i="4"/>
  <c r="AU125" i="4"/>
  <c r="AY152" i="3"/>
  <c r="BC152" i="3" s="1"/>
  <c r="BT182" i="4"/>
  <c r="BN182" i="5" s="1"/>
  <c r="D62" i="5"/>
  <c r="AS62" i="5"/>
  <c r="AI62" i="5"/>
  <c r="AH62" i="5"/>
  <c r="AM62" i="5"/>
  <c r="AT62" i="5"/>
  <c r="AK62" i="5"/>
  <c r="AJ62" i="5"/>
  <c r="AN62" i="5"/>
  <c r="BT112" i="5"/>
  <c r="BT25" i="3"/>
  <c r="BT94" i="5"/>
  <c r="BT11" i="3"/>
  <c r="AR166" i="4"/>
  <c r="AZ166" i="4" s="1"/>
  <c r="BC74" i="3"/>
  <c r="BY45" i="3"/>
  <c r="AO45" i="3"/>
  <c r="AM45" i="3"/>
  <c r="AJ45" i="3"/>
  <c r="AP45" i="3"/>
  <c r="AV45" i="3"/>
  <c r="AK45" i="3"/>
  <c r="AU45" i="3"/>
  <c r="AL45" i="3"/>
  <c r="D113" i="5"/>
  <c r="AN113" i="5"/>
  <c r="AH113" i="5"/>
  <c r="AM113" i="5"/>
  <c r="AT113" i="5"/>
  <c r="AI113" i="5"/>
  <c r="AS113" i="5"/>
  <c r="AK113" i="5"/>
  <c r="AJ113" i="5"/>
  <c r="AY144" i="4"/>
  <c r="AY63" i="4"/>
  <c r="AN120" i="5"/>
  <c r="D120" i="5"/>
  <c r="AI120" i="5"/>
  <c r="AS120" i="5"/>
  <c r="AK120" i="5"/>
  <c r="AT120" i="5"/>
  <c r="AM120" i="5"/>
  <c r="AJ120" i="5"/>
  <c r="AH120" i="5"/>
  <c r="BY59" i="4"/>
  <c r="AP59" i="4"/>
  <c r="AV59" i="4"/>
  <c r="AO59" i="4"/>
  <c r="AK59" i="4"/>
  <c r="AJ59" i="4"/>
  <c r="AM59" i="4"/>
  <c r="AL59" i="4"/>
  <c r="AU59" i="4"/>
  <c r="D118" i="5"/>
  <c r="AN118" i="5"/>
  <c r="AS118" i="5"/>
  <c r="AT118" i="5"/>
  <c r="AJ118" i="5"/>
  <c r="AK118" i="5"/>
  <c r="AM118" i="5"/>
  <c r="AI118" i="5"/>
  <c r="AH118" i="5"/>
  <c r="AY164" i="3"/>
  <c r="AO127" i="4"/>
  <c r="AL127" i="4"/>
  <c r="AJ127" i="4"/>
  <c r="BY127" i="4"/>
  <c r="AV127" i="4"/>
  <c r="AM127" i="4"/>
  <c r="AP127" i="4"/>
  <c r="AK127" i="4"/>
  <c r="AU127" i="4"/>
  <c r="BT46" i="5"/>
  <c r="BT88" i="4"/>
  <c r="BN88" i="5" s="1"/>
  <c r="BT88" i="5"/>
  <c r="BT26" i="5"/>
  <c r="BT146" i="5"/>
  <c r="AY179" i="4"/>
  <c r="AW92" i="5"/>
  <c r="AY69" i="4"/>
  <c r="BC69" i="4" s="1"/>
  <c r="BT39" i="5"/>
  <c r="C156" i="5"/>
  <c r="D156" i="4"/>
  <c r="D156" i="3"/>
  <c r="C177" i="5"/>
  <c r="D177" i="4"/>
  <c r="D177" i="3"/>
  <c r="AN100" i="4"/>
  <c r="AR100" i="4" s="1"/>
  <c r="AZ100" i="4" s="1"/>
  <c r="BT100" i="5"/>
  <c r="AY158" i="4"/>
  <c r="AY5" i="3"/>
  <c r="AR5" i="3"/>
  <c r="AZ5" i="3" s="1"/>
  <c r="AO161" i="5"/>
  <c r="BT90" i="5"/>
  <c r="D125" i="5"/>
  <c r="AS125" i="5"/>
  <c r="AH125" i="5"/>
  <c r="AJ125" i="5"/>
  <c r="AT125" i="5"/>
  <c r="AI125" i="5"/>
  <c r="AK125" i="5"/>
  <c r="AM125" i="5"/>
  <c r="AN125" i="5"/>
  <c r="AL25" i="5"/>
  <c r="AY100" i="3"/>
  <c r="BC100" i="3" s="1"/>
  <c r="AY50" i="4"/>
  <c r="BC50" i="4" s="1"/>
  <c r="BC30" i="3"/>
  <c r="BT30" i="3"/>
  <c r="BT152" i="3"/>
  <c r="AN161" i="4"/>
  <c r="AQ10" i="4"/>
  <c r="AY10" i="4" s="1"/>
  <c r="BT108" i="5"/>
  <c r="BT25" i="4"/>
  <c r="AY50" i="3"/>
  <c r="BC50" i="3" s="1"/>
  <c r="AY138" i="4"/>
  <c r="AY41" i="3"/>
  <c r="BT94" i="4"/>
  <c r="BC94" i="4"/>
  <c r="D112" i="5"/>
  <c r="AT112" i="5"/>
  <c r="AH112" i="5"/>
  <c r="AN112" i="5"/>
  <c r="AK112" i="5"/>
  <c r="AM112" i="5"/>
  <c r="AI112" i="5"/>
  <c r="AS112" i="5"/>
  <c r="AJ112" i="5"/>
  <c r="BC96" i="4"/>
  <c r="BT96" i="4"/>
  <c r="BT145" i="3"/>
  <c r="BN145" i="5" s="1"/>
  <c r="AY64" i="3"/>
  <c r="AU89" i="5"/>
  <c r="AX89" i="5" s="1"/>
  <c r="AW67" i="4"/>
  <c r="BB67" i="4" s="1"/>
  <c r="BT94" i="3"/>
  <c r="AN11" i="3"/>
  <c r="BT23" i="3"/>
  <c r="BN23" i="5" s="1"/>
  <c r="AW47" i="4"/>
  <c r="BB47" i="4" s="1"/>
  <c r="BT47" i="4" s="1"/>
  <c r="AL176" i="5"/>
  <c r="BT89" i="4"/>
  <c r="AW36" i="4"/>
  <c r="BB36" i="4" s="1"/>
  <c r="BC29" i="3"/>
  <c r="BT29" i="3"/>
  <c r="BT29" i="5"/>
  <c r="AL52" i="5"/>
  <c r="AY143" i="3"/>
  <c r="D119" i="5"/>
  <c r="AH119" i="5"/>
  <c r="AT119" i="5"/>
  <c r="AI119" i="5"/>
  <c r="AS119" i="5"/>
  <c r="AJ119" i="5"/>
  <c r="AM119" i="5"/>
  <c r="AK119" i="5"/>
  <c r="AN119" i="5"/>
  <c r="AO45" i="4"/>
  <c r="AV45" i="4"/>
  <c r="AM45" i="4"/>
  <c r="AJ45" i="4"/>
  <c r="AU45" i="4"/>
  <c r="BY45" i="4"/>
  <c r="AK45" i="4"/>
  <c r="AP45" i="4"/>
  <c r="AL45" i="4"/>
  <c r="AY134" i="4"/>
  <c r="BC134" i="4" s="1"/>
  <c r="AN89" i="3"/>
  <c r="BT101" i="4"/>
  <c r="AL174" i="5"/>
  <c r="D59" i="5"/>
  <c r="AH59" i="5"/>
  <c r="AS59" i="5"/>
  <c r="AI59" i="5"/>
  <c r="AN59" i="5"/>
  <c r="AK59" i="5"/>
  <c r="AM59" i="5"/>
  <c r="AJ59" i="5"/>
  <c r="AT59" i="5"/>
  <c r="BT60" i="5"/>
  <c r="BT115" i="5"/>
  <c r="AY14" i="4"/>
  <c r="BT65" i="3"/>
  <c r="AY9" i="4"/>
  <c r="AR9" i="4"/>
  <c r="AZ9" i="4" s="1"/>
  <c r="AQ93" i="4"/>
  <c r="AY93" i="4" s="1"/>
  <c r="AO183" i="5"/>
  <c r="AW183" i="5" s="1"/>
  <c r="D127" i="5"/>
  <c r="AK127" i="5"/>
  <c r="AN127" i="5"/>
  <c r="AH127" i="5"/>
  <c r="AT127" i="5"/>
  <c r="AJ127" i="5"/>
  <c r="AL127" i="5" s="1"/>
  <c r="AS127" i="5"/>
  <c r="AI127" i="5"/>
  <c r="AM127" i="5"/>
  <c r="BT83" i="5"/>
  <c r="BT26" i="4"/>
  <c r="AW152" i="5"/>
  <c r="AU173" i="5"/>
  <c r="AX173" i="5" s="1"/>
  <c r="AY174" i="3"/>
  <c r="AR174" i="3"/>
  <c r="AZ174" i="3" s="1"/>
  <c r="AI61" i="5"/>
  <c r="AH61" i="5"/>
  <c r="D61" i="5"/>
  <c r="AT61" i="5"/>
  <c r="AN61" i="5"/>
  <c r="AM61" i="5"/>
  <c r="AJ61" i="5"/>
  <c r="AK61" i="5"/>
  <c r="AS61" i="5"/>
  <c r="D39" i="5"/>
  <c r="AJ39" i="5"/>
  <c r="AK39" i="5"/>
  <c r="AM39" i="5"/>
  <c r="AI39" i="5"/>
  <c r="AH39" i="5"/>
  <c r="AT39" i="5"/>
  <c r="AN39" i="5"/>
  <c r="AS39" i="5"/>
  <c r="C17" i="5"/>
  <c r="D17" i="4"/>
  <c r="D17" i="3"/>
  <c r="C163" i="5"/>
  <c r="D163" i="4"/>
  <c r="D163" i="3"/>
  <c r="C147" i="5"/>
  <c r="D147" i="4"/>
  <c r="D147" i="3"/>
  <c r="AO184" i="5"/>
  <c r="AO13" i="5"/>
  <c r="AW13" i="5" s="1"/>
  <c r="AY88" i="3"/>
  <c r="BC88" i="3" s="1"/>
  <c r="BC100" i="4"/>
  <c r="BT100" i="4"/>
  <c r="AN26" i="3"/>
  <c r="AN35" i="4"/>
  <c r="AO178" i="5"/>
  <c r="AQ91" i="3"/>
  <c r="AU107" i="5"/>
  <c r="AX107" i="5" s="1"/>
  <c r="AU10" i="5"/>
  <c r="AX10" i="5" s="1"/>
  <c r="AW183" i="3"/>
  <c r="BB183" i="3" s="1"/>
  <c r="BT183" i="3" s="1"/>
  <c r="AH90" i="5"/>
  <c r="AT90" i="5"/>
  <c r="D90" i="5"/>
  <c r="AI90" i="5"/>
  <c r="AJ90" i="5"/>
  <c r="AS90" i="5"/>
  <c r="AN90" i="5"/>
  <c r="AK90" i="5"/>
  <c r="AM90" i="5"/>
  <c r="AP77" i="3"/>
  <c r="BY77" i="3"/>
  <c r="AJ77" i="3"/>
  <c r="AV77" i="3"/>
  <c r="AK77" i="3"/>
  <c r="AM77" i="3"/>
  <c r="AO77" i="3"/>
  <c r="AL77" i="3"/>
  <c r="AU77" i="3"/>
  <c r="D121" i="5"/>
  <c r="AJ121" i="5"/>
  <c r="AM121" i="5"/>
  <c r="AI121" i="5"/>
  <c r="AH121" i="5"/>
  <c r="AN121" i="5"/>
  <c r="AK121" i="5"/>
  <c r="AS121" i="5"/>
  <c r="AT121" i="5"/>
  <c r="BT100" i="3"/>
  <c r="AN135" i="4"/>
  <c r="BT135" i="5"/>
  <c r="AU64" i="5"/>
  <c r="AX64" i="5" s="1"/>
  <c r="AW16" i="4"/>
  <c r="BB16" i="4" s="1"/>
  <c r="BT16" i="4" s="1"/>
  <c r="AL18" i="5"/>
  <c r="AO138" i="5"/>
  <c r="AL22" i="5"/>
  <c r="AL94" i="5"/>
  <c r="BT95" i="4"/>
  <c r="AO128" i="5"/>
  <c r="D108" i="5"/>
  <c r="AS108" i="5"/>
  <c r="AH108" i="5"/>
  <c r="AI108" i="5"/>
  <c r="AN108" i="5"/>
  <c r="AM108" i="5"/>
  <c r="AJ108" i="5"/>
  <c r="AK108" i="5"/>
  <c r="AT108" i="5"/>
  <c r="D78" i="5"/>
  <c r="AM78" i="5"/>
  <c r="AK78" i="5"/>
  <c r="AH78" i="5"/>
  <c r="AJ78" i="5"/>
  <c r="AS78" i="5"/>
  <c r="AN78" i="5"/>
  <c r="AI78" i="5"/>
  <c r="AT78" i="5"/>
  <c r="AQ72" i="3"/>
  <c r="AN50" i="3"/>
  <c r="AQ107" i="3"/>
  <c r="AY107" i="3" s="1"/>
  <c r="AL151" i="5"/>
  <c r="AO67" i="5"/>
  <c r="AW67" i="5" s="1"/>
  <c r="AN10" i="3"/>
  <c r="AL166" i="5"/>
  <c r="AQ36" i="3"/>
  <c r="AY36" i="3" s="1"/>
  <c r="AQ151" i="4"/>
  <c r="AN94" i="3"/>
  <c r="AQ96" i="3"/>
  <c r="AW37" i="4"/>
  <c r="BB37" i="4" s="1"/>
  <c r="AW32" i="4"/>
  <c r="BB32" i="4" s="1"/>
  <c r="AY154" i="4"/>
  <c r="AJ45" i="5"/>
  <c r="D45" i="5"/>
  <c r="AN45" i="5"/>
  <c r="AH45" i="5"/>
  <c r="AS45" i="5"/>
  <c r="AM45" i="5"/>
  <c r="AI45" i="5"/>
  <c r="AK45" i="5"/>
  <c r="AT45" i="5"/>
  <c r="AW73" i="5"/>
  <c r="AQ51" i="3"/>
  <c r="AO66" i="5"/>
  <c r="AQ110" i="4"/>
  <c r="AQ164" i="4"/>
  <c r="AY164" i="4" s="1"/>
  <c r="D60" i="5"/>
  <c r="AN60" i="5"/>
  <c r="AH60" i="5"/>
  <c r="AS60" i="5"/>
  <c r="AI60" i="5"/>
  <c r="AJ60" i="5"/>
  <c r="AK60" i="5"/>
  <c r="AM60" i="5"/>
  <c r="AT60" i="5"/>
  <c r="BT68" i="5"/>
  <c r="D115" i="5"/>
  <c r="AT115" i="5"/>
  <c r="AH115" i="5"/>
  <c r="AN115" i="5"/>
  <c r="AK115" i="5"/>
  <c r="AM115" i="5"/>
  <c r="AI115" i="5"/>
  <c r="AS115" i="5"/>
  <c r="AJ115" i="5"/>
  <c r="AL115" i="5" s="1"/>
  <c r="BT103" i="5"/>
  <c r="AO46" i="5"/>
  <c r="AR155" i="4"/>
  <c r="AZ155" i="4" s="1"/>
  <c r="BT63" i="3"/>
  <c r="AW73" i="4"/>
  <c r="BB73" i="4" s="1"/>
  <c r="BT73" i="4" s="1"/>
  <c r="AP179" i="5"/>
  <c r="AW56" i="3"/>
  <c r="BB56" i="3" s="1"/>
  <c r="AU69" i="5"/>
  <c r="AX69" i="5" s="1"/>
  <c r="AQ153" i="4"/>
  <c r="AQ174" i="4"/>
  <c r="D83" i="5"/>
  <c r="AM83" i="5"/>
  <c r="AN83" i="5"/>
  <c r="AJ83" i="5"/>
  <c r="AT83" i="5"/>
  <c r="AK83" i="5"/>
  <c r="AS83" i="5"/>
  <c r="AH83" i="5"/>
  <c r="AI83" i="5"/>
  <c r="BT40" i="5"/>
  <c r="AU175" i="5"/>
  <c r="AX175" i="5" s="1"/>
  <c r="AU35" i="5"/>
  <c r="AX35" i="5" s="1"/>
  <c r="BT146" i="4"/>
  <c r="BN146" i="5" s="1"/>
  <c r="AQ66" i="3"/>
  <c r="AU79" i="5"/>
  <c r="AX79" i="5" s="1"/>
  <c r="AL92" i="5"/>
  <c r="AP92" i="5" s="1"/>
  <c r="AO30" i="5"/>
  <c r="AW30" i="5" s="1"/>
  <c r="AO173" i="5"/>
  <c r="AW173" i="5" s="1"/>
  <c r="AO84" i="5"/>
  <c r="D97" i="5"/>
  <c r="AM97" i="5"/>
  <c r="AT97" i="5"/>
  <c r="AS97" i="5"/>
  <c r="AH97" i="5"/>
  <c r="AN97" i="5"/>
  <c r="AK97" i="5"/>
  <c r="AI97" i="5"/>
  <c r="AJ97" i="5"/>
  <c r="BT122" i="5"/>
  <c r="BY126" i="3"/>
  <c r="AL126" i="3"/>
  <c r="AP126" i="3"/>
  <c r="AO126" i="3"/>
  <c r="AV126" i="3"/>
  <c r="AJ126" i="3"/>
  <c r="AM126" i="3"/>
  <c r="AK126" i="3"/>
  <c r="AU126" i="3"/>
  <c r="C7" i="5"/>
  <c r="D7" i="3"/>
  <c r="D7" i="4"/>
  <c r="C148" i="5"/>
  <c r="D148" i="4"/>
  <c r="D148" i="3"/>
  <c r="C20" i="5"/>
  <c r="D20" i="5" s="1"/>
  <c r="D20" i="4"/>
  <c r="BY20" i="4" s="1"/>
  <c r="D20" i="3"/>
  <c r="BY20" i="3" s="1"/>
  <c r="AL13" i="5"/>
  <c r="AP13" i="5" s="1"/>
  <c r="AN146" i="3"/>
  <c r="AU16" i="5"/>
  <c r="AX16" i="5" s="1"/>
  <c r="AY16" i="5" s="1"/>
  <c r="AW179" i="3"/>
  <c r="BB179" i="3" s="1"/>
  <c r="AQ69" i="3"/>
  <c r="AY69" i="3" s="1"/>
  <c r="BC69" i="3" s="1"/>
  <c r="AN162" i="3"/>
  <c r="BT71" i="3"/>
  <c r="D44" i="5"/>
  <c r="AJ44" i="5"/>
  <c r="AS44" i="5"/>
  <c r="AM44" i="5"/>
  <c r="AN44" i="5"/>
  <c r="AH44" i="5"/>
  <c r="AK44" i="5"/>
  <c r="AT44" i="5"/>
  <c r="AI44" i="5"/>
  <c r="AO77" i="4"/>
  <c r="AK77" i="4"/>
  <c r="AP77" i="4"/>
  <c r="AM77" i="4"/>
  <c r="BY77" i="4"/>
  <c r="AJ77" i="4"/>
  <c r="AV77" i="4"/>
  <c r="AL77" i="4"/>
  <c r="AU77" i="4"/>
  <c r="AJ109" i="3"/>
  <c r="AV109" i="3"/>
  <c r="AK109" i="3"/>
  <c r="BY109" i="3"/>
  <c r="AP109" i="3"/>
  <c r="AU109" i="3"/>
  <c r="AO109" i="3"/>
  <c r="AM109" i="3"/>
  <c r="AL109" i="3"/>
  <c r="AU85" i="5"/>
  <c r="AX85" i="5" s="1"/>
  <c r="AU25" i="5"/>
  <c r="AX25" i="5" s="1"/>
  <c r="BT5" i="4"/>
  <c r="AQ92" i="3"/>
  <c r="AN107" i="4"/>
  <c r="AR107" i="4" s="1"/>
  <c r="AZ107" i="4" s="1"/>
  <c r="AL138" i="5"/>
  <c r="AQ182" i="4"/>
  <c r="AY182" i="4" s="1"/>
  <c r="BC182" i="4" s="1"/>
  <c r="AL11" i="5"/>
  <c r="BT78" i="5"/>
  <c r="AU96" i="5"/>
  <c r="AX96" i="5" s="1"/>
  <c r="AY145" i="4"/>
  <c r="BC145" i="4" s="1"/>
  <c r="AR145" i="4"/>
  <c r="AZ145" i="4" s="1"/>
  <c r="BT50" i="3"/>
  <c r="BN50" i="5" s="1"/>
  <c r="AW167" i="3"/>
  <c r="BB167" i="3" s="1"/>
  <c r="AO36" i="5"/>
  <c r="AW36" i="5" s="1"/>
  <c r="AY36" i="5" s="1"/>
  <c r="AO151" i="5"/>
  <c r="AW151" i="5" s="1"/>
  <c r="AL67" i="5"/>
  <c r="AP67" i="5" s="1"/>
  <c r="BT22" i="4"/>
  <c r="BC22" i="4"/>
  <c r="AQ95" i="3"/>
  <c r="AL143" i="5"/>
  <c r="AP143" i="5" s="1"/>
  <c r="AW157" i="4"/>
  <c r="BB157" i="4" s="1"/>
  <c r="AW64" i="3"/>
  <c r="BB64" i="3" s="1"/>
  <c r="AU37" i="5"/>
  <c r="AX37" i="5" s="1"/>
  <c r="BT138" i="5"/>
  <c r="AY160" i="5"/>
  <c r="AU181" i="5"/>
  <c r="AX181" i="5" s="1"/>
  <c r="AN143" i="4"/>
  <c r="AO144" i="5"/>
  <c r="AQ34" i="3"/>
  <c r="AY34" i="3" s="1"/>
  <c r="BC34" i="3" s="1"/>
  <c r="AO63" i="5"/>
  <c r="AO176" i="5"/>
  <c r="AW176" i="5" s="1"/>
  <c r="AN36" i="4"/>
  <c r="AU65" i="5"/>
  <c r="AX65" i="5" s="1"/>
  <c r="AW150" i="4"/>
  <c r="BB150" i="4" s="1"/>
  <c r="AU159" i="5"/>
  <c r="AX159" i="5" s="1"/>
  <c r="AO159" i="5"/>
  <c r="AO168" i="5"/>
  <c r="AN37" i="4"/>
  <c r="AR37" i="4" s="1"/>
  <c r="AZ37" i="4" s="1"/>
  <c r="AW160" i="4"/>
  <c r="BB160" i="4" s="1"/>
  <c r="AW67" i="3"/>
  <c r="BB67" i="3" s="1"/>
  <c r="AQ31" i="3"/>
  <c r="AY31" i="3" s="1"/>
  <c r="AU43" i="5"/>
  <c r="AX43" i="5" s="1"/>
  <c r="AW143" i="3"/>
  <c r="BB143" i="3" s="1"/>
  <c r="AW154" i="4"/>
  <c r="BB154" i="4" s="1"/>
  <c r="BT154" i="4" s="1"/>
  <c r="AL164" i="5"/>
  <c r="AM82" i="5"/>
  <c r="D82" i="5"/>
  <c r="AS82" i="5"/>
  <c r="AH82" i="5"/>
  <c r="AT82" i="5"/>
  <c r="AK82" i="5"/>
  <c r="AI82" i="5"/>
  <c r="AJ82" i="5"/>
  <c r="AN82" i="5"/>
  <c r="AO82" i="5" s="1"/>
  <c r="AW82" i="5" s="1"/>
  <c r="BY130" i="4"/>
  <c r="AM130" i="4"/>
  <c r="AK130" i="4"/>
  <c r="AP130" i="4"/>
  <c r="AJ130" i="4"/>
  <c r="AO130" i="4"/>
  <c r="AV130" i="4"/>
  <c r="AL130" i="4"/>
  <c r="AU130" i="4"/>
  <c r="AU73" i="5"/>
  <c r="AX73" i="5" s="1"/>
  <c r="AL14" i="5"/>
  <c r="AL136" i="5"/>
  <c r="AP136" i="5" s="1"/>
  <c r="AQ65" i="4"/>
  <c r="AY65" i="4" s="1"/>
  <c r="BC65" i="4" s="1"/>
  <c r="AO75" i="5"/>
  <c r="AN37" i="3"/>
  <c r="AQ52" i="4"/>
  <c r="AW160" i="3"/>
  <c r="BB160" i="3" s="1"/>
  <c r="AQ169" i="4"/>
  <c r="AQ93" i="3"/>
  <c r="AY93" i="3" s="1"/>
  <c r="AL57" i="5"/>
  <c r="AQ154" i="3"/>
  <c r="D68" i="5"/>
  <c r="AS68" i="5"/>
  <c r="AI68" i="5"/>
  <c r="AH68" i="5"/>
  <c r="AT68" i="5"/>
  <c r="AJ68" i="5"/>
  <c r="AK68" i="5"/>
  <c r="AM68" i="5"/>
  <c r="AN68" i="5"/>
  <c r="BY124" i="3"/>
  <c r="AM124" i="3"/>
  <c r="AP124" i="3"/>
  <c r="AV124" i="3"/>
  <c r="AJ124" i="3"/>
  <c r="AO124" i="3"/>
  <c r="AK124" i="3"/>
  <c r="AU124" i="3"/>
  <c r="AL124" i="3"/>
  <c r="D103" i="5"/>
  <c r="AN103" i="5"/>
  <c r="AT103" i="5"/>
  <c r="AJ103" i="5"/>
  <c r="AK103" i="5"/>
  <c r="AM103" i="5"/>
  <c r="AH103" i="5"/>
  <c r="AS103" i="5"/>
  <c r="AI103" i="5"/>
  <c r="AQ73" i="4"/>
  <c r="AW14" i="4"/>
  <c r="BB14" i="4" s="1"/>
  <c r="BT14" i="4" s="1"/>
  <c r="AO26" i="5"/>
  <c r="AW26" i="5" s="1"/>
  <c r="AY26" i="5" s="1"/>
  <c r="BT101" i="3"/>
  <c r="AQ65" i="3"/>
  <c r="AN56" i="3"/>
  <c r="AL69" i="5"/>
  <c r="AQ73" i="3"/>
  <c r="AY91" i="4"/>
  <c r="AW180" i="3"/>
  <c r="BB180" i="3" s="1"/>
  <c r="AQ9" i="3"/>
  <c r="AY9" i="3" s="1"/>
  <c r="AL30" i="5"/>
  <c r="AL152" i="5"/>
  <c r="AP152" i="5" s="1"/>
  <c r="BT69" i="4"/>
  <c r="BT69" i="5"/>
  <c r="D122" i="5"/>
  <c r="AJ122" i="5"/>
  <c r="AT122" i="5"/>
  <c r="AS122" i="5"/>
  <c r="AI122" i="5"/>
  <c r="AK122" i="5"/>
  <c r="AN122" i="5"/>
  <c r="AM122" i="5"/>
  <c r="AH122" i="5"/>
  <c r="BY126" i="4"/>
  <c r="AU126" i="4"/>
  <c r="AJ126" i="4"/>
  <c r="AP126" i="4"/>
  <c r="AV126" i="4"/>
  <c r="AK126" i="4"/>
  <c r="AM126" i="4"/>
  <c r="AO126" i="4"/>
  <c r="AL126" i="4"/>
  <c r="C6" i="5"/>
  <c r="D6" i="4"/>
  <c r="D6" i="3"/>
  <c r="C170" i="5"/>
  <c r="D170" i="4"/>
  <c r="BY170" i="4" s="1"/>
  <c r="D170" i="3"/>
  <c r="BY170" i="3" s="1"/>
  <c r="C28" i="5"/>
  <c r="D28" i="4"/>
  <c r="D28" i="3"/>
  <c r="AY58" i="4"/>
  <c r="AU13" i="5"/>
  <c r="AX13" i="5" s="1"/>
  <c r="AW26" i="3"/>
  <c r="BB26" i="3" s="1"/>
  <c r="AW158" i="4"/>
  <c r="BB158" i="4" s="1"/>
  <c r="AO167" i="5"/>
  <c r="AW167" i="5" s="1"/>
  <c r="AN179" i="3"/>
  <c r="AU81" i="5"/>
  <c r="AX81" i="5" s="1"/>
  <c r="AY81" i="5" s="1"/>
  <c r="D77" i="5"/>
  <c r="AI77" i="5"/>
  <c r="AJ77" i="5"/>
  <c r="AS77" i="5"/>
  <c r="AK77" i="5"/>
  <c r="AM77" i="5"/>
  <c r="AT77" i="5"/>
  <c r="AN77" i="5"/>
  <c r="AH77" i="5"/>
  <c r="BY109" i="4"/>
  <c r="AV109" i="4"/>
  <c r="AK109" i="4"/>
  <c r="AJ109" i="4"/>
  <c r="AP109" i="4"/>
  <c r="AM109" i="4"/>
  <c r="AO109" i="4"/>
  <c r="AU109" i="4"/>
  <c r="AL109" i="4"/>
  <c r="BY131" i="3"/>
  <c r="AK131" i="3"/>
  <c r="AO131" i="3"/>
  <c r="AP131" i="3"/>
  <c r="AM131" i="3"/>
  <c r="AV131" i="3"/>
  <c r="AJ131" i="3"/>
  <c r="AU131" i="3"/>
  <c r="AW131" i="3" s="1"/>
  <c r="BB131" i="3" s="1"/>
  <c r="BT131" i="3" s="1"/>
  <c r="AL131" i="3"/>
  <c r="AQ58" i="3"/>
  <c r="AO85" i="5"/>
  <c r="AQ184" i="4"/>
  <c r="AR13" i="4"/>
  <c r="AZ13" i="4" s="1"/>
  <c r="AY13" i="4"/>
  <c r="AN100" i="3"/>
  <c r="AR100" i="3" s="1"/>
  <c r="AZ100" i="3" s="1"/>
  <c r="AN35" i="3"/>
  <c r="AL27" i="5"/>
  <c r="BT104" i="3"/>
  <c r="AW171" i="5"/>
  <c r="BT98" i="5"/>
  <c r="AQ184" i="3"/>
  <c r="AY184" i="3" s="1"/>
  <c r="AQ25" i="4"/>
  <c r="AY25" i="4" s="1"/>
  <c r="BC25" i="4" s="1"/>
  <c r="AR178" i="4"/>
  <c r="AZ178" i="4" s="1"/>
  <c r="AU151" i="5"/>
  <c r="AX151" i="5" s="1"/>
  <c r="AQ171" i="4"/>
  <c r="AY171" i="4" s="1"/>
  <c r="AN182" i="3"/>
  <c r="AU23" i="5"/>
  <c r="AX23" i="5" s="1"/>
  <c r="AW95" i="3"/>
  <c r="BB95" i="3" s="1"/>
  <c r="BT74" i="4"/>
  <c r="BT74" i="5"/>
  <c r="AU150" i="5"/>
  <c r="AX150" i="5" s="1"/>
  <c r="AW18" i="4"/>
  <c r="BB18" i="4" s="1"/>
  <c r="BT18" i="5"/>
  <c r="AQ29" i="4"/>
  <c r="AY29" i="4" s="1"/>
  <c r="BC29" i="4" s="1"/>
  <c r="AN171" i="3"/>
  <c r="AO181" i="5"/>
  <c r="AW181" i="5" s="1"/>
  <c r="AW22" i="3"/>
  <c r="BB22" i="3" s="1"/>
  <c r="BT22" i="5"/>
  <c r="AO32" i="5"/>
  <c r="AW32" i="5" s="1"/>
  <c r="BT54" i="5"/>
  <c r="AQ47" i="4"/>
  <c r="AN51" i="4"/>
  <c r="AL168" i="5"/>
  <c r="AW80" i="4"/>
  <c r="BB80" i="4" s="1"/>
  <c r="BT181" i="3"/>
  <c r="AN154" i="4"/>
  <c r="AR154" i="4" s="1"/>
  <c r="AZ154" i="4" s="1"/>
  <c r="AK130" i="3"/>
  <c r="BY130" i="3"/>
  <c r="AJ130" i="3"/>
  <c r="AP130" i="3"/>
  <c r="AO130" i="3"/>
  <c r="AM130" i="3"/>
  <c r="AV130" i="3"/>
  <c r="AU130" i="3"/>
  <c r="AL130" i="3"/>
  <c r="AW144" i="4"/>
  <c r="BB144" i="4" s="1"/>
  <c r="BT144" i="4" s="1"/>
  <c r="AO155" i="5"/>
  <c r="AQ89" i="3"/>
  <c r="AN160" i="3"/>
  <c r="AO153" i="5"/>
  <c r="AW153" i="5" s="1"/>
  <c r="AY153" i="5" s="1"/>
  <c r="BC32" i="3"/>
  <c r="BT32" i="3"/>
  <c r="AN154" i="3"/>
  <c r="D99" i="5"/>
  <c r="AH99" i="5"/>
  <c r="AJ99" i="5"/>
  <c r="AT99" i="5"/>
  <c r="AN99" i="5"/>
  <c r="AS99" i="5"/>
  <c r="AI99" i="5"/>
  <c r="AK99" i="5"/>
  <c r="AM99" i="5"/>
  <c r="BY124" i="4"/>
  <c r="BT124" i="5" s="1"/>
  <c r="AO124" i="4"/>
  <c r="AJ124" i="4"/>
  <c r="AK124" i="4"/>
  <c r="AV124" i="4"/>
  <c r="AM124" i="4"/>
  <c r="AP124" i="4"/>
  <c r="AU124" i="4"/>
  <c r="AL124" i="4"/>
  <c r="BY87" i="3"/>
  <c r="AO87" i="3"/>
  <c r="AM87" i="3"/>
  <c r="AJ87" i="3"/>
  <c r="AP87" i="3"/>
  <c r="AK87" i="3"/>
  <c r="AU87" i="3"/>
  <c r="AL87" i="3"/>
  <c r="AV87" i="3"/>
  <c r="AU46" i="5"/>
  <c r="AX46" i="5" s="1"/>
  <c r="AL88" i="5"/>
  <c r="AN14" i="4"/>
  <c r="AR14" i="4" s="1"/>
  <c r="AZ14" i="4" s="1"/>
  <c r="AN101" i="3"/>
  <c r="BT169" i="5"/>
  <c r="AL141" i="5"/>
  <c r="AW69" i="5"/>
  <c r="AU162" i="5"/>
  <c r="AX162" i="5" s="1"/>
  <c r="AL183" i="5"/>
  <c r="AP183" i="5" s="1"/>
  <c r="AN40" i="5"/>
  <c r="AH40" i="5"/>
  <c r="AI40" i="5"/>
  <c r="AT40" i="5"/>
  <c r="D40" i="5"/>
  <c r="AK40" i="5"/>
  <c r="AM40" i="5"/>
  <c r="AJ40" i="5"/>
  <c r="AS40" i="5"/>
  <c r="AQ46" i="4"/>
  <c r="AO175" i="5"/>
  <c r="AO35" i="5"/>
  <c r="AW35" i="5" s="1"/>
  <c r="AO158" i="5"/>
  <c r="BT91" i="5"/>
  <c r="AW179" i="4"/>
  <c r="BB179" i="4" s="1"/>
  <c r="BT179" i="4" s="1"/>
  <c r="BT179" i="5"/>
  <c r="AQ21" i="4"/>
  <c r="AY21" i="4" s="1"/>
  <c r="AU30" i="5"/>
  <c r="AX30" i="5" s="1"/>
  <c r="AN69" i="4"/>
  <c r="AR69" i="4" s="1"/>
  <c r="AZ69" i="4" s="1"/>
  <c r="AQ183" i="4"/>
  <c r="AY183" i="4" s="1"/>
  <c r="D126" i="5"/>
  <c r="AM126" i="5"/>
  <c r="AK126" i="5"/>
  <c r="AH126" i="5"/>
  <c r="AJ126" i="5"/>
  <c r="AN126" i="5"/>
  <c r="AS126" i="5"/>
  <c r="AT126" i="5"/>
  <c r="AI126" i="5"/>
  <c r="C139" i="5"/>
  <c r="D139" i="4"/>
  <c r="D139" i="3"/>
  <c r="AL72" i="5"/>
  <c r="AL184" i="5"/>
  <c r="BT5" i="5"/>
  <c r="AL16" i="5"/>
  <c r="AP16" i="5" s="1"/>
  <c r="AU8" i="5"/>
  <c r="AX8" i="5" s="1"/>
  <c r="AN21" i="3"/>
  <c r="AR30" i="4"/>
  <c r="AZ30" i="4" s="1"/>
  <c r="BT30" i="5"/>
  <c r="AN141" i="3"/>
  <c r="AR141" i="3" s="1"/>
  <c r="AZ141" i="3" s="1"/>
  <c r="AW152" i="4"/>
  <c r="BB152" i="4" s="1"/>
  <c r="AL10" i="5"/>
  <c r="AP10" i="5" s="1"/>
  <c r="AQ71" i="3"/>
  <c r="AL95" i="5"/>
  <c r="D109" i="5"/>
  <c r="AK109" i="5"/>
  <c r="AM109" i="5"/>
  <c r="AN109" i="5"/>
  <c r="AS109" i="5"/>
  <c r="AH109" i="5"/>
  <c r="AT109" i="5"/>
  <c r="AJ109" i="5"/>
  <c r="AI109" i="5"/>
  <c r="BY131" i="4"/>
  <c r="AO131" i="4"/>
  <c r="AK131" i="4"/>
  <c r="AJ131" i="4"/>
  <c r="AV131" i="4"/>
  <c r="AP131" i="4"/>
  <c r="AL131" i="4"/>
  <c r="AM131" i="4"/>
  <c r="AU131" i="4"/>
  <c r="AP105" i="3"/>
  <c r="AL105" i="3"/>
  <c r="BY105" i="3"/>
  <c r="AV105" i="3"/>
  <c r="AM105" i="3"/>
  <c r="AO105" i="3"/>
  <c r="AK105" i="3"/>
  <c r="AJ105" i="3"/>
  <c r="AU105" i="3"/>
  <c r="AL34" i="5"/>
  <c r="AP34" i="5" s="1"/>
  <c r="BT35" i="3"/>
  <c r="AO64" i="5"/>
  <c r="AW64" i="5" s="1"/>
  <c r="AN158" i="3"/>
  <c r="AR158" i="3" s="1"/>
  <c r="AZ158" i="3" s="1"/>
  <c r="AO27" i="5"/>
  <c r="AW27" i="5" s="1"/>
  <c r="AO137" i="5"/>
  <c r="AQ8" i="4"/>
  <c r="AO53" i="5"/>
  <c r="AN173" i="3"/>
  <c r="AR173" i="3" s="1"/>
  <c r="AZ173" i="3" s="1"/>
  <c r="AU11" i="5"/>
  <c r="AX11" i="5" s="1"/>
  <c r="D98" i="5"/>
  <c r="AI98" i="5"/>
  <c r="AT98" i="5"/>
  <c r="AS98" i="5"/>
  <c r="AH98" i="5"/>
  <c r="AM98" i="5"/>
  <c r="AJ98" i="5"/>
  <c r="AN98" i="5"/>
  <c r="AK98" i="5"/>
  <c r="AP96" i="5"/>
  <c r="BT178" i="4"/>
  <c r="AY161" i="3"/>
  <c r="AU31" i="5"/>
  <c r="AX31" i="5" s="1"/>
  <c r="AY31" i="5" s="1"/>
  <c r="AW11" i="4"/>
  <c r="BB11" i="4" s="1"/>
  <c r="AL23" i="5"/>
  <c r="AU12" i="5"/>
  <c r="AX12" i="5" s="1"/>
  <c r="AU134" i="5"/>
  <c r="AX134" i="5" s="1"/>
  <c r="AP47" i="5"/>
  <c r="AW47" i="5"/>
  <c r="AO166" i="5"/>
  <c r="AW89" i="5"/>
  <c r="BT178" i="3"/>
  <c r="AN29" i="4"/>
  <c r="AO37" i="5"/>
  <c r="AW37" i="5" s="1"/>
  <c r="AQ138" i="3"/>
  <c r="AY138" i="3" s="1"/>
  <c r="AL181" i="5"/>
  <c r="AN22" i="3"/>
  <c r="AR22" i="3" s="1"/>
  <c r="AZ22" i="3" s="1"/>
  <c r="BT31" i="4"/>
  <c r="AQ94" i="3"/>
  <c r="D54" i="5"/>
  <c r="AM54" i="5"/>
  <c r="AT54" i="5"/>
  <c r="AN54" i="5"/>
  <c r="AK54" i="5"/>
  <c r="AH54" i="5"/>
  <c r="AS54" i="5"/>
  <c r="AI54" i="5"/>
  <c r="AJ54" i="5"/>
  <c r="AQ134" i="3"/>
  <c r="AO65" i="5"/>
  <c r="AQ67" i="3"/>
  <c r="AU164" i="5"/>
  <c r="AX164" i="5" s="1"/>
  <c r="D130" i="5"/>
  <c r="AH130" i="5"/>
  <c r="AN130" i="5"/>
  <c r="AM130" i="5"/>
  <c r="AS130" i="5"/>
  <c r="AJ130" i="5"/>
  <c r="AT130" i="5"/>
  <c r="AK130" i="5"/>
  <c r="AI130" i="5"/>
  <c r="BT12" i="5"/>
  <c r="BT134" i="4"/>
  <c r="AW47" i="3"/>
  <c r="BB47" i="3" s="1"/>
  <c r="AU136" i="5"/>
  <c r="AX136" i="5" s="1"/>
  <c r="AY136" i="5" s="1"/>
  <c r="AW150" i="3"/>
  <c r="BB150" i="3" s="1"/>
  <c r="BT159" i="4"/>
  <c r="BN159" i="5" s="1"/>
  <c r="AW169" i="4"/>
  <c r="BB169" i="4" s="1"/>
  <c r="BT169" i="4" s="1"/>
  <c r="AU180" i="5"/>
  <c r="AX180" i="5" s="1"/>
  <c r="AL9" i="5"/>
  <c r="AW80" i="3"/>
  <c r="BB80" i="3" s="1"/>
  <c r="AN93" i="3"/>
  <c r="AR93" i="3" s="1"/>
  <c r="AZ93" i="3" s="1"/>
  <c r="AN32" i="3"/>
  <c r="AR32" i="3" s="1"/>
  <c r="AZ32" i="3" s="1"/>
  <c r="AW154" i="3"/>
  <c r="BB154" i="3" s="1"/>
  <c r="BY106" i="3"/>
  <c r="AM106" i="3"/>
  <c r="AV106" i="3"/>
  <c r="AJ106" i="3"/>
  <c r="AP106" i="3"/>
  <c r="AK106" i="3"/>
  <c r="AL106" i="3"/>
  <c r="AU106" i="3"/>
  <c r="AO106" i="3"/>
  <c r="D124" i="5"/>
  <c r="AN124" i="5"/>
  <c r="AS124" i="5"/>
  <c r="AM124" i="5"/>
  <c r="AT124" i="5"/>
  <c r="AJ124" i="5"/>
  <c r="AK124" i="5"/>
  <c r="AI124" i="5"/>
  <c r="AH124" i="5"/>
  <c r="BY87" i="4"/>
  <c r="AK87" i="4"/>
  <c r="AV87" i="4"/>
  <c r="AJ87" i="4"/>
  <c r="AO87" i="4"/>
  <c r="AM87" i="4"/>
  <c r="AP87" i="4"/>
  <c r="AU87" i="4"/>
  <c r="AL87" i="4"/>
  <c r="AR63" i="3"/>
  <c r="AZ63" i="3" s="1"/>
  <c r="AY63" i="3"/>
  <c r="BC63" i="3" s="1"/>
  <c r="AL26" i="5"/>
  <c r="AN136" i="4"/>
  <c r="AR136" i="4" s="1"/>
  <c r="AZ136" i="4" s="1"/>
  <c r="AU146" i="5"/>
  <c r="AX146" i="5" s="1"/>
  <c r="AL91" i="5"/>
  <c r="AP91" i="5" s="1"/>
  <c r="AN159" i="3"/>
  <c r="AR159" i="3" s="1"/>
  <c r="AZ159" i="3" s="1"/>
  <c r="BC52" i="3"/>
  <c r="BT52" i="3"/>
  <c r="BN52" i="5" s="1"/>
  <c r="AW169" i="3"/>
  <c r="BB169" i="3" s="1"/>
  <c r="BT169" i="3" s="1"/>
  <c r="AN180" i="4"/>
  <c r="BT93" i="5"/>
  <c r="AO110" i="5"/>
  <c r="AW110" i="5" s="1"/>
  <c r="AU141" i="5"/>
  <c r="AX141" i="5" s="1"/>
  <c r="AL71" i="5"/>
  <c r="AU183" i="5"/>
  <c r="AX183" i="5" s="1"/>
  <c r="AQ155" i="3"/>
  <c r="AY155" i="3" s="1"/>
  <c r="AU100" i="5"/>
  <c r="AX100" i="5" s="1"/>
  <c r="AQ136" i="3"/>
  <c r="AY136" i="3" s="1"/>
  <c r="AQ146" i="4"/>
  <c r="AY146" i="4" s="1"/>
  <c r="BC146" i="4" s="1"/>
  <c r="AN91" i="4"/>
  <c r="AR91" i="4" s="1"/>
  <c r="AZ91" i="4" s="1"/>
  <c r="AO104" i="5"/>
  <c r="AN179" i="4"/>
  <c r="AR179" i="4" s="1"/>
  <c r="AZ179" i="4" s="1"/>
  <c r="AU92" i="5"/>
  <c r="AX92" i="5" s="1"/>
  <c r="AN9" i="3"/>
  <c r="AQ57" i="3"/>
  <c r="AY57" i="3" s="1"/>
  <c r="AQ71" i="4"/>
  <c r="BY129" i="3"/>
  <c r="AV129" i="3"/>
  <c r="AJ129" i="3"/>
  <c r="AP129" i="3"/>
  <c r="AK129" i="3"/>
  <c r="AM129" i="3"/>
  <c r="AO129" i="3"/>
  <c r="AU129" i="3"/>
  <c r="AL129" i="3"/>
  <c r="C15" i="5"/>
  <c r="D15" i="4"/>
  <c r="D15" i="3"/>
  <c r="C172" i="5"/>
  <c r="D172" i="4"/>
  <c r="BY172" i="4" s="1"/>
  <c r="D172" i="3"/>
  <c r="BY172" i="3" s="1"/>
  <c r="AU184" i="5"/>
  <c r="AX184" i="5" s="1"/>
  <c r="AO135" i="5"/>
  <c r="AO8" i="5"/>
  <c r="AO107" i="5"/>
  <c r="AW21" i="3"/>
  <c r="BB21" i="3" s="1"/>
  <c r="AY141" i="3"/>
  <c r="AW10" i="5"/>
  <c r="AQ173" i="4"/>
  <c r="AW95" i="5"/>
  <c r="D131" i="5"/>
  <c r="AT131" i="5"/>
  <c r="AI131" i="5"/>
  <c r="AJ131" i="5"/>
  <c r="AK131" i="5"/>
  <c r="AM131" i="5"/>
  <c r="AH131" i="5"/>
  <c r="AS131" i="5"/>
  <c r="AN131" i="5"/>
  <c r="BY105" i="4"/>
  <c r="BT105" i="5" s="1"/>
  <c r="AO105" i="4"/>
  <c r="AK105" i="4"/>
  <c r="AV105" i="4"/>
  <c r="AJ105" i="4"/>
  <c r="AP105" i="4"/>
  <c r="AM105" i="4"/>
  <c r="AL105" i="4"/>
  <c r="AU105" i="4"/>
  <c r="AQ35" i="3"/>
  <c r="AY35" i="3" s="1"/>
  <c r="BC35" i="3" s="1"/>
  <c r="AN50" i="4"/>
  <c r="AR50" i="4" s="1"/>
  <c r="AZ50" i="4" s="1"/>
  <c r="AQ16" i="4"/>
  <c r="AU137" i="5"/>
  <c r="AX137" i="5" s="1"/>
  <c r="AY107" i="4"/>
  <c r="BC107" i="4" s="1"/>
  <c r="AR161" i="4"/>
  <c r="AZ161" i="4" s="1"/>
  <c r="AY161" i="4"/>
  <c r="BC161" i="4" s="1"/>
  <c r="BT10" i="4"/>
  <c r="BC10" i="4"/>
  <c r="AO11" i="5"/>
  <c r="D102" i="5"/>
  <c r="AJ102" i="5"/>
  <c r="AK102" i="5"/>
  <c r="AN102" i="5"/>
  <c r="AH102" i="5"/>
  <c r="AT102" i="5"/>
  <c r="AI102" i="5"/>
  <c r="AS102" i="5"/>
  <c r="AM102" i="5"/>
  <c r="AR184" i="3"/>
  <c r="AZ184" i="3" s="1"/>
  <c r="AQ135" i="3"/>
  <c r="AL51" i="5"/>
  <c r="AN137" i="4"/>
  <c r="AW138" i="4"/>
  <c r="BB138" i="4" s="1"/>
  <c r="AQ53" i="3"/>
  <c r="AY53" i="3" s="1"/>
  <c r="BC53" i="3" s="1"/>
  <c r="AW143" i="5"/>
  <c r="AY143" i="5" s="1"/>
  <c r="AW12" i="5"/>
  <c r="AQ145" i="3"/>
  <c r="BT29" i="4"/>
  <c r="BN29" i="5" s="1"/>
  <c r="BN151" i="5"/>
  <c r="AL80" i="5"/>
  <c r="AQ143" i="4"/>
  <c r="BT96" i="3"/>
  <c r="AW134" i="3"/>
  <c r="BB134" i="3" s="1"/>
  <c r="BT34" i="3"/>
  <c r="BC157" i="3"/>
  <c r="AQ89" i="4"/>
  <c r="AY89" i="4" s="1"/>
  <c r="BC89" i="4" s="1"/>
  <c r="BT36" i="5"/>
  <c r="AW52" i="5"/>
  <c r="AP52" i="5"/>
  <c r="AQ160" i="4"/>
  <c r="AQ181" i="3"/>
  <c r="AY181" i="3" s="1"/>
  <c r="BC181" i="3" s="1"/>
  <c r="AN31" i="3"/>
  <c r="AR31" i="3" s="1"/>
  <c r="AZ31" i="3" s="1"/>
  <c r="BT143" i="5"/>
  <c r="AP132" i="4"/>
  <c r="BY132" i="4"/>
  <c r="BT132" i="5" s="1"/>
  <c r="AO132" i="4"/>
  <c r="AM132" i="4"/>
  <c r="AK132" i="4"/>
  <c r="AV132" i="4"/>
  <c r="AJ132" i="4"/>
  <c r="AL132" i="4"/>
  <c r="AU132" i="4"/>
  <c r="AW12" i="4"/>
  <c r="BB12" i="4" s="1"/>
  <c r="BT12" i="4" s="1"/>
  <c r="BT144" i="5"/>
  <c r="AQ101" i="4"/>
  <c r="AY101" i="4" s="1"/>
  <c r="BC101" i="4" s="1"/>
  <c r="BT65" i="4"/>
  <c r="AU75" i="5"/>
  <c r="AX75" i="5" s="1"/>
  <c r="AN159" i="4"/>
  <c r="BC93" i="3"/>
  <c r="BT93" i="3"/>
  <c r="BY106" i="4"/>
  <c r="BT106" i="5" s="1"/>
  <c r="AU106" i="4"/>
  <c r="AM106" i="4"/>
  <c r="AO106" i="4"/>
  <c r="AK106" i="4"/>
  <c r="AP106" i="4"/>
  <c r="AJ106" i="4"/>
  <c r="AV106" i="4"/>
  <c r="AL106" i="4"/>
  <c r="BY120" i="3"/>
  <c r="BT120" i="5" s="1"/>
  <c r="AM120" i="3"/>
  <c r="AV120" i="3"/>
  <c r="AO120" i="3"/>
  <c r="AP120" i="3"/>
  <c r="AK120" i="3"/>
  <c r="AJ120" i="3"/>
  <c r="AU120" i="3"/>
  <c r="AL120" i="3"/>
  <c r="D87" i="5"/>
  <c r="AS87" i="5"/>
  <c r="AH87" i="5"/>
  <c r="AM87" i="5"/>
  <c r="AK87" i="5"/>
  <c r="AN87" i="5"/>
  <c r="AT87" i="5"/>
  <c r="AJ87" i="5"/>
  <c r="AI87" i="5"/>
  <c r="BY118" i="3"/>
  <c r="AM118" i="3"/>
  <c r="AK118" i="3"/>
  <c r="AP118" i="3"/>
  <c r="AO118" i="3"/>
  <c r="AJ118" i="3"/>
  <c r="AV118" i="3"/>
  <c r="AU118" i="3"/>
  <c r="AL118" i="3"/>
  <c r="AQ101" i="3"/>
  <c r="AO146" i="5"/>
  <c r="BT180" i="4"/>
  <c r="AP21" i="5"/>
  <c r="AN93" i="4"/>
  <c r="AR93" i="4" s="1"/>
  <c r="AZ93" i="4" s="1"/>
  <c r="AU110" i="5"/>
  <c r="AX110" i="5" s="1"/>
  <c r="BT153" i="4"/>
  <c r="AR57" i="4"/>
  <c r="AZ57" i="4" s="1"/>
  <c r="AU71" i="5"/>
  <c r="AX71" i="5" s="1"/>
  <c r="AW164" i="3"/>
  <c r="BB164" i="3" s="1"/>
  <c r="BT164" i="5"/>
  <c r="BT73" i="5"/>
  <c r="AQ26" i="4"/>
  <c r="AY26" i="4" s="1"/>
  <c r="AU158" i="5"/>
  <c r="AX158" i="5" s="1"/>
  <c r="AO79" i="5"/>
  <c r="AQ180" i="3"/>
  <c r="AY180" i="3" s="1"/>
  <c r="AW21" i="4"/>
  <c r="BB21" i="4" s="1"/>
  <c r="BT21" i="5"/>
  <c r="AQ110" i="3"/>
  <c r="AU152" i="5"/>
  <c r="AX152" i="5" s="1"/>
  <c r="AN153" i="3"/>
  <c r="BY129" i="4"/>
  <c r="AL129" i="4"/>
  <c r="AK129" i="4"/>
  <c r="AJ129" i="4"/>
  <c r="AM129" i="4"/>
  <c r="AV129" i="4"/>
  <c r="AO129" i="4"/>
  <c r="AP129" i="4"/>
  <c r="AU129" i="4"/>
  <c r="AR104" i="4" l="1"/>
  <c r="AZ104" i="4" s="1"/>
  <c r="AW124" i="4"/>
  <c r="BB124" i="4" s="1"/>
  <c r="BT124" i="4" s="1"/>
  <c r="AR66" i="4"/>
  <c r="AZ66" i="4" s="1"/>
  <c r="BT155" i="4"/>
  <c r="AR35" i="4"/>
  <c r="AZ35" i="4" s="1"/>
  <c r="AR5" i="4"/>
  <c r="AZ5" i="4" s="1"/>
  <c r="AR162" i="4"/>
  <c r="AZ162" i="4" s="1"/>
  <c r="BD162" i="4" s="1"/>
  <c r="BJ162" i="4" s="1"/>
  <c r="BC176" i="4"/>
  <c r="BN35" i="5"/>
  <c r="BC35" i="4"/>
  <c r="AR11" i="4"/>
  <c r="AZ11" i="4" s="1"/>
  <c r="BC9" i="4"/>
  <c r="BC166" i="4"/>
  <c r="AY74" i="4"/>
  <c r="BC74" i="4" s="1"/>
  <c r="AR168" i="4"/>
  <c r="AZ168" i="4" s="1"/>
  <c r="BD168" i="4" s="1"/>
  <c r="BJ168" i="4" s="1"/>
  <c r="BC162" i="4"/>
  <c r="AR158" i="4"/>
  <c r="AZ158" i="4" s="1"/>
  <c r="AN127" i="4"/>
  <c r="BC13" i="4"/>
  <c r="BC164" i="4"/>
  <c r="AR51" i="4"/>
  <c r="AZ51" i="4" s="1"/>
  <c r="BD51" i="4" s="1"/>
  <c r="BJ51" i="4" s="1"/>
  <c r="AR128" i="4"/>
  <c r="AZ128" i="4" s="1"/>
  <c r="BD128" i="4" s="1"/>
  <c r="BJ128" i="4" s="1"/>
  <c r="BB128" i="5" s="1"/>
  <c r="AR176" i="3"/>
  <c r="AZ176" i="3" s="1"/>
  <c r="AY18" i="3"/>
  <c r="BC18" i="3" s="1"/>
  <c r="AR64" i="3"/>
  <c r="AZ64" i="3" s="1"/>
  <c r="BC25" i="3"/>
  <c r="AR50" i="3"/>
  <c r="AZ50" i="3" s="1"/>
  <c r="BD50" i="3" s="1"/>
  <c r="BJ50" i="3" s="1"/>
  <c r="AR157" i="3"/>
  <c r="AZ157" i="3" s="1"/>
  <c r="BD157" i="3" s="1"/>
  <c r="BJ157" i="3" s="1"/>
  <c r="BT13" i="3"/>
  <c r="BN13" i="5" s="1"/>
  <c r="AR14" i="3"/>
  <c r="AZ14" i="3" s="1"/>
  <c r="BC155" i="3"/>
  <c r="AW109" i="3"/>
  <c r="BB109" i="3" s="1"/>
  <c r="AR183" i="3"/>
  <c r="AZ183" i="3" s="1"/>
  <c r="AY166" i="3"/>
  <c r="BC166" i="3" s="1"/>
  <c r="AY16" i="3"/>
  <c r="AR13" i="3"/>
  <c r="AZ13" i="3" s="1"/>
  <c r="BD13" i="3" s="1"/>
  <c r="BJ13" i="3" s="1"/>
  <c r="AR153" i="3"/>
  <c r="AZ153" i="3" s="1"/>
  <c r="AR182" i="3"/>
  <c r="AZ182" i="3" s="1"/>
  <c r="AR168" i="3"/>
  <c r="AZ168" i="3" s="1"/>
  <c r="BN14" i="5"/>
  <c r="BC36" i="3"/>
  <c r="BN91" i="5"/>
  <c r="BN153" i="5"/>
  <c r="AR57" i="3"/>
  <c r="AZ57" i="3" s="1"/>
  <c r="BD57" i="3" s="1"/>
  <c r="BJ57" i="3" s="1"/>
  <c r="BN65" i="5"/>
  <c r="AY167" i="3"/>
  <c r="BC9" i="3"/>
  <c r="BC136" i="3"/>
  <c r="AQ105" i="3"/>
  <c r="AY105" i="3" s="1"/>
  <c r="AR146" i="3"/>
  <c r="AZ146" i="3" s="1"/>
  <c r="BD146" i="3" s="1"/>
  <c r="BJ146" i="3" s="1"/>
  <c r="BT127" i="5"/>
  <c r="AR144" i="3"/>
  <c r="AZ144" i="3" s="1"/>
  <c r="BD144" i="3" s="1"/>
  <c r="BJ144" i="3" s="1"/>
  <c r="AR12" i="3"/>
  <c r="AZ12" i="3" s="1"/>
  <c r="BD12" i="3" s="1"/>
  <c r="BJ12" i="3" s="1"/>
  <c r="AR29" i="3"/>
  <c r="AZ29" i="3" s="1"/>
  <c r="AY171" i="3"/>
  <c r="BC171" i="3" s="1"/>
  <c r="BC153" i="3"/>
  <c r="AR25" i="3"/>
  <c r="AZ25" i="3" s="1"/>
  <c r="BD25" i="3" s="1"/>
  <c r="BJ25" i="3" s="1"/>
  <c r="AR26" i="3"/>
  <c r="AZ26" i="3" s="1"/>
  <c r="BN10" i="5"/>
  <c r="BT131" i="5"/>
  <c r="BN74" i="5"/>
  <c r="BN73" i="5"/>
  <c r="BC23" i="3"/>
  <c r="AU54" i="5"/>
  <c r="AX54" i="5" s="1"/>
  <c r="AP50" i="5"/>
  <c r="AU60" i="5"/>
  <c r="AX60" i="5" s="1"/>
  <c r="AP43" i="5"/>
  <c r="AP69" i="5"/>
  <c r="AY52" i="5"/>
  <c r="AY30" i="5"/>
  <c r="AY167" i="5"/>
  <c r="AP29" i="5"/>
  <c r="AP95" i="5"/>
  <c r="AP23" i="5"/>
  <c r="AY22" i="5"/>
  <c r="AP30" i="5"/>
  <c r="AY23" i="5"/>
  <c r="AY47" i="5"/>
  <c r="AP22" i="5"/>
  <c r="AY179" i="5"/>
  <c r="AY14" i="5"/>
  <c r="AY12" i="5"/>
  <c r="AW129" i="3"/>
  <c r="BB129" i="3" s="1"/>
  <c r="AY56" i="4"/>
  <c r="BC56" i="4" s="1"/>
  <c r="AP18" i="5"/>
  <c r="AQ45" i="4"/>
  <c r="AU112" i="5"/>
  <c r="AX112" i="5" s="1"/>
  <c r="AP93" i="5"/>
  <c r="BC11" i="3"/>
  <c r="BC178" i="3"/>
  <c r="AR52" i="3"/>
  <c r="AZ52" i="3" s="1"/>
  <c r="BD52" i="3" s="1"/>
  <c r="BJ52" i="3" s="1"/>
  <c r="AR74" i="3"/>
  <c r="AZ74" i="3" s="1"/>
  <c r="BD74" i="3" s="1"/>
  <c r="BJ74" i="3" s="1"/>
  <c r="BC12" i="3"/>
  <c r="AU102" i="5"/>
  <c r="AX102" i="5" s="1"/>
  <c r="AN105" i="3"/>
  <c r="AR105" i="3" s="1"/>
  <c r="AZ105" i="3" s="1"/>
  <c r="BD105" i="3" s="1"/>
  <c r="BJ105" i="3" s="1"/>
  <c r="AR31" i="4"/>
  <c r="AZ31" i="4" s="1"/>
  <c r="BD31" i="4" s="1"/>
  <c r="BJ31" i="4" s="1"/>
  <c r="AN132" i="4"/>
  <c r="AW105" i="3"/>
  <c r="BB105" i="3" s="1"/>
  <c r="AR47" i="3"/>
  <c r="AZ47" i="3" s="1"/>
  <c r="BD47" i="3" s="1"/>
  <c r="BJ47" i="3" s="1"/>
  <c r="BC107" i="3"/>
  <c r="AW131" i="4"/>
  <c r="BB131" i="4" s="1"/>
  <c r="BT131" i="4" s="1"/>
  <c r="BN131" i="5" s="1"/>
  <c r="BC174" i="3"/>
  <c r="AN59" i="3"/>
  <c r="AY174" i="5"/>
  <c r="AP182" i="5"/>
  <c r="BC137" i="4"/>
  <c r="AR144" i="4"/>
  <c r="AZ144" i="4" s="1"/>
  <c r="AR96" i="4"/>
  <c r="AZ96" i="4" s="1"/>
  <c r="BD96" i="4" s="1"/>
  <c r="BJ96" i="4" s="1"/>
  <c r="AR181" i="4"/>
  <c r="AZ181" i="4" s="1"/>
  <c r="BD181" i="4" s="1"/>
  <c r="BJ181" i="4" s="1"/>
  <c r="BN46" i="5"/>
  <c r="AN124" i="4"/>
  <c r="AN109" i="4"/>
  <c r="BT162" i="4"/>
  <c r="BT173" i="3"/>
  <c r="BN173" i="5" s="1"/>
  <c r="AR12" i="4"/>
  <c r="AZ12" i="4" s="1"/>
  <c r="AR64" i="4"/>
  <c r="AZ64" i="4" s="1"/>
  <c r="AR46" i="3"/>
  <c r="AZ46" i="3" s="1"/>
  <c r="BD46" i="3" s="1"/>
  <c r="BJ46" i="3" s="1"/>
  <c r="AR67" i="4"/>
  <c r="AZ67" i="4" s="1"/>
  <c r="BN171" i="5"/>
  <c r="AN120" i="3"/>
  <c r="AR141" i="4"/>
  <c r="AZ141" i="4" s="1"/>
  <c r="AQ130" i="3"/>
  <c r="AR37" i="3"/>
  <c r="AZ37" i="3" s="1"/>
  <c r="BD37" i="3" s="1"/>
  <c r="BJ37" i="3" s="1"/>
  <c r="BC93" i="4"/>
  <c r="AQ127" i="3"/>
  <c r="AR137" i="3"/>
  <c r="AZ137" i="3" s="1"/>
  <c r="AP162" i="5"/>
  <c r="BC159" i="3"/>
  <c r="AQ106" i="4"/>
  <c r="AR53" i="4"/>
  <c r="AZ53" i="4" s="1"/>
  <c r="AN130" i="4"/>
  <c r="AQ127" i="4"/>
  <c r="AY127" i="4" s="1"/>
  <c r="BT30" i="4"/>
  <c r="BN30" i="5" s="1"/>
  <c r="AW109" i="4"/>
  <c r="BB109" i="4" s="1"/>
  <c r="BT109" i="4" s="1"/>
  <c r="AN77" i="4"/>
  <c r="AQ109" i="4"/>
  <c r="AR109" i="4" s="1"/>
  <c r="AZ109" i="4" s="1"/>
  <c r="AR167" i="4"/>
  <c r="AZ167" i="4" s="1"/>
  <c r="BD167" i="4" s="1"/>
  <c r="BJ167" i="4" s="1"/>
  <c r="AQ129" i="4"/>
  <c r="AQ132" i="4"/>
  <c r="AY132" i="4" s="1"/>
  <c r="AR10" i="4"/>
  <c r="AZ10" i="4" s="1"/>
  <c r="BD10" i="4" s="1"/>
  <c r="BJ10" i="4" s="1"/>
  <c r="AQ118" i="4"/>
  <c r="AY118" i="4" s="1"/>
  <c r="BN57" i="5"/>
  <c r="BC104" i="4"/>
  <c r="AN106" i="4"/>
  <c r="AR106" i="4" s="1"/>
  <c r="AZ106" i="4" s="1"/>
  <c r="AW87" i="4"/>
  <c r="BB87" i="4" s="1"/>
  <c r="BC141" i="4"/>
  <c r="BC181" i="4"/>
  <c r="AY64" i="4"/>
  <c r="BC64" i="4" s="1"/>
  <c r="BT104" i="4"/>
  <c r="BN104" i="5" s="1"/>
  <c r="BC171" i="4"/>
  <c r="AN45" i="4"/>
  <c r="AR45" i="4" s="1"/>
  <c r="AZ45" i="4" s="1"/>
  <c r="BC128" i="4"/>
  <c r="AW118" i="4"/>
  <c r="BB118" i="4" s="1"/>
  <c r="AR176" i="4"/>
  <c r="AZ176" i="4" s="1"/>
  <c r="AY67" i="4"/>
  <c r="BN71" i="5"/>
  <c r="AR72" i="4"/>
  <c r="AZ72" i="4" s="1"/>
  <c r="BD72" i="4" s="1"/>
  <c r="BJ72" i="4" s="1"/>
  <c r="AQ87" i="4"/>
  <c r="AR29" i="4"/>
  <c r="AZ29" i="4" s="1"/>
  <c r="BD29" i="4" s="1"/>
  <c r="BJ29" i="4" s="1"/>
  <c r="AY12" i="4"/>
  <c r="BC12" i="4" s="1"/>
  <c r="AQ126" i="4"/>
  <c r="AR95" i="4"/>
  <c r="AZ95" i="4" s="1"/>
  <c r="BN9" i="5"/>
  <c r="BN84" i="5"/>
  <c r="BN92" i="5"/>
  <c r="AR18" i="4"/>
  <c r="AZ18" i="4" s="1"/>
  <c r="AR150" i="4"/>
  <c r="AZ150" i="4" s="1"/>
  <c r="AR137" i="4"/>
  <c r="AZ137" i="4" s="1"/>
  <c r="BD137" i="4" s="1"/>
  <c r="BJ137" i="4" s="1"/>
  <c r="BC183" i="4"/>
  <c r="BC91" i="4"/>
  <c r="AW130" i="4"/>
  <c r="BB130" i="4" s="1"/>
  <c r="BT130" i="4" s="1"/>
  <c r="BT176" i="4"/>
  <c r="BN176" i="5" s="1"/>
  <c r="AW59" i="4"/>
  <c r="BB59" i="4" s="1"/>
  <c r="BT59" i="4" s="1"/>
  <c r="AR159" i="4"/>
  <c r="AZ159" i="4" s="1"/>
  <c r="BD159" i="4" s="1"/>
  <c r="BJ159" i="4" s="1"/>
  <c r="BT172" i="5"/>
  <c r="AR36" i="4"/>
  <c r="AZ36" i="4" s="1"/>
  <c r="BD36" i="4" s="1"/>
  <c r="BJ36" i="4" s="1"/>
  <c r="AR169" i="3"/>
  <c r="AZ169" i="3" s="1"/>
  <c r="BD169" i="3" s="1"/>
  <c r="BJ169" i="3" s="1"/>
  <c r="AR9" i="3"/>
  <c r="AZ9" i="3" s="1"/>
  <c r="BD9" i="3" s="1"/>
  <c r="BJ9" i="3" s="1"/>
  <c r="BT107" i="3"/>
  <c r="BC162" i="3"/>
  <c r="AR56" i="3"/>
  <c r="AZ56" i="3" s="1"/>
  <c r="BD56" i="3" s="1"/>
  <c r="BJ56" i="3" s="1"/>
  <c r="AQ131" i="3"/>
  <c r="AR8" i="3"/>
  <c r="AZ8" i="3" s="1"/>
  <c r="AW77" i="3"/>
  <c r="BB77" i="3" s="1"/>
  <c r="BC16" i="3"/>
  <c r="AR84" i="3"/>
  <c r="AZ84" i="3" s="1"/>
  <c r="BD84" i="3" s="1"/>
  <c r="BJ84" i="3" s="1"/>
  <c r="BT77" i="5"/>
  <c r="AR162" i="3"/>
  <c r="AZ162" i="3" s="1"/>
  <c r="BD162" i="3" s="1"/>
  <c r="BJ162" i="3" s="1"/>
  <c r="AW126" i="3"/>
  <c r="BB126" i="3" s="1"/>
  <c r="BT126" i="3" s="1"/>
  <c r="BT12" i="3"/>
  <c r="BN12" i="5" s="1"/>
  <c r="BC141" i="3"/>
  <c r="AN106" i="3"/>
  <c r="AR107" i="3"/>
  <c r="AZ107" i="3" s="1"/>
  <c r="BD107" i="3" s="1"/>
  <c r="BJ107" i="3" s="1"/>
  <c r="AN45" i="3"/>
  <c r="BC57" i="3"/>
  <c r="AN109" i="3"/>
  <c r="BN89" i="5"/>
  <c r="BT149" i="5"/>
  <c r="BC176" i="3"/>
  <c r="AR11" i="3"/>
  <c r="AZ11" i="3" s="1"/>
  <c r="BD11" i="3" s="1"/>
  <c r="BJ11" i="3" s="1"/>
  <c r="BN69" i="5"/>
  <c r="BN25" i="5"/>
  <c r="AW45" i="3"/>
  <c r="BB45" i="3" s="1"/>
  <c r="AQ77" i="3"/>
  <c r="AY77" i="3" s="1"/>
  <c r="BC77" i="3" s="1"/>
  <c r="BN174" i="5"/>
  <c r="AN87" i="3"/>
  <c r="BN155" i="5"/>
  <c r="AY8" i="3"/>
  <c r="BC8" i="3" s="1"/>
  <c r="AR178" i="3"/>
  <c r="AZ178" i="3" s="1"/>
  <c r="BC41" i="3"/>
  <c r="BC84" i="3"/>
  <c r="BT109" i="5"/>
  <c r="BT126" i="5"/>
  <c r="AN118" i="3"/>
  <c r="BY194" i="3"/>
  <c r="AQ106" i="3"/>
  <c r="BT45" i="5"/>
  <c r="AQ125" i="3"/>
  <c r="AY125" i="3" s="1"/>
  <c r="AR23" i="3"/>
  <c r="AZ23" i="3" s="1"/>
  <c r="BD23" i="3" s="1"/>
  <c r="BJ23" i="3" s="1"/>
  <c r="BB23" i="5" s="1"/>
  <c r="BT125" i="5"/>
  <c r="BN136" i="5"/>
  <c r="AP71" i="5"/>
  <c r="AY35" i="5"/>
  <c r="AO103" i="5"/>
  <c r="AO68" i="5"/>
  <c r="AP68" i="5" s="1"/>
  <c r="AP51" i="5"/>
  <c r="AU90" i="5"/>
  <c r="AX90" i="5" s="1"/>
  <c r="AL54" i="5"/>
  <c r="AP25" i="5"/>
  <c r="AP32" i="5"/>
  <c r="AY89" i="5"/>
  <c r="AY5" i="5"/>
  <c r="AU131" i="5"/>
  <c r="AX131" i="5" s="1"/>
  <c r="AU124" i="5"/>
  <c r="AX124" i="5" s="1"/>
  <c r="AU126" i="5"/>
  <c r="AX126" i="5" s="1"/>
  <c r="AY25" i="5"/>
  <c r="AY69" i="5"/>
  <c r="AO44" i="5"/>
  <c r="AU121" i="5"/>
  <c r="AX121" i="5" s="1"/>
  <c r="AY72" i="5"/>
  <c r="AO118" i="5"/>
  <c r="AW118" i="5" s="1"/>
  <c r="AY118" i="5" s="1"/>
  <c r="AP33" i="5"/>
  <c r="AY29" i="5"/>
  <c r="AP74" i="5"/>
  <c r="AU77" i="5"/>
  <c r="AX77" i="5" s="1"/>
  <c r="AU115" i="5"/>
  <c r="AX115" i="5" s="1"/>
  <c r="AU62" i="5"/>
  <c r="AX62" i="5" s="1"/>
  <c r="AP5" i="5"/>
  <c r="AP81" i="5"/>
  <c r="AY91" i="5"/>
  <c r="AY18" i="5"/>
  <c r="AY88" i="5"/>
  <c r="AP169" i="5"/>
  <c r="AL118" i="5"/>
  <c r="AP56" i="5"/>
  <c r="AP89" i="5"/>
  <c r="AP73" i="5"/>
  <c r="AO98" i="5"/>
  <c r="AW98" i="5" s="1"/>
  <c r="AL122" i="5"/>
  <c r="AP58" i="5"/>
  <c r="AW93" i="5"/>
  <c r="AY93" i="5" s="1"/>
  <c r="AY145" i="5"/>
  <c r="AP12" i="5"/>
  <c r="AY150" i="5"/>
  <c r="AO105" i="5"/>
  <c r="AW105" i="5" s="1"/>
  <c r="AY10" i="5"/>
  <c r="AP157" i="5"/>
  <c r="AO40" i="5"/>
  <c r="AW40" i="5" s="1"/>
  <c r="AP88" i="5"/>
  <c r="AY171" i="5"/>
  <c r="AL103" i="5"/>
  <c r="AL68" i="5"/>
  <c r="AP14" i="5"/>
  <c r="AY67" i="5"/>
  <c r="AY180" i="5"/>
  <c r="AY57" i="5"/>
  <c r="AL45" i="5"/>
  <c r="AP145" i="5"/>
  <c r="AO54" i="5"/>
  <c r="AL109" i="5"/>
  <c r="AP72" i="5"/>
  <c r="AP141" i="5"/>
  <c r="AU118" i="5"/>
  <c r="AX118" i="5" s="1"/>
  <c r="AY33" i="5"/>
  <c r="AP181" i="5"/>
  <c r="AY32" i="5"/>
  <c r="AU68" i="5"/>
  <c r="AX68" i="5" s="1"/>
  <c r="AL82" i="5"/>
  <c r="AY176" i="5"/>
  <c r="AO45" i="5"/>
  <c r="AL59" i="5"/>
  <c r="AU120" i="5"/>
  <c r="AX120" i="5" s="1"/>
  <c r="AY51" i="5"/>
  <c r="AY101" i="5"/>
  <c r="AY95" i="5"/>
  <c r="AY43" i="5"/>
  <c r="AY64" i="5"/>
  <c r="AU45" i="5"/>
  <c r="AX45" i="5" s="1"/>
  <c r="AP134" i="5"/>
  <c r="AY154" i="5"/>
  <c r="AN129" i="4"/>
  <c r="AR129" i="4" s="1"/>
  <c r="AZ129" i="4" s="1"/>
  <c r="BT170" i="5"/>
  <c r="BC57" i="4"/>
  <c r="AR88" i="4"/>
  <c r="AZ88" i="4" s="1"/>
  <c r="BD88" i="4" s="1"/>
  <c r="BJ88" i="4" s="1"/>
  <c r="BC136" i="4"/>
  <c r="AR146" i="4"/>
  <c r="AZ146" i="4" s="1"/>
  <c r="BD146" i="4" s="1"/>
  <c r="BJ146" i="4" s="1"/>
  <c r="BF94" i="4"/>
  <c r="BO94" i="4" s="1"/>
  <c r="AQ131" i="4"/>
  <c r="AY131" i="4" s="1"/>
  <c r="BC58" i="4"/>
  <c r="BC63" i="4"/>
  <c r="AR157" i="4"/>
  <c r="AZ157" i="4" s="1"/>
  <c r="BD157" i="4" s="1"/>
  <c r="BJ157" i="4" s="1"/>
  <c r="BC26" i="4"/>
  <c r="AW126" i="4"/>
  <c r="BB126" i="4" s="1"/>
  <c r="BT126" i="4" s="1"/>
  <c r="AQ59" i="4"/>
  <c r="AY59" i="4" s="1"/>
  <c r="BC59" i="4" s="1"/>
  <c r="AW132" i="4"/>
  <c r="BB132" i="4" s="1"/>
  <c r="AN105" i="4"/>
  <c r="AR180" i="4"/>
  <c r="AZ180" i="4" s="1"/>
  <c r="BD180" i="4" s="1"/>
  <c r="BJ180" i="4" s="1"/>
  <c r="AN131" i="4"/>
  <c r="AN129" i="3"/>
  <c r="BN169" i="5"/>
  <c r="AQ120" i="3"/>
  <c r="AQ87" i="3"/>
  <c r="AY87" i="3" s="1"/>
  <c r="AN39" i="3"/>
  <c r="AQ129" i="3"/>
  <c r="AY129" i="3" s="1"/>
  <c r="AN130" i="3"/>
  <c r="BF12" i="3"/>
  <c r="BO12" i="3" s="1"/>
  <c r="AW39" i="3"/>
  <c r="BB39" i="3" s="1"/>
  <c r="AN77" i="3"/>
  <c r="AW59" i="3"/>
  <c r="BB59" i="3" s="1"/>
  <c r="AW125" i="3"/>
  <c r="BB125" i="3" s="1"/>
  <c r="AQ59" i="3"/>
  <c r="AQ39" i="3"/>
  <c r="AY39" i="3" s="1"/>
  <c r="AQ118" i="3"/>
  <c r="AY118" i="3" s="1"/>
  <c r="AN124" i="3"/>
  <c r="AR104" i="3"/>
  <c r="AZ104" i="3" s="1"/>
  <c r="BD104" i="3" s="1"/>
  <c r="BJ104" i="3" s="1"/>
  <c r="AN131" i="3"/>
  <c r="AR131" i="3" s="1"/>
  <c r="AZ131" i="3" s="1"/>
  <c r="AW124" i="3"/>
  <c r="BB124" i="3" s="1"/>
  <c r="BT124" i="3" s="1"/>
  <c r="BN124" i="5" s="1"/>
  <c r="AO130" i="5"/>
  <c r="AU98" i="5"/>
  <c r="AX98" i="5" s="1"/>
  <c r="AO126" i="5"/>
  <c r="AW126" i="5" s="1"/>
  <c r="AU40" i="5"/>
  <c r="AX40" i="5" s="1"/>
  <c r="AO122" i="5"/>
  <c r="AW122" i="5" s="1"/>
  <c r="AU108" i="5"/>
  <c r="AX108" i="5" s="1"/>
  <c r="AP174" i="5"/>
  <c r="AP167" i="5"/>
  <c r="AO99" i="5"/>
  <c r="AW99" i="5" s="1"/>
  <c r="AU39" i="5"/>
  <c r="AX39" i="5" s="1"/>
  <c r="AO59" i="5"/>
  <c r="AO120" i="5"/>
  <c r="AW120" i="5" s="1"/>
  <c r="AO123" i="5"/>
  <c r="AW123" i="5" s="1"/>
  <c r="AO106" i="5"/>
  <c r="AW106" i="5" s="1"/>
  <c r="AP180" i="5"/>
  <c r="AP150" i="5"/>
  <c r="AY94" i="5"/>
  <c r="AL87" i="5"/>
  <c r="AO102" i="5"/>
  <c r="AW102" i="5" s="1"/>
  <c r="AP26" i="5"/>
  <c r="AP101" i="5"/>
  <c r="AP114" i="5"/>
  <c r="AO78" i="5"/>
  <c r="AO90" i="5"/>
  <c r="AW90" i="5" s="1"/>
  <c r="AO113" i="5"/>
  <c r="AW113" i="5" s="1"/>
  <c r="AL106" i="5"/>
  <c r="AP106" i="5" s="1"/>
  <c r="AY157" i="5"/>
  <c r="AU105" i="5"/>
  <c r="AX105" i="5" s="1"/>
  <c r="AY34" i="5"/>
  <c r="AU83" i="5"/>
  <c r="AX83" i="5" s="1"/>
  <c r="AY114" i="5"/>
  <c r="AU117" i="5"/>
  <c r="AX117" i="5" s="1"/>
  <c r="AU122" i="5"/>
  <c r="AX122" i="5" s="1"/>
  <c r="AL61" i="5"/>
  <c r="AU127" i="5"/>
  <c r="AX127" i="5" s="1"/>
  <c r="AO112" i="5"/>
  <c r="AW112" i="5" s="1"/>
  <c r="AO125" i="5"/>
  <c r="AU132" i="5"/>
  <c r="AX132" i="5" s="1"/>
  <c r="AO124" i="5"/>
  <c r="AW124" i="5" s="1"/>
  <c r="AL97" i="5"/>
  <c r="AP94" i="5"/>
  <c r="AU59" i="5"/>
  <c r="AX59" i="5" s="1"/>
  <c r="AO119" i="5"/>
  <c r="AW119" i="5" s="1"/>
  <c r="AP57" i="5"/>
  <c r="AU44" i="5"/>
  <c r="AX44" i="5" s="1"/>
  <c r="AL62" i="5"/>
  <c r="AY21" i="5"/>
  <c r="BD182" i="3"/>
  <c r="BJ182" i="3" s="1"/>
  <c r="BD100" i="3"/>
  <c r="BJ100" i="3" s="1"/>
  <c r="BD14" i="4"/>
  <c r="BJ14" i="4" s="1"/>
  <c r="BD50" i="4"/>
  <c r="BJ50" i="4" s="1"/>
  <c r="BD153" i="3"/>
  <c r="BJ153" i="3" s="1"/>
  <c r="BD69" i="4"/>
  <c r="BJ69" i="4" s="1"/>
  <c r="BD179" i="4"/>
  <c r="BJ179" i="4" s="1"/>
  <c r="BD158" i="3"/>
  <c r="BJ158" i="3" s="1"/>
  <c r="BD154" i="4"/>
  <c r="BJ154" i="4" s="1"/>
  <c r="BD91" i="4"/>
  <c r="BJ91" i="4" s="1"/>
  <c r="AO87" i="5"/>
  <c r="AW106" i="4"/>
  <c r="BB106" i="4" s="1"/>
  <c r="BT106" i="4" s="1"/>
  <c r="BD171" i="3"/>
  <c r="BJ171" i="3" s="1"/>
  <c r="AY173" i="4"/>
  <c r="BC173" i="4" s="1"/>
  <c r="AR173" i="4"/>
  <c r="AZ173" i="4" s="1"/>
  <c r="BT87" i="4"/>
  <c r="BD32" i="3"/>
  <c r="BJ32" i="3" s="1"/>
  <c r="AL130" i="5"/>
  <c r="BD80" i="4"/>
  <c r="BJ80" i="4" s="1"/>
  <c r="BD34" i="3"/>
  <c r="BJ34" i="3" s="1"/>
  <c r="BB34" i="5" s="1"/>
  <c r="AR8" i="4"/>
  <c r="AZ8" i="4" s="1"/>
  <c r="AY8" i="4"/>
  <c r="BC8" i="4" s="1"/>
  <c r="AY71" i="3"/>
  <c r="BC71" i="3" s="1"/>
  <c r="AR71" i="3"/>
  <c r="AZ71" i="3" s="1"/>
  <c r="BC152" i="4"/>
  <c r="BT152" i="4"/>
  <c r="BN152" i="5" s="1"/>
  <c r="AR180" i="3"/>
  <c r="AZ180" i="3" s="1"/>
  <c r="AY47" i="4"/>
  <c r="BC47" i="4" s="1"/>
  <c r="AR47" i="4"/>
  <c r="AZ47" i="4" s="1"/>
  <c r="AL77" i="5"/>
  <c r="AN126" i="4"/>
  <c r="AR126" i="4" s="1"/>
  <c r="AZ126" i="4" s="1"/>
  <c r="AP35" i="5"/>
  <c r="AY52" i="4"/>
  <c r="BC52" i="4" s="1"/>
  <c r="AR52" i="4"/>
  <c r="AZ52" i="4" s="1"/>
  <c r="AU82" i="5"/>
  <c r="AX82" i="5" s="1"/>
  <c r="AY82" i="5" s="1"/>
  <c r="BC150" i="4"/>
  <c r="BT150" i="4"/>
  <c r="BT157" i="4"/>
  <c r="BN157" i="5" s="1"/>
  <c r="BC157" i="4"/>
  <c r="D7" i="5"/>
  <c r="AK7" i="5"/>
  <c r="AN7" i="5"/>
  <c r="AH7" i="5"/>
  <c r="AT7" i="5"/>
  <c r="AM7" i="5"/>
  <c r="AS7" i="5"/>
  <c r="AI7" i="5"/>
  <c r="AJ7" i="5"/>
  <c r="AQ126" i="3"/>
  <c r="AR174" i="4"/>
  <c r="AZ174" i="4" s="1"/>
  <c r="AY174" i="4"/>
  <c r="BC174" i="4" s="1"/>
  <c r="BT32" i="4"/>
  <c r="BN32" i="5" s="1"/>
  <c r="BC32" i="4"/>
  <c r="AP151" i="5"/>
  <c r="AR72" i="3"/>
  <c r="AZ72" i="3" s="1"/>
  <c r="AY72" i="3"/>
  <c r="BC72" i="3" s="1"/>
  <c r="AO121" i="5"/>
  <c r="AW121" i="5" s="1"/>
  <c r="AR91" i="3"/>
  <c r="AZ91" i="3" s="1"/>
  <c r="AY91" i="3"/>
  <c r="BC91" i="3" s="1"/>
  <c r="BN100" i="5"/>
  <c r="AL39" i="5"/>
  <c r="BC14" i="4"/>
  <c r="BD143" i="3"/>
  <c r="BJ143" i="3" s="1"/>
  <c r="BC36" i="4"/>
  <c r="BT36" i="4"/>
  <c r="AP176" i="5"/>
  <c r="BN96" i="5"/>
  <c r="BD138" i="4"/>
  <c r="BJ138" i="4" s="1"/>
  <c r="BD100" i="4"/>
  <c r="BJ100" i="4" s="1"/>
  <c r="D156" i="5"/>
  <c r="AI156" i="5"/>
  <c r="AT156" i="5"/>
  <c r="AS156" i="5"/>
  <c r="AN156" i="5"/>
  <c r="AK156" i="5"/>
  <c r="AM156" i="5"/>
  <c r="AH156" i="5"/>
  <c r="AJ156" i="5"/>
  <c r="AY71" i="5"/>
  <c r="BN36" i="5"/>
  <c r="AR160" i="3"/>
  <c r="AZ160" i="3" s="1"/>
  <c r="AY160" i="3"/>
  <c r="BC160" i="3" s="1"/>
  <c r="AP164" i="5"/>
  <c r="AW164" i="5"/>
  <c r="AY164" i="5" s="1"/>
  <c r="BC138" i="3"/>
  <c r="BT138" i="3"/>
  <c r="AR171" i="4"/>
  <c r="AZ171" i="4" s="1"/>
  <c r="BT184" i="3"/>
  <c r="BC184" i="3"/>
  <c r="BN107" i="5"/>
  <c r="AR69" i="3"/>
  <c r="AZ69" i="3" s="1"/>
  <c r="AY129" i="4"/>
  <c r="BC164" i="3"/>
  <c r="BT164" i="3"/>
  <c r="BN164" i="5" s="1"/>
  <c r="AW120" i="3"/>
  <c r="BB120" i="3" s="1"/>
  <c r="BT120" i="3" s="1"/>
  <c r="BN120" i="5" s="1"/>
  <c r="AY143" i="4"/>
  <c r="BC143" i="4" s="1"/>
  <c r="AR143" i="4"/>
  <c r="AZ143" i="4" s="1"/>
  <c r="AR135" i="3"/>
  <c r="AZ135" i="3" s="1"/>
  <c r="AY135" i="3"/>
  <c r="BC135" i="3" s="1"/>
  <c r="AP11" i="5"/>
  <c r="AW11" i="5"/>
  <c r="AY11" i="5" s="1"/>
  <c r="AO131" i="5"/>
  <c r="BC21" i="3"/>
  <c r="BT21" i="3"/>
  <c r="AP8" i="5"/>
  <c r="AW8" i="5"/>
  <c r="AY8" i="5" s="1"/>
  <c r="AR71" i="4"/>
  <c r="AZ71" i="4" s="1"/>
  <c r="AY71" i="4"/>
  <c r="BC71" i="4" s="1"/>
  <c r="BD63" i="3"/>
  <c r="BJ63" i="3" s="1"/>
  <c r="AU130" i="5"/>
  <c r="AX130" i="5" s="1"/>
  <c r="AY67" i="3"/>
  <c r="BC67" i="3" s="1"/>
  <c r="AR67" i="3"/>
  <c r="AZ67" i="3" s="1"/>
  <c r="BD22" i="3"/>
  <c r="BJ22" i="3" s="1"/>
  <c r="AR138" i="3"/>
  <c r="AZ138" i="3" s="1"/>
  <c r="BD141" i="4"/>
  <c r="BJ141" i="4" s="1"/>
  <c r="AW87" i="3"/>
  <c r="BB87" i="3" s="1"/>
  <c r="AY89" i="3"/>
  <c r="BC89" i="3" s="1"/>
  <c r="AR89" i="3"/>
  <c r="AZ89" i="3" s="1"/>
  <c r="BD67" i="4"/>
  <c r="BJ67" i="4" s="1"/>
  <c r="BD22" i="4"/>
  <c r="BJ22" i="4" s="1"/>
  <c r="BD178" i="4"/>
  <c r="BJ178" i="4" s="1"/>
  <c r="AP85" i="5"/>
  <c r="AW85" i="5"/>
  <c r="AY85" i="5" s="1"/>
  <c r="BD152" i="4"/>
  <c r="BJ152" i="4" s="1"/>
  <c r="AP28" i="3"/>
  <c r="BY28" i="3"/>
  <c r="BY191" i="3" s="1"/>
  <c r="AJ28" i="3"/>
  <c r="AV28" i="3"/>
  <c r="AK28" i="3"/>
  <c r="AO28" i="3"/>
  <c r="AQ28" i="3" s="1"/>
  <c r="AY28" i="3" s="1"/>
  <c r="AM28" i="3"/>
  <c r="AU28" i="3"/>
  <c r="AL28" i="3"/>
  <c r="AY126" i="4"/>
  <c r="AY73" i="3"/>
  <c r="BC73" i="3" s="1"/>
  <c r="AR73" i="3"/>
  <c r="AZ73" i="3" s="1"/>
  <c r="BT130" i="5"/>
  <c r="BT160" i="4"/>
  <c r="AP144" i="5"/>
  <c r="AW144" i="5"/>
  <c r="AY144" i="5" s="1"/>
  <c r="BD178" i="3"/>
  <c r="BJ178" i="3" s="1"/>
  <c r="BT56" i="3"/>
  <c r="BN56" i="5" s="1"/>
  <c r="BC56" i="3"/>
  <c r="AP46" i="5"/>
  <c r="AW46" i="5"/>
  <c r="AY46" i="5" s="1"/>
  <c r="BC154" i="4"/>
  <c r="AR151" i="4"/>
  <c r="AZ151" i="4" s="1"/>
  <c r="AY151" i="4"/>
  <c r="BC151" i="4" s="1"/>
  <c r="AW128" i="5"/>
  <c r="AY128" i="5" s="1"/>
  <c r="AP128" i="5"/>
  <c r="AY27" i="5"/>
  <c r="AL121" i="5"/>
  <c r="BY147" i="3"/>
  <c r="AJ147" i="3"/>
  <c r="AM147" i="3"/>
  <c r="AK147" i="3"/>
  <c r="AO147" i="3"/>
  <c r="AP147" i="3"/>
  <c r="AV147" i="3"/>
  <c r="AL147" i="3"/>
  <c r="AU147" i="3"/>
  <c r="BN144" i="5"/>
  <c r="AW45" i="4"/>
  <c r="BB45" i="4" s="1"/>
  <c r="AL119" i="5"/>
  <c r="BD64" i="3"/>
  <c r="BJ64" i="3" s="1"/>
  <c r="AL125" i="5"/>
  <c r="BD5" i="3"/>
  <c r="BJ5" i="3" s="1"/>
  <c r="BD176" i="3"/>
  <c r="BJ176" i="3" s="1"/>
  <c r="BD63" i="4"/>
  <c r="BJ63" i="4" s="1"/>
  <c r="AU113" i="5"/>
  <c r="AX113" i="5" s="1"/>
  <c r="AW125" i="4"/>
  <c r="BB125" i="4" s="1"/>
  <c r="AW100" i="5"/>
  <c r="AY100" i="5" s="1"/>
  <c r="AP100" i="5"/>
  <c r="AY127" i="3"/>
  <c r="AY162" i="5"/>
  <c r="AU123" i="5"/>
  <c r="AX123" i="5" s="1"/>
  <c r="BD150" i="3"/>
  <c r="BJ150" i="3" s="1"/>
  <c r="AL132" i="5"/>
  <c r="AR151" i="3"/>
  <c r="AZ151" i="3" s="1"/>
  <c r="AY151" i="3"/>
  <c r="BC151" i="3" s="1"/>
  <c r="AL105" i="5"/>
  <c r="AP105" i="5" s="1"/>
  <c r="BC183" i="3"/>
  <c r="AY179" i="3"/>
  <c r="BC179" i="3" s="1"/>
  <c r="AR179" i="3"/>
  <c r="AZ179" i="3" s="1"/>
  <c r="AY145" i="3"/>
  <c r="BC145" i="3" s="1"/>
  <c r="AR145" i="3"/>
  <c r="AZ145" i="3" s="1"/>
  <c r="AW104" i="5"/>
  <c r="AY104" i="5" s="1"/>
  <c r="AP104" i="5"/>
  <c r="BD159" i="3"/>
  <c r="BJ159" i="3" s="1"/>
  <c r="BC150" i="3"/>
  <c r="BT150" i="3"/>
  <c r="AW130" i="5"/>
  <c r="BD137" i="3"/>
  <c r="BJ137" i="3" s="1"/>
  <c r="BD161" i="3"/>
  <c r="BJ161" i="3" s="1"/>
  <c r="AW137" i="5"/>
  <c r="AY137" i="5" s="1"/>
  <c r="AP137" i="5"/>
  <c r="BD30" i="4"/>
  <c r="BJ30" i="4" s="1"/>
  <c r="BB30" i="5" s="1"/>
  <c r="BY139" i="3"/>
  <c r="AP139" i="3"/>
  <c r="AK139" i="3"/>
  <c r="AJ139" i="3"/>
  <c r="AV139" i="3"/>
  <c r="AM139" i="3"/>
  <c r="AU139" i="3"/>
  <c r="AW139" i="3" s="1"/>
  <c r="BB139" i="3" s="1"/>
  <c r="AL139" i="3"/>
  <c r="AO139" i="3"/>
  <c r="AP158" i="5"/>
  <c r="AW158" i="5"/>
  <c r="AY158" i="5" s="1"/>
  <c r="AR46" i="4"/>
  <c r="AZ46" i="4" s="1"/>
  <c r="AY46" i="4"/>
  <c r="BC46" i="4" s="1"/>
  <c r="BD53" i="4"/>
  <c r="BJ53" i="4" s="1"/>
  <c r="BC18" i="4"/>
  <c r="BT18" i="4"/>
  <c r="BN18" i="5" s="1"/>
  <c r="AY58" i="3"/>
  <c r="BC58" i="3" s="1"/>
  <c r="AR58" i="3"/>
  <c r="AZ58" i="3" s="1"/>
  <c r="BY28" i="4"/>
  <c r="BY191" i="4" s="1"/>
  <c r="AM28" i="4"/>
  <c r="AJ28" i="4"/>
  <c r="AK28" i="4"/>
  <c r="AO28" i="4"/>
  <c r="AV28" i="4"/>
  <c r="AP28" i="4"/>
  <c r="AL28" i="4"/>
  <c r="AU28" i="4"/>
  <c r="AY65" i="3"/>
  <c r="BC65" i="3" s="1"/>
  <c r="AR65" i="3"/>
  <c r="AZ65" i="3" s="1"/>
  <c r="BC143" i="3"/>
  <c r="BT143" i="3"/>
  <c r="BN143" i="5" s="1"/>
  <c r="AR181" i="3"/>
  <c r="AZ181" i="3" s="1"/>
  <c r="AY37" i="5"/>
  <c r="AY95" i="3"/>
  <c r="BC95" i="3" s="1"/>
  <c r="AR95" i="3"/>
  <c r="AZ95" i="3" s="1"/>
  <c r="BC167" i="3"/>
  <c r="BT167" i="3"/>
  <c r="AN126" i="3"/>
  <c r="AU97" i="5"/>
  <c r="AX97" i="5" s="1"/>
  <c r="BD155" i="4"/>
  <c r="BJ155" i="4" s="1"/>
  <c r="AP66" i="5"/>
  <c r="AW66" i="5"/>
  <c r="AY66" i="5" s="1"/>
  <c r="AR101" i="4"/>
  <c r="AZ101" i="4" s="1"/>
  <c r="AU78" i="5"/>
  <c r="AX78" i="5" s="1"/>
  <c r="AL108" i="5"/>
  <c r="BN16" i="5"/>
  <c r="AP178" i="5"/>
  <c r="AW178" i="5"/>
  <c r="AY178" i="5" s="1"/>
  <c r="BY147" i="4"/>
  <c r="AL147" i="4"/>
  <c r="AJ147" i="4"/>
  <c r="AV147" i="4"/>
  <c r="AP147" i="4"/>
  <c r="AO147" i="4"/>
  <c r="AK147" i="4"/>
  <c r="AM147" i="4"/>
  <c r="AU147" i="4"/>
  <c r="BY163" i="3"/>
  <c r="AP163" i="3"/>
  <c r="AO163" i="3"/>
  <c r="AJ163" i="3"/>
  <c r="AK163" i="3"/>
  <c r="AV163" i="3"/>
  <c r="AM163" i="3"/>
  <c r="AL163" i="3"/>
  <c r="AU163" i="3"/>
  <c r="AU61" i="5"/>
  <c r="AX61" i="5" s="1"/>
  <c r="BD9" i="4"/>
  <c r="BJ9" i="4" s="1"/>
  <c r="BD134" i="4"/>
  <c r="BJ134" i="4" s="1"/>
  <c r="AU119" i="5"/>
  <c r="AX119" i="5" s="1"/>
  <c r="BF25" i="3"/>
  <c r="BO25" i="3" s="1"/>
  <c r="BD95" i="4"/>
  <c r="BJ95" i="4" s="1"/>
  <c r="AY92" i="5"/>
  <c r="AR155" i="3"/>
  <c r="AZ155" i="3" s="1"/>
  <c r="BD66" i="4"/>
  <c r="BJ66" i="4" s="1"/>
  <c r="BT45" i="3"/>
  <c r="BD166" i="4"/>
  <c r="BJ166" i="4" s="1"/>
  <c r="BD16" i="3"/>
  <c r="BJ16" i="3" s="1"/>
  <c r="BF30" i="3"/>
  <c r="BO30" i="3" s="1"/>
  <c r="AN125" i="4"/>
  <c r="BD104" i="4"/>
  <c r="BJ104" i="4" s="1"/>
  <c r="BB104" i="5" s="1"/>
  <c r="AL129" i="5"/>
  <c r="BN141" i="5"/>
  <c r="AL123" i="5"/>
  <c r="AU106" i="5"/>
  <c r="AX106" i="5" s="1"/>
  <c r="AR164" i="4"/>
  <c r="AZ164" i="4" s="1"/>
  <c r="BN63" i="5"/>
  <c r="BT161" i="3"/>
  <c r="BN161" i="5" s="1"/>
  <c r="BC161" i="3"/>
  <c r="AY96" i="5"/>
  <c r="AN125" i="3"/>
  <c r="BD57" i="4"/>
  <c r="BJ57" i="4" s="1"/>
  <c r="AW118" i="3"/>
  <c r="BB118" i="3" s="1"/>
  <c r="AL102" i="5"/>
  <c r="AL131" i="5"/>
  <c r="AY87" i="4"/>
  <c r="AL124" i="5"/>
  <c r="AP166" i="5"/>
  <c r="AW166" i="5"/>
  <c r="AY166" i="5" s="1"/>
  <c r="AR21" i="3"/>
  <c r="AZ21" i="3" s="1"/>
  <c r="BY139" i="4"/>
  <c r="AM139" i="4"/>
  <c r="AU139" i="4"/>
  <c r="AO139" i="4"/>
  <c r="AJ139" i="4"/>
  <c r="AV139" i="4"/>
  <c r="AP139" i="4"/>
  <c r="AK139" i="4"/>
  <c r="AL139" i="4"/>
  <c r="AL126" i="5"/>
  <c r="BD12" i="4"/>
  <c r="BJ12" i="4" s="1"/>
  <c r="BB12" i="5" s="1"/>
  <c r="AW130" i="3"/>
  <c r="BB130" i="3" s="1"/>
  <c r="BC22" i="3"/>
  <c r="BT22" i="3"/>
  <c r="BN22" i="5" s="1"/>
  <c r="D28" i="5"/>
  <c r="AI28" i="5"/>
  <c r="AH28" i="5"/>
  <c r="AT28" i="5"/>
  <c r="AK28" i="5"/>
  <c r="AJ28" i="5"/>
  <c r="AN28" i="5"/>
  <c r="AS28" i="5"/>
  <c r="AM28" i="5"/>
  <c r="AL6" i="3"/>
  <c r="BY6" i="3"/>
  <c r="AU6" i="3"/>
  <c r="AP6" i="3"/>
  <c r="AJ6" i="3"/>
  <c r="AK6" i="3"/>
  <c r="AV6" i="3"/>
  <c r="AO6" i="3"/>
  <c r="AM6" i="3"/>
  <c r="AQ124" i="3"/>
  <c r="AP82" i="5"/>
  <c r="BD37" i="4"/>
  <c r="BJ37" i="4" s="1"/>
  <c r="AW44" i="5"/>
  <c r="AL83" i="5"/>
  <c r="AO60" i="5"/>
  <c r="AR51" i="3"/>
  <c r="AZ51" i="3" s="1"/>
  <c r="AY51" i="3"/>
  <c r="BC51" i="3" s="1"/>
  <c r="AY73" i="5"/>
  <c r="AL78" i="5"/>
  <c r="AO108" i="5"/>
  <c r="BD88" i="3"/>
  <c r="BJ88" i="3" s="1"/>
  <c r="AS147" i="5"/>
  <c r="AM147" i="5"/>
  <c r="D147" i="5"/>
  <c r="AT147" i="5"/>
  <c r="AK147" i="5"/>
  <c r="AI147" i="5"/>
  <c r="AN147" i="5"/>
  <c r="AH147" i="5"/>
  <c r="AJ147" i="5"/>
  <c r="AP163" i="4"/>
  <c r="BY163" i="4"/>
  <c r="AJ163" i="4"/>
  <c r="AK163" i="4"/>
  <c r="AV163" i="4"/>
  <c r="AM163" i="4"/>
  <c r="AO163" i="4"/>
  <c r="AL163" i="4"/>
  <c r="AU163" i="4"/>
  <c r="AK17" i="3"/>
  <c r="BY17" i="3"/>
  <c r="AP17" i="3"/>
  <c r="AO17" i="3"/>
  <c r="AM17" i="3"/>
  <c r="AJ17" i="3"/>
  <c r="AV17" i="3"/>
  <c r="AU17" i="3"/>
  <c r="AL17" i="3"/>
  <c r="AR53" i="3"/>
  <c r="AZ53" i="3" s="1"/>
  <c r="AR182" i="4"/>
  <c r="AZ182" i="4" s="1"/>
  <c r="AU125" i="5"/>
  <c r="AX125" i="5" s="1"/>
  <c r="BD158" i="4"/>
  <c r="BJ158" i="4" s="1"/>
  <c r="BD144" i="4"/>
  <c r="BJ144" i="4" s="1"/>
  <c r="BD64" i="4"/>
  <c r="BJ64" i="4" s="1"/>
  <c r="BC5" i="3"/>
  <c r="BN93" i="5"/>
  <c r="BT31" i="3"/>
  <c r="BN31" i="5" s="1"/>
  <c r="BC31" i="3"/>
  <c r="AP80" i="5"/>
  <c r="AW80" i="5"/>
  <c r="AY80" i="5" s="1"/>
  <c r="BC167" i="4"/>
  <c r="BT167" i="4"/>
  <c r="AR135" i="4"/>
  <c r="AZ135" i="4" s="1"/>
  <c r="AY135" i="4"/>
  <c r="BC135" i="4" s="1"/>
  <c r="AY110" i="3"/>
  <c r="BC110" i="3" s="1"/>
  <c r="AR110" i="3"/>
  <c r="AZ110" i="3" s="1"/>
  <c r="AP146" i="5"/>
  <c r="AW146" i="5"/>
  <c r="AY146" i="5" s="1"/>
  <c r="BC132" i="4"/>
  <c r="BT132" i="4"/>
  <c r="BD150" i="4"/>
  <c r="BJ150" i="4" s="1"/>
  <c r="AQ105" i="4"/>
  <c r="BD141" i="3"/>
  <c r="BJ141" i="3" s="1"/>
  <c r="AP107" i="5"/>
  <c r="AW107" i="5"/>
  <c r="AY107" i="5" s="1"/>
  <c r="AW135" i="5"/>
  <c r="AY135" i="5" s="1"/>
  <c r="AP135" i="5"/>
  <c r="BY15" i="3"/>
  <c r="AV15" i="3"/>
  <c r="AK15" i="3"/>
  <c r="AP15" i="3"/>
  <c r="AM15" i="3"/>
  <c r="AU15" i="3"/>
  <c r="AL15" i="3"/>
  <c r="AJ15" i="3"/>
  <c r="AO15" i="3"/>
  <c r="AY106" i="3"/>
  <c r="AR106" i="3"/>
  <c r="AZ106" i="3" s="1"/>
  <c r="BD93" i="3"/>
  <c r="BJ93" i="3" s="1"/>
  <c r="AY134" i="3"/>
  <c r="BC134" i="3" s="1"/>
  <c r="AR134" i="3"/>
  <c r="AZ134" i="3" s="1"/>
  <c r="BN178" i="5"/>
  <c r="AP53" i="5"/>
  <c r="AW53" i="5"/>
  <c r="AY53" i="5" s="1"/>
  <c r="D139" i="5"/>
  <c r="AJ139" i="5"/>
  <c r="AM139" i="5"/>
  <c r="AN139" i="5"/>
  <c r="AH139" i="5"/>
  <c r="AT139" i="5"/>
  <c r="AS139" i="5"/>
  <c r="AI139" i="5"/>
  <c r="AK139" i="5"/>
  <c r="AW175" i="5"/>
  <c r="AY175" i="5" s="1"/>
  <c r="AP175" i="5"/>
  <c r="AL40" i="5"/>
  <c r="AU99" i="5"/>
  <c r="AX99" i="5" s="1"/>
  <c r="AP155" i="5"/>
  <c r="AW155" i="5"/>
  <c r="AY155" i="5" s="1"/>
  <c r="AY181" i="5"/>
  <c r="AP27" i="5"/>
  <c r="BD13" i="4"/>
  <c r="BJ13" i="4" s="1"/>
  <c r="BD58" i="4"/>
  <c r="BJ58" i="4" s="1"/>
  <c r="D170" i="5"/>
  <c r="AH170" i="5"/>
  <c r="AN170" i="5"/>
  <c r="AT170" i="5"/>
  <c r="AJ170" i="5"/>
  <c r="AS170" i="5"/>
  <c r="AM170" i="5"/>
  <c r="AI170" i="5"/>
  <c r="AK170" i="5"/>
  <c r="BY6" i="4"/>
  <c r="AM6" i="4"/>
  <c r="AO6" i="4"/>
  <c r="AK6" i="4"/>
  <c r="AP6" i="4"/>
  <c r="AV6" i="4"/>
  <c r="AJ6" i="4"/>
  <c r="AL6" i="4"/>
  <c r="AU6" i="4"/>
  <c r="AQ130" i="4"/>
  <c r="BD32" i="4"/>
  <c r="BJ32" i="4" s="1"/>
  <c r="BD29" i="3"/>
  <c r="BJ29" i="3" s="1"/>
  <c r="AP63" i="5"/>
  <c r="AW63" i="5"/>
  <c r="AY63" i="5" s="1"/>
  <c r="BD145" i="4"/>
  <c r="BJ145" i="4" s="1"/>
  <c r="AR92" i="3"/>
  <c r="AZ92" i="3" s="1"/>
  <c r="AY92" i="3"/>
  <c r="BC92" i="3" s="1"/>
  <c r="AO97" i="5"/>
  <c r="AR26" i="4"/>
  <c r="AZ26" i="4" s="1"/>
  <c r="AY96" i="3"/>
  <c r="BC96" i="3" s="1"/>
  <c r="AR96" i="3"/>
  <c r="AZ96" i="3" s="1"/>
  <c r="AL90" i="5"/>
  <c r="BD35" i="4"/>
  <c r="BJ35" i="4" s="1"/>
  <c r="AM163" i="5"/>
  <c r="AT163" i="5"/>
  <c r="AI163" i="5"/>
  <c r="AJ163" i="5"/>
  <c r="D163" i="5"/>
  <c r="AK163" i="5"/>
  <c r="AH163" i="5"/>
  <c r="AN163" i="5"/>
  <c r="AS163" i="5"/>
  <c r="AL17" i="4"/>
  <c r="BY17" i="4"/>
  <c r="AM17" i="4"/>
  <c r="AV17" i="4"/>
  <c r="AJ17" i="4"/>
  <c r="AO17" i="4"/>
  <c r="AK17" i="4"/>
  <c r="AP17" i="4"/>
  <c r="AU17" i="4"/>
  <c r="BT67" i="4"/>
  <c r="BC67" i="4"/>
  <c r="BN184" i="5"/>
  <c r="BN58" i="5"/>
  <c r="BY192" i="4"/>
  <c r="AP173" i="5"/>
  <c r="AR21" i="4"/>
  <c r="AZ21" i="4" s="1"/>
  <c r="AW127" i="4"/>
  <c r="BB127" i="4" s="1"/>
  <c r="AN59" i="4"/>
  <c r="BC144" i="4"/>
  <c r="AR25" i="4"/>
  <c r="AZ25" i="4" s="1"/>
  <c r="BF104" i="3"/>
  <c r="BO104" i="3" s="1"/>
  <c r="BY192" i="3"/>
  <c r="AW127" i="3"/>
  <c r="BB127" i="3" s="1"/>
  <c r="BT127" i="3" s="1"/>
  <c r="BN110" i="5"/>
  <c r="AR65" i="4"/>
  <c r="AZ65" i="4" s="1"/>
  <c r="AP37" i="5"/>
  <c r="AY101" i="3"/>
  <c r="BC101" i="3" s="1"/>
  <c r="AR101" i="3"/>
  <c r="AZ101" i="3" s="1"/>
  <c r="AU87" i="5"/>
  <c r="AX87" i="5" s="1"/>
  <c r="AW105" i="4"/>
  <c r="BB105" i="4" s="1"/>
  <c r="D172" i="5"/>
  <c r="AH172" i="5"/>
  <c r="AS172" i="5"/>
  <c r="AI172" i="5"/>
  <c r="AT172" i="5"/>
  <c r="AK172" i="5"/>
  <c r="AM172" i="5"/>
  <c r="AJ172" i="5"/>
  <c r="AN172" i="5"/>
  <c r="BY15" i="4"/>
  <c r="AV15" i="4"/>
  <c r="AO15" i="4"/>
  <c r="AM15" i="4"/>
  <c r="AK15" i="4"/>
  <c r="AJ15" i="4"/>
  <c r="AP15" i="4"/>
  <c r="AU15" i="4"/>
  <c r="AL15" i="4"/>
  <c r="AW106" i="3"/>
  <c r="BB106" i="3" s="1"/>
  <c r="BT106" i="3" s="1"/>
  <c r="BT154" i="3"/>
  <c r="BN154" i="5" s="1"/>
  <c r="BT80" i="3"/>
  <c r="BC80" i="3"/>
  <c r="BC47" i="3"/>
  <c r="BT47" i="3"/>
  <c r="BN47" i="5" s="1"/>
  <c r="AL98" i="5"/>
  <c r="AU109" i="5"/>
  <c r="AX109" i="5" s="1"/>
  <c r="BD80" i="3"/>
  <c r="BJ80" i="3" s="1"/>
  <c r="BC80" i="4"/>
  <c r="BT80" i="4"/>
  <c r="BD5" i="4"/>
  <c r="BJ5" i="4" s="1"/>
  <c r="AR35" i="3"/>
  <c r="AZ35" i="3" s="1"/>
  <c r="AY184" i="4"/>
  <c r="BC184" i="4" s="1"/>
  <c r="AR184" i="4"/>
  <c r="AZ184" i="4" s="1"/>
  <c r="AO77" i="5"/>
  <c r="AM6" i="5"/>
  <c r="D6" i="5"/>
  <c r="AK6" i="5"/>
  <c r="AN6" i="5"/>
  <c r="AI6" i="5"/>
  <c r="AS6" i="5"/>
  <c r="AT6" i="5"/>
  <c r="AJ6" i="5"/>
  <c r="AH6" i="5"/>
  <c r="AY73" i="4"/>
  <c r="BC73" i="4" s="1"/>
  <c r="AR73" i="4"/>
  <c r="AZ73" i="4" s="1"/>
  <c r="AU103" i="5"/>
  <c r="AX103" i="5" s="1"/>
  <c r="AY169" i="4"/>
  <c r="BC169" i="4" s="1"/>
  <c r="AR169" i="4"/>
  <c r="AZ169" i="4" s="1"/>
  <c r="BT67" i="3"/>
  <c r="AP168" i="5"/>
  <c r="AW168" i="5"/>
  <c r="AY168" i="5" s="1"/>
  <c r="BC64" i="3"/>
  <c r="BT64" i="3"/>
  <c r="BN64" i="5" s="1"/>
  <c r="AY151" i="5"/>
  <c r="BN5" i="5"/>
  <c r="AW77" i="4"/>
  <c r="BB77" i="4" s="1"/>
  <c r="AQ77" i="4"/>
  <c r="AY77" i="4" s="1"/>
  <c r="AL44" i="5"/>
  <c r="AP44" i="5" s="1"/>
  <c r="BT20" i="5"/>
  <c r="BY148" i="3"/>
  <c r="AV148" i="3"/>
  <c r="AJ148" i="3"/>
  <c r="AP148" i="3"/>
  <c r="AM148" i="3"/>
  <c r="AK148" i="3"/>
  <c r="AO148" i="3"/>
  <c r="AL148" i="3"/>
  <c r="AU148" i="3"/>
  <c r="AO83" i="5"/>
  <c r="AW83" i="5" s="1"/>
  <c r="AY153" i="4"/>
  <c r="BC153" i="4" s="1"/>
  <c r="AR153" i="4"/>
  <c r="AZ153" i="4" s="1"/>
  <c r="AL60" i="5"/>
  <c r="BD166" i="3"/>
  <c r="BJ166" i="3" s="1"/>
  <c r="AR89" i="4"/>
  <c r="AZ89" i="4" s="1"/>
  <c r="AW138" i="5"/>
  <c r="AY138" i="5" s="1"/>
  <c r="AP138" i="5"/>
  <c r="BD26" i="3"/>
  <c r="BJ26" i="3" s="1"/>
  <c r="AY13" i="5"/>
  <c r="D17" i="5"/>
  <c r="AM17" i="5"/>
  <c r="AK17" i="5"/>
  <c r="AS17" i="5"/>
  <c r="AN17" i="5"/>
  <c r="AJ17" i="5"/>
  <c r="AI17" i="5"/>
  <c r="AT17" i="5"/>
  <c r="AH17" i="5"/>
  <c r="AO61" i="5"/>
  <c r="AR183" i="4"/>
  <c r="AZ183" i="4" s="1"/>
  <c r="BD41" i="3"/>
  <c r="BJ41" i="3" s="1"/>
  <c r="BB41" i="5" s="1"/>
  <c r="AP161" i="5"/>
  <c r="AW161" i="5"/>
  <c r="AY161" i="5" s="1"/>
  <c r="AO177" i="3"/>
  <c r="BY177" i="3"/>
  <c r="AV177" i="3"/>
  <c r="AK177" i="3"/>
  <c r="AP177" i="3"/>
  <c r="AL177" i="3"/>
  <c r="AJ177" i="3"/>
  <c r="AM177" i="3"/>
  <c r="AU177" i="3"/>
  <c r="BN162" i="5"/>
  <c r="AL120" i="5"/>
  <c r="AP120" i="5" s="1"/>
  <c r="AQ45" i="3"/>
  <c r="AY45" i="3" s="1"/>
  <c r="BY194" i="4"/>
  <c r="BD18" i="3"/>
  <c r="BJ18" i="3" s="1"/>
  <c r="BD92" i="4"/>
  <c r="BJ92" i="4" s="1"/>
  <c r="BY140" i="3"/>
  <c r="AM140" i="3"/>
  <c r="AJ140" i="3"/>
  <c r="AO140" i="3"/>
  <c r="AP140" i="3"/>
  <c r="AV140" i="3"/>
  <c r="AK140" i="3"/>
  <c r="AL140" i="3"/>
  <c r="AU140" i="3"/>
  <c r="BT39" i="3"/>
  <c r="AU129" i="5"/>
  <c r="AX129" i="5" s="1"/>
  <c r="AN127" i="3"/>
  <c r="AR127" i="3" s="1"/>
  <c r="AZ127" i="3" s="1"/>
  <c r="BC168" i="4"/>
  <c r="BT168" i="4"/>
  <c r="BT51" i="3"/>
  <c r="BN51" i="5" s="1"/>
  <c r="AP36" i="5"/>
  <c r="AO117" i="5"/>
  <c r="AW79" i="5"/>
  <c r="AY79" i="5" s="1"/>
  <c r="AP79" i="5"/>
  <c r="AR118" i="3"/>
  <c r="AZ118" i="3" s="1"/>
  <c r="AY106" i="4"/>
  <c r="AR160" i="4"/>
  <c r="AZ160" i="4" s="1"/>
  <c r="AY160" i="4"/>
  <c r="BC160" i="4" s="1"/>
  <c r="BT134" i="3"/>
  <c r="BN134" i="5" s="1"/>
  <c r="BC138" i="4"/>
  <c r="BT138" i="4"/>
  <c r="BD184" i="3"/>
  <c r="BJ184" i="3" s="1"/>
  <c r="BD161" i="4"/>
  <c r="BJ161" i="4" s="1"/>
  <c r="BB161" i="5" s="1"/>
  <c r="AY16" i="4"/>
  <c r="BC16" i="4" s="1"/>
  <c r="AR16" i="4"/>
  <c r="AZ16" i="4" s="1"/>
  <c r="D15" i="5"/>
  <c r="AM15" i="5"/>
  <c r="AK15" i="5"/>
  <c r="AN15" i="5"/>
  <c r="AS15" i="5"/>
  <c r="AI15" i="5"/>
  <c r="AJ15" i="5"/>
  <c r="AH15" i="5"/>
  <c r="AT15" i="5"/>
  <c r="AY110" i="5"/>
  <c r="BD136" i="4"/>
  <c r="BJ136" i="4" s="1"/>
  <c r="BD56" i="4"/>
  <c r="BJ56" i="4" s="1"/>
  <c r="AY94" i="3"/>
  <c r="BC94" i="3" s="1"/>
  <c r="AR94" i="3"/>
  <c r="AZ94" i="3" s="1"/>
  <c r="BT11" i="4"/>
  <c r="BN11" i="5" s="1"/>
  <c r="BC11" i="4"/>
  <c r="BD8" i="3"/>
  <c r="BJ8" i="3" s="1"/>
  <c r="BD167" i="3"/>
  <c r="BJ167" i="3" s="1"/>
  <c r="BB167" i="5" s="1"/>
  <c r="AR130" i="3"/>
  <c r="AZ130" i="3" s="1"/>
  <c r="AY130" i="3"/>
  <c r="BT95" i="3"/>
  <c r="BN95" i="5" s="1"/>
  <c r="AY131" i="3"/>
  <c r="BC131" i="3" s="1"/>
  <c r="BT158" i="4"/>
  <c r="BN158" i="5" s="1"/>
  <c r="BC158" i="4"/>
  <c r="BT180" i="3"/>
  <c r="BN180" i="5" s="1"/>
  <c r="BC180" i="3"/>
  <c r="BD168" i="3"/>
  <c r="BJ168" i="3" s="1"/>
  <c r="AY154" i="3"/>
  <c r="BC154" i="3" s="1"/>
  <c r="AR154" i="3"/>
  <c r="AZ154" i="3" s="1"/>
  <c r="BT160" i="3"/>
  <c r="AW75" i="5"/>
  <c r="AY75" i="5" s="1"/>
  <c r="AP75" i="5"/>
  <c r="AP159" i="5"/>
  <c r="AW159" i="5"/>
  <c r="AY159" i="5" s="1"/>
  <c r="AQ109" i="3"/>
  <c r="BY148" i="4"/>
  <c r="AV148" i="4"/>
  <c r="AM148" i="4"/>
  <c r="AL148" i="4"/>
  <c r="AP148" i="4"/>
  <c r="AJ148" i="4"/>
  <c r="AK148" i="4"/>
  <c r="AO148" i="4"/>
  <c r="AU148" i="4"/>
  <c r="BY7" i="4"/>
  <c r="AU7" i="4"/>
  <c r="AM7" i="4"/>
  <c r="AV7" i="4"/>
  <c r="AP7" i="4"/>
  <c r="AO7" i="4"/>
  <c r="AJ7" i="4"/>
  <c r="AK7" i="4"/>
  <c r="AL7" i="4"/>
  <c r="AP84" i="5"/>
  <c r="AW84" i="5"/>
  <c r="AY84" i="5" s="1"/>
  <c r="AY141" i="5"/>
  <c r="AO115" i="5"/>
  <c r="AW115" i="5" s="1"/>
  <c r="AY115" i="5" s="1"/>
  <c r="AY110" i="4"/>
  <c r="BC110" i="4" s="1"/>
  <c r="AR110" i="4"/>
  <c r="AZ110" i="4" s="1"/>
  <c r="AP184" i="5"/>
  <c r="AW184" i="5"/>
  <c r="AY184" i="5" s="1"/>
  <c r="AO39" i="5"/>
  <c r="BD174" i="3"/>
  <c r="BJ174" i="3" s="1"/>
  <c r="AO127" i="5"/>
  <c r="AY45" i="4"/>
  <c r="BF128" i="4"/>
  <c r="BO128" i="4" s="1"/>
  <c r="BH128" i="5" s="1"/>
  <c r="AR36" i="3"/>
  <c r="AZ36" i="3" s="1"/>
  <c r="BN94" i="5"/>
  <c r="BY177" i="4"/>
  <c r="AO177" i="4"/>
  <c r="AM177" i="4"/>
  <c r="AK177" i="4"/>
  <c r="AP177" i="4"/>
  <c r="AJ177" i="4"/>
  <c r="AV177" i="4"/>
  <c r="AL177" i="4"/>
  <c r="AU177" i="4"/>
  <c r="AM156" i="3"/>
  <c r="AO156" i="3"/>
  <c r="AK156" i="3"/>
  <c r="BY156" i="3"/>
  <c r="AL156" i="3"/>
  <c r="AP156" i="3"/>
  <c r="AJ156" i="3"/>
  <c r="AV156" i="3"/>
  <c r="AU156" i="3"/>
  <c r="BC179" i="4"/>
  <c r="BD164" i="3"/>
  <c r="BJ164" i="3" s="1"/>
  <c r="BD74" i="4"/>
  <c r="BJ74" i="4" s="1"/>
  <c r="BD152" i="3"/>
  <c r="BJ152" i="3" s="1"/>
  <c r="AQ125" i="4"/>
  <c r="AY125" i="4" s="1"/>
  <c r="AJ140" i="4"/>
  <c r="AV140" i="4"/>
  <c r="AO140" i="4"/>
  <c r="AU140" i="4"/>
  <c r="BY140" i="4"/>
  <c r="AP140" i="4"/>
  <c r="AM140" i="4"/>
  <c r="AK140" i="4"/>
  <c r="AL140" i="4"/>
  <c r="AO129" i="5"/>
  <c r="BT118" i="4"/>
  <c r="BT59" i="5"/>
  <c r="AP153" i="5"/>
  <c r="BC137" i="3"/>
  <c r="BT137" i="3"/>
  <c r="BN137" i="5" s="1"/>
  <c r="AY84" i="4"/>
  <c r="BC84" i="4" s="1"/>
  <c r="AR84" i="4"/>
  <c r="AZ84" i="4" s="1"/>
  <c r="AW129" i="4"/>
  <c r="BB129" i="4" s="1"/>
  <c r="BT129" i="4" s="1"/>
  <c r="BT129" i="5"/>
  <c r="BC21" i="4"/>
  <c r="BT21" i="4"/>
  <c r="BD93" i="4"/>
  <c r="BJ93" i="4" s="1"/>
  <c r="BD31" i="3"/>
  <c r="BJ31" i="3" s="1"/>
  <c r="BD107" i="4"/>
  <c r="BJ107" i="4" s="1"/>
  <c r="BF167" i="4"/>
  <c r="BO167" i="4" s="1"/>
  <c r="BC129" i="3"/>
  <c r="BT129" i="3"/>
  <c r="AN87" i="4"/>
  <c r="BT87" i="5"/>
  <c r="BY193" i="4"/>
  <c r="AP65" i="5"/>
  <c r="AW65" i="5"/>
  <c r="AY65" i="5" s="1"/>
  <c r="AY134" i="5"/>
  <c r="BD173" i="3"/>
  <c r="BJ173" i="3" s="1"/>
  <c r="BC105" i="3"/>
  <c r="BT105" i="3"/>
  <c r="AO109" i="5"/>
  <c r="BY193" i="3"/>
  <c r="AQ124" i="4"/>
  <c r="AL99" i="5"/>
  <c r="AP99" i="5" s="1"/>
  <c r="BT26" i="3"/>
  <c r="BN26" i="5" s="1"/>
  <c r="BC26" i="3"/>
  <c r="AR136" i="3"/>
  <c r="AZ136" i="3" s="1"/>
  <c r="AW103" i="5"/>
  <c r="AY103" i="5" s="1"/>
  <c r="BD11" i="4"/>
  <c r="BJ11" i="4" s="1"/>
  <c r="BT109" i="3"/>
  <c r="BN109" i="5" s="1"/>
  <c r="BD183" i="3"/>
  <c r="BJ183" i="3" s="1"/>
  <c r="BT179" i="3"/>
  <c r="BN179" i="5" s="1"/>
  <c r="D148" i="5"/>
  <c r="AJ148" i="5"/>
  <c r="AS148" i="5"/>
  <c r="AM148" i="5"/>
  <c r="AK148" i="5"/>
  <c r="AI148" i="5"/>
  <c r="AT148" i="5"/>
  <c r="AN148" i="5"/>
  <c r="AH148" i="5"/>
  <c r="BY7" i="3"/>
  <c r="AM7" i="3"/>
  <c r="AO7" i="3"/>
  <c r="AV7" i="3"/>
  <c r="AJ7" i="3"/>
  <c r="AP7" i="3"/>
  <c r="AK7" i="3"/>
  <c r="AL7" i="3"/>
  <c r="AU7" i="3"/>
  <c r="AR66" i="3"/>
  <c r="AZ66" i="3" s="1"/>
  <c r="AY66" i="3"/>
  <c r="BC66" i="3" s="1"/>
  <c r="BT37" i="4"/>
  <c r="BN37" i="5" s="1"/>
  <c r="BC37" i="4"/>
  <c r="BT77" i="3"/>
  <c r="AY173" i="5"/>
  <c r="AY152" i="5"/>
  <c r="BD14" i="3"/>
  <c r="BJ14" i="3" s="1"/>
  <c r="AY183" i="5"/>
  <c r="AP110" i="5"/>
  <c r="BN101" i="5"/>
  <c r="AL112" i="5"/>
  <c r="BN181" i="5"/>
  <c r="AI177" i="5"/>
  <c r="AH177" i="5"/>
  <c r="D177" i="5"/>
  <c r="AN177" i="5"/>
  <c r="AT177" i="5"/>
  <c r="AM177" i="5"/>
  <c r="AS177" i="5"/>
  <c r="AJ177" i="5"/>
  <c r="AK177" i="5"/>
  <c r="BY156" i="4"/>
  <c r="AP156" i="4"/>
  <c r="AM156" i="4"/>
  <c r="AV156" i="4"/>
  <c r="AK156" i="4"/>
  <c r="AO156" i="4"/>
  <c r="AJ156" i="4"/>
  <c r="AL156" i="4"/>
  <c r="AU156" i="4"/>
  <c r="BN183" i="5"/>
  <c r="AL113" i="5"/>
  <c r="AP113" i="5" s="1"/>
  <c r="AO62" i="5"/>
  <c r="D140" i="5"/>
  <c r="AS140" i="5"/>
  <c r="AH140" i="5"/>
  <c r="AK140" i="5"/>
  <c r="AM140" i="5"/>
  <c r="AT140" i="5"/>
  <c r="AJ140" i="5"/>
  <c r="AN140" i="5"/>
  <c r="AI140" i="5"/>
  <c r="BT168" i="3"/>
  <c r="BC168" i="3"/>
  <c r="AN118" i="4"/>
  <c r="BT118" i="5"/>
  <c r="AY59" i="3"/>
  <c r="AP9" i="5"/>
  <c r="AW9" i="5"/>
  <c r="AY9" i="5" s="1"/>
  <c r="BD176" i="4"/>
  <c r="BJ176" i="4" s="1"/>
  <c r="AO132" i="5"/>
  <c r="AY10" i="3"/>
  <c r="BC10" i="3" s="1"/>
  <c r="AR10" i="3"/>
  <c r="AZ10" i="3" s="1"/>
  <c r="AL117" i="5"/>
  <c r="AP64" i="5"/>
  <c r="BF157" i="4" l="1"/>
  <c r="BO157" i="4" s="1"/>
  <c r="AR77" i="4"/>
  <c r="AZ77" i="4" s="1"/>
  <c r="BB157" i="5"/>
  <c r="AR127" i="4"/>
  <c r="AZ127" i="4" s="1"/>
  <c r="BD127" i="4" s="1"/>
  <c r="BJ127" i="4" s="1"/>
  <c r="AQ148" i="4"/>
  <c r="AR132" i="4"/>
  <c r="AZ132" i="4" s="1"/>
  <c r="BD132" i="4" s="1"/>
  <c r="BJ132" i="4" s="1"/>
  <c r="BB132" i="5" s="1"/>
  <c r="BC131" i="4"/>
  <c r="BF144" i="3"/>
  <c r="BO144" i="3" s="1"/>
  <c r="BF37" i="3"/>
  <c r="BO37" i="3" s="1"/>
  <c r="BB13" i="5"/>
  <c r="BF13" i="3"/>
  <c r="BO13" i="3" s="1"/>
  <c r="BF52" i="3"/>
  <c r="BO52" i="3" s="1"/>
  <c r="AR59" i="3"/>
  <c r="AZ59" i="3" s="1"/>
  <c r="BF46" i="3"/>
  <c r="BO46" i="3" s="1"/>
  <c r="BF74" i="3"/>
  <c r="BO74" i="3" s="1"/>
  <c r="BB144" i="5"/>
  <c r="BT140" i="5"/>
  <c r="AN156" i="3"/>
  <c r="AR87" i="3"/>
  <c r="AZ87" i="3" s="1"/>
  <c r="BB32" i="5"/>
  <c r="BB93" i="5"/>
  <c r="BB162" i="5"/>
  <c r="BC45" i="3"/>
  <c r="BC39" i="3"/>
  <c r="AW68" i="5"/>
  <c r="AY68" i="5" s="1"/>
  <c r="AY105" i="5"/>
  <c r="AP118" i="5"/>
  <c r="AL7" i="5"/>
  <c r="AP122" i="5"/>
  <c r="AP40" i="5"/>
  <c r="AP130" i="5"/>
  <c r="AY102" i="5"/>
  <c r="AP59" i="5"/>
  <c r="AY126" i="5"/>
  <c r="AY90" i="5"/>
  <c r="AY98" i="5"/>
  <c r="AY83" i="5"/>
  <c r="AP103" i="5"/>
  <c r="AQ140" i="4"/>
  <c r="AY140" i="4" s="1"/>
  <c r="BF74" i="4"/>
  <c r="BO74" i="4" s="1"/>
  <c r="AW7" i="4"/>
  <c r="BB7" i="4" s="1"/>
  <c r="BT7" i="4" s="1"/>
  <c r="AW15" i="4"/>
  <c r="BB15" i="4" s="1"/>
  <c r="BF37" i="4"/>
  <c r="BO37" i="4" s="1"/>
  <c r="BH37" i="5" s="1"/>
  <c r="AR77" i="3"/>
  <c r="AZ77" i="3" s="1"/>
  <c r="BD77" i="3" s="1"/>
  <c r="BJ77" i="3" s="1"/>
  <c r="AR120" i="3"/>
  <c r="AZ120" i="3" s="1"/>
  <c r="BB74" i="5"/>
  <c r="BT59" i="3"/>
  <c r="AP98" i="5"/>
  <c r="BF136" i="4"/>
  <c r="BO136" i="4" s="1"/>
  <c r="AP54" i="5"/>
  <c r="BB64" i="5"/>
  <c r="BF143" i="3"/>
  <c r="BO143" i="3" s="1"/>
  <c r="BB31" i="5"/>
  <c r="BF41" i="3"/>
  <c r="BO41" i="3" s="1"/>
  <c r="BH41" i="5" s="1"/>
  <c r="BF144" i="4"/>
  <c r="BO144" i="4" s="1"/>
  <c r="BH144" i="5" s="1"/>
  <c r="BC59" i="3"/>
  <c r="BF9" i="3"/>
  <c r="BO9" i="3" s="1"/>
  <c r="AR125" i="3"/>
  <c r="AZ125" i="3" s="1"/>
  <c r="AR59" i="4"/>
  <c r="AZ59" i="4" s="1"/>
  <c r="BD59" i="4" s="1"/>
  <c r="BJ59" i="4" s="1"/>
  <c r="AY109" i="4"/>
  <c r="BC109" i="4" s="1"/>
  <c r="AW148" i="4"/>
  <c r="BB148" i="4" s="1"/>
  <c r="BT148" i="4" s="1"/>
  <c r="BF158" i="4"/>
  <c r="BO158" i="4" s="1"/>
  <c r="AQ163" i="4"/>
  <c r="AY163" i="4" s="1"/>
  <c r="AN6" i="4"/>
  <c r="BF9" i="4"/>
  <c r="BO9" i="4" s="1"/>
  <c r="BF141" i="4"/>
  <c r="BO141" i="4" s="1"/>
  <c r="BF104" i="4"/>
  <c r="BO104" i="4" s="1"/>
  <c r="BH104" i="5" s="1"/>
  <c r="AQ6" i="4"/>
  <c r="AY6" i="4" s="1"/>
  <c r="BF137" i="4"/>
  <c r="BO137" i="4" s="1"/>
  <c r="BB37" i="5"/>
  <c r="BD18" i="4"/>
  <c r="BJ18" i="4" s="1"/>
  <c r="BB18" i="5" s="1"/>
  <c r="BF35" i="4"/>
  <c r="BO35" i="4" s="1"/>
  <c r="BF150" i="4"/>
  <c r="BO150" i="4" s="1"/>
  <c r="BF95" i="4"/>
  <c r="BO95" i="4" s="1"/>
  <c r="BB88" i="5"/>
  <c r="BC126" i="4"/>
  <c r="BF56" i="4"/>
  <c r="BO56" i="4" s="1"/>
  <c r="BT177" i="5"/>
  <c r="BF13" i="4"/>
  <c r="BO13" i="4" s="1"/>
  <c r="BH13" i="5" s="1"/>
  <c r="BF69" i="4"/>
  <c r="BO69" i="4" s="1"/>
  <c r="BN126" i="5"/>
  <c r="BF66" i="4"/>
  <c r="BO66" i="4" s="1"/>
  <c r="BB107" i="5"/>
  <c r="BN167" i="5"/>
  <c r="BT147" i="5"/>
  <c r="BB11" i="5"/>
  <c r="BF80" i="3"/>
  <c r="BO80" i="3" s="1"/>
  <c r="BB22" i="5"/>
  <c r="BF32" i="3"/>
  <c r="BO32" i="3" s="1"/>
  <c r="AY120" i="3"/>
  <c r="BC120" i="3" s="1"/>
  <c r="BF150" i="3"/>
  <c r="BO150" i="3" s="1"/>
  <c r="BB56" i="5"/>
  <c r="AN17" i="3"/>
  <c r="BT163" i="5"/>
  <c r="AN7" i="3"/>
  <c r="BF8" i="3"/>
  <c r="BO8" i="3" s="1"/>
  <c r="BN138" i="5"/>
  <c r="BC125" i="3"/>
  <c r="AR39" i="3"/>
  <c r="AZ39" i="3" s="1"/>
  <c r="BD39" i="3" s="1"/>
  <c r="BJ39" i="3" s="1"/>
  <c r="BT189" i="5"/>
  <c r="BB150" i="5"/>
  <c r="BT125" i="3"/>
  <c r="AW17" i="3"/>
  <c r="BB17" i="3" s="1"/>
  <c r="BT17" i="3" s="1"/>
  <c r="BB63" i="5"/>
  <c r="BF31" i="3"/>
  <c r="BO31" i="3" s="1"/>
  <c r="BF164" i="3"/>
  <c r="BO164" i="3" s="1"/>
  <c r="AQ156" i="3"/>
  <c r="AR156" i="3" s="1"/>
  <c r="AZ156" i="3" s="1"/>
  <c r="BB100" i="5"/>
  <c r="BF29" i="3"/>
  <c r="BO29" i="3" s="1"/>
  <c r="AW15" i="3"/>
  <c r="BB15" i="3" s="1"/>
  <c r="AQ163" i="3"/>
  <c r="AY163" i="3" s="1"/>
  <c r="BT190" i="5"/>
  <c r="BF169" i="3"/>
  <c r="BO169" i="3" s="1"/>
  <c r="BF18" i="3"/>
  <c r="BO18" i="3" s="1"/>
  <c r="BF26" i="3"/>
  <c r="BO26" i="3" s="1"/>
  <c r="BF146" i="3"/>
  <c r="BO146" i="3" s="1"/>
  <c r="BB158" i="5"/>
  <c r="AR129" i="3"/>
  <c r="AZ129" i="3" s="1"/>
  <c r="BD129" i="3" s="1"/>
  <c r="BJ129" i="3" s="1"/>
  <c r="BF16" i="3"/>
  <c r="BO16" i="3" s="1"/>
  <c r="BF63" i="3"/>
  <c r="BO63" i="3" s="1"/>
  <c r="BN80" i="5"/>
  <c r="BF171" i="3"/>
  <c r="BO171" i="3" s="1"/>
  <c r="BF100" i="3"/>
  <c r="BO100" i="3" s="1"/>
  <c r="AW59" i="5"/>
  <c r="AY59" i="5" s="1"/>
  <c r="AO15" i="5"/>
  <c r="AW15" i="5" s="1"/>
  <c r="AP126" i="5"/>
  <c r="AY121" i="5"/>
  <c r="AY120" i="5"/>
  <c r="AP45" i="5"/>
  <c r="AW45" i="5"/>
  <c r="AY45" i="5" s="1"/>
  <c r="AY123" i="5"/>
  <c r="AY124" i="5"/>
  <c r="AO140" i="5"/>
  <c r="AW140" i="5" s="1"/>
  <c r="AP90" i="5"/>
  <c r="AO147" i="5"/>
  <c r="AW147" i="5" s="1"/>
  <c r="AP102" i="5"/>
  <c r="AP78" i="5"/>
  <c r="AP125" i="5"/>
  <c r="AU6" i="5"/>
  <c r="AX6" i="5" s="1"/>
  <c r="AY40" i="5"/>
  <c r="AL139" i="5"/>
  <c r="AY106" i="5"/>
  <c r="AW125" i="5"/>
  <c r="AY125" i="5" s="1"/>
  <c r="AU170" i="5"/>
  <c r="AX170" i="5" s="1"/>
  <c r="AO156" i="5"/>
  <c r="AW156" i="5" s="1"/>
  <c r="AU7" i="5"/>
  <c r="AX7" i="5" s="1"/>
  <c r="BT191" i="5"/>
  <c r="AW54" i="5"/>
  <c r="AY54" i="5" s="1"/>
  <c r="AL163" i="5"/>
  <c r="AP123" i="5"/>
  <c r="AY44" i="5"/>
  <c r="AL15" i="5"/>
  <c r="AY113" i="5"/>
  <c r="AQ7" i="4"/>
  <c r="AY7" i="4" s="1"/>
  <c r="BF161" i="4"/>
  <c r="BO161" i="4" s="1"/>
  <c r="BF32" i="4"/>
  <c r="BO32" i="4" s="1"/>
  <c r="BH32" i="5" s="1"/>
  <c r="BF88" i="4"/>
  <c r="BO88" i="4" s="1"/>
  <c r="BF178" i="4"/>
  <c r="BO178" i="4" s="1"/>
  <c r="AW140" i="4"/>
  <c r="BB140" i="4" s="1"/>
  <c r="BT140" i="4" s="1"/>
  <c r="BF162" i="4"/>
  <c r="BO162" i="4" s="1"/>
  <c r="BH162" i="5" s="1"/>
  <c r="AQ139" i="4"/>
  <c r="AY139" i="4" s="1"/>
  <c r="BF72" i="4"/>
  <c r="BO72" i="4" s="1"/>
  <c r="BF146" i="4"/>
  <c r="BO146" i="4" s="1"/>
  <c r="BC106" i="4"/>
  <c r="BF145" i="4"/>
  <c r="BO145" i="4" s="1"/>
  <c r="AW139" i="4"/>
  <c r="BB139" i="4" s="1"/>
  <c r="BT139" i="4" s="1"/>
  <c r="AW147" i="4"/>
  <c r="BB147" i="4" s="1"/>
  <c r="BT147" i="4" s="1"/>
  <c r="BF11" i="4"/>
  <c r="BO11" i="4" s="1"/>
  <c r="BF51" i="4"/>
  <c r="BO51" i="4" s="1"/>
  <c r="AN148" i="4"/>
  <c r="AR148" i="4" s="1"/>
  <c r="AZ148" i="4" s="1"/>
  <c r="AW6" i="4"/>
  <c r="BB6" i="4" s="1"/>
  <c r="BF31" i="4"/>
  <c r="BO31" i="4" s="1"/>
  <c r="AN139" i="4"/>
  <c r="BF134" i="4"/>
  <c r="BO134" i="4" s="1"/>
  <c r="BF152" i="4"/>
  <c r="BO152" i="4" s="1"/>
  <c r="AN140" i="4"/>
  <c r="AR140" i="4" s="1"/>
  <c r="AZ140" i="4" s="1"/>
  <c r="BD140" i="4" s="1"/>
  <c r="BJ140" i="4" s="1"/>
  <c r="BT156" i="5"/>
  <c r="BF107" i="4"/>
  <c r="BO107" i="4" s="1"/>
  <c r="BF181" i="4"/>
  <c r="BO181" i="4" s="1"/>
  <c r="BF168" i="4"/>
  <c r="BO168" i="4" s="1"/>
  <c r="BF5" i="4"/>
  <c r="BO5" i="4" s="1"/>
  <c r="BF29" i="4"/>
  <c r="BO29" i="4" s="1"/>
  <c r="BF64" i="4"/>
  <c r="BO64" i="4" s="1"/>
  <c r="BF36" i="4"/>
  <c r="BO36" i="4" s="1"/>
  <c r="BF53" i="4"/>
  <c r="BO53" i="4" s="1"/>
  <c r="BF30" i="4"/>
  <c r="BO30" i="4" s="1"/>
  <c r="BH30" i="5" s="1"/>
  <c r="BF100" i="4"/>
  <c r="BO100" i="4" s="1"/>
  <c r="BF80" i="4"/>
  <c r="BO80" i="4" s="1"/>
  <c r="BF159" i="4"/>
  <c r="BO159" i="4" s="1"/>
  <c r="BF14" i="4"/>
  <c r="BO14" i="4" s="1"/>
  <c r="AR131" i="4"/>
  <c r="AZ131" i="4" s="1"/>
  <c r="BD131" i="4" s="1"/>
  <c r="BJ131" i="4" s="1"/>
  <c r="BB152" i="5"/>
  <c r="BF56" i="3"/>
  <c r="BO56" i="3" s="1"/>
  <c r="BH56" i="5" s="1"/>
  <c r="BF141" i="3"/>
  <c r="BO141" i="3" s="1"/>
  <c r="AQ17" i="3"/>
  <c r="AR17" i="3" s="1"/>
  <c r="AZ17" i="3" s="1"/>
  <c r="AN139" i="3"/>
  <c r="AQ147" i="3"/>
  <c r="AY147" i="3" s="1"/>
  <c r="BF152" i="3"/>
  <c r="BO152" i="3" s="1"/>
  <c r="BF168" i="3"/>
  <c r="BO168" i="3" s="1"/>
  <c r="BF105" i="3"/>
  <c r="BO105" i="3" s="1"/>
  <c r="BF176" i="3"/>
  <c r="BO176" i="3" s="1"/>
  <c r="BF47" i="3"/>
  <c r="BO47" i="3" s="1"/>
  <c r="BF50" i="3"/>
  <c r="BO50" i="3" s="1"/>
  <c r="BF182" i="3"/>
  <c r="BO182" i="3" s="1"/>
  <c r="BF183" i="3"/>
  <c r="BO183" i="3" s="1"/>
  <c r="BF184" i="3"/>
  <c r="BO184" i="3" s="1"/>
  <c r="AW156" i="3"/>
  <c r="BB156" i="3" s="1"/>
  <c r="BT156" i="3" s="1"/>
  <c r="BF166" i="3"/>
  <c r="BO166" i="3" s="1"/>
  <c r="AQ148" i="3"/>
  <c r="AY148" i="3" s="1"/>
  <c r="BN59" i="5"/>
  <c r="AW6" i="3"/>
  <c r="BB6" i="3" s="1"/>
  <c r="BF11" i="3"/>
  <c r="BO11" i="3" s="1"/>
  <c r="BF5" i="3"/>
  <c r="BO5" i="3" s="1"/>
  <c r="BF162" i="3"/>
  <c r="BO162" i="3" s="1"/>
  <c r="BB166" i="5"/>
  <c r="AW147" i="3"/>
  <c r="BB147" i="3" s="1"/>
  <c r="BN150" i="5"/>
  <c r="BN106" i="5"/>
  <c r="BF14" i="3"/>
  <c r="BO14" i="3" s="1"/>
  <c r="BF173" i="3"/>
  <c r="BO173" i="3" s="1"/>
  <c r="BF167" i="3"/>
  <c r="BO167" i="3" s="1"/>
  <c r="BH167" i="5" s="1"/>
  <c r="BF157" i="3"/>
  <c r="BO157" i="3" s="1"/>
  <c r="BH157" i="5" s="1"/>
  <c r="BF93" i="3"/>
  <c r="BO93" i="3" s="1"/>
  <c r="AN163" i="3"/>
  <c r="BF161" i="3"/>
  <c r="BO161" i="3" s="1"/>
  <c r="BH161" i="5" s="1"/>
  <c r="BF159" i="3"/>
  <c r="BO159" i="3" s="1"/>
  <c r="AN147" i="3"/>
  <c r="BN160" i="5"/>
  <c r="BF22" i="3"/>
  <c r="BO22" i="3" s="1"/>
  <c r="AQ6" i="3"/>
  <c r="AY6" i="3" s="1"/>
  <c r="AW28" i="3"/>
  <c r="BB28" i="3" s="1"/>
  <c r="BC28" i="3" s="1"/>
  <c r="BF153" i="3"/>
  <c r="BO153" i="3" s="1"/>
  <c r="AL17" i="5"/>
  <c r="AU147" i="5"/>
  <c r="AX147" i="5" s="1"/>
  <c r="AL28" i="5"/>
  <c r="AY122" i="5"/>
  <c r="AY130" i="5"/>
  <c r="AO7" i="5"/>
  <c r="AP7" i="5" s="1"/>
  <c r="AO17" i="5"/>
  <c r="AW17" i="5" s="1"/>
  <c r="AO6" i="5"/>
  <c r="AW6" i="5" s="1"/>
  <c r="AP124" i="5"/>
  <c r="AU17" i="5"/>
  <c r="AX17" i="5" s="1"/>
  <c r="AO170" i="5"/>
  <c r="AW170" i="5" s="1"/>
  <c r="AY170" i="5" s="1"/>
  <c r="AW78" i="5"/>
  <c r="AY78" i="5" s="1"/>
  <c r="AL172" i="5"/>
  <c r="AO28" i="5"/>
  <c r="AW28" i="5" s="1"/>
  <c r="AU163" i="5"/>
  <c r="AX163" i="5" s="1"/>
  <c r="AP119" i="5"/>
  <c r="AP121" i="5"/>
  <c r="AW127" i="5"/>
  <c r="AY127" i="5" s="1"/>
  <c r="AP127" i="5"/>
  <c r="AY148" i="4"/>
  <c r="BC148" i="4" s="1"/>
  <c r="BC77" i="4"/>
  <c r="BT77" i="4"/>
  <c r="BN77" i="5" s="1"/>
  <c r="BT15" i="4"/>
  <c r="AR130" i="4"/>
  <c r="AZ130" i="4" s="1"/>
  <c r="AY130" i="4"/>
  <c r="BC130" i="4" s="1"/>
  <c r="BT6" i="4"/>
  <c r="BY190" i="4"/>
  <c r="BY186" i="4"/>
  <c r="BD134" i="3"/>
  <c r="BJ134" i="3" s="1"/>
  <c r="BT15" i="3"/>
  <c r="AY105" i="4"/>
  <c r="AR105" i="4"/>
  <c r="AZ105" i="4" s="1"/>
  <c r="AW60" i="5"/>
  <c r="AY60" i="5" s="1"/>
  <c r="AP60" i="5"/>
  <c r="BC118" i="3"/>
  <c r="BT118" i="3"/>
  <c r="BT147" i="3"/>
  <c r="AY99" i="5"/>
  <c r="BD72" i="3"/>
  <c r="BJ72" i="3" s="1"/>
  <c r="AP132" i="5"/>
  <c r="AW132" i="5"/>
  <c r="AY132" i="5" s="1"/>
  <c r="BN129" i="5"/>
  <c r="BN118" i="5"/>
  <c r="BD154" i="3"/>
  <c r="BJ154" i="3" s="1"/>
  <c r="BB154" i="5" s="1"/>
  <c r="BT105" i="4"/>
  <c r="BN105" i="5" s="1"/>
  <c r="AO163" i="5"/>
  <c r="BD92" i="3"/>
  <c r="BJ92" i="3" s="1"/>
  <c r="BB92" i="5" s="1"/>
  <c r="BF88" i="3"/>
  <c r="BO88" i="3" s="1"/>
  <c r="BH88" i="5" s="1"/>
  <c r="BD21" i="3"/>
  <c r="BJ21" i="3" s="1"/>
  <c r="AR125" i="4"/>
  <c r="AZ125" i="4" s="1"/>
  <c r="BD155" i="3"/>
  <c r="BJ155" i="3" s="1"/>
  <c r="BB155" i="5" s="1"/>
  <c r="BB134" i="5"/>
  <c r="BF155" i="4"/>
  <c r="BO155" i="4" s="1"/>
  <c r="BF137" i="3"/>
  <c r="BO137" i="3" s="1"/>
  <c r="BH137" i="5" s="1"/>
  <c r="BD73" i="3"/>
  <c r="BJ73" i="3" s="1"/>
  <c r="BB141" i="5"/>
  <c r="BD143" i="4"/>
  <c r="BJ143" i="4" s="1"/>
  <c r="BB143" i="5" s="1"/>
  <c r="BD69" i="3"/>
  <c r="BJ69" i="3" s="1"/>
  <c r="BB69" i="5" s="1"/>
  <c r="BF138" i="4"/>
  <c r="BO138" i="4" s="1"/>
  <c r="BD180" i="3"/>
  <c r="BJ180" i="3" s="1"/>
  <c r="BB180" i="5" s="1"/>
  <c r="BD45" i="4"/>
  <c r="BJ45" i="4" s="1"/>
  <c r="BD16" i="4"/>
  <c r="BJ16" i="4" s="1"/>
  <c r="BB16" i="5" s="1"/>
  <c r="AP117" i="5"/>
  <c r="AW117" i="5"/>
  <c r="AY117" i="5" s="1"/>
  <c r="BD183" i="4"/>
  <c r="BJ183" i="4" s="1"/>
  <c r="BB183" i="5" s="1"/>
  <c r="AP77" i="5"/>
  <c r="AW77" i="5"/>
  <c r="AY77" i="5" s="1"/>
  <c r="AO172" i="5"/>
  <c r="BD106" i="3"/>
  <c r="BJ106" i="3" s="1"/>
  <c r="AW108" i="5"/>
  <c r="AY108" i="5" s="1"/>
  <c r="AP108" i="5"/>
  <c r="BD51" i="3"/>
  <c r="BJ51" i="3" s="1"/>
  <c r="BB51" i="5" s="1"/>
  <c r="BD101" i="4"/>
  <c r="BJ101" i="4" s="1"/>
  <c r="BD95" i="3"/>
  <c r="BJ95" i="3" s="1"/>
  <c r="BB95" i="5" s="1"/>
  <c r="AW28" i="4"/>
  <c r="BB28" i="4" s="1"/>
  <c r="BD145" i="3"/>
  <c r="BJ145" i="3" s="1"/>
  <c r="BB145" i="5" s="1"/>
  <c r="AR45" i="3"/>
  <c r="AZ45" i="3" s="1"/>
  <c r="BT87" i="3"/>
  <c r="BT193" i="3" s="1"/>
  <c r="BC87" i="3"/>
  <c r="BD67" i="3"/>
  <c r="BJ67" i="3" s="1"/>
  <c r="BB67" i="5" s="1"/>
  <c r="BD71" i="4"/>
  <c r="BJ71" i="4" s="1"/>
  <c r="BD125" i="3"/>
  <c r="BJ125" i="3" s="1"/>
  <c r="BD173" i="4"/>
  <c r="BJ173" i="4" s="1"/>
  <c r="BB173" i="5" s="1"/>
  <c r="BF50" i="4"/>
  <c r="BO50" i="4" s="1"/>
  <c r="BH50" i="5" s="1"/>
  <c r="BB72" i="5"/>
  <c r="BD101" i="3"/>
  <c r="BJ101" i="3" s="1"/>
  <c r="BD65" i="4"/>
  <c r="BJ65" i="4" s="1"/>
  <c r="BD21" i="4"/>
  <c r="BJ21" i="4" s="1"/>
  <c r="BN67" i="5"/>
  <c r="AQ17" i="4"/>
  <c r="AR124" i="3"/>
  <c r="AZ124" i="3" s="1"/>
  <c r="AY124" i="3"/>
  <c r="BC124" i="3" s="1"/>
  <c r="BT6" i="3"/>
  <c r="BD109" i="4"/>
  <c r="BJ109" i="4" s="1"/>
  <c r="BC87" i="4"/>
  <c r="BF176" i="4"/>
  <c r="BO176" i="4" s="1"/>
  <c r="AW62" i="5"/>
  <c r="AY62" i="5" s="1"/>
  <c r="AP62" i="5"/>
  <c r="AW156" i="4"/>
  <c r="BB156" i="4" s="1"/>
  <c r="BD136" i="3"/>
  <c r="BJ136" i="3" s="1"/>
  <c r="BB136" i="5" s="1"/>
  <c r="BF174" i="3"/>
  <c r="BO174" i="3" s="1"/>
  <c r="BD110" i="4"/>
  <c r="BJ110" i="4" s="1"/>
  <c r="BF96" i="4"/>
  <c r="BO96" i="4" s="1"/>
  <c r="BF129" i="3"/>
  <c r="BO129" i="3" s="1"/>
  <c r="BD106" i="4"/>
  <c r="BJ106" i="4" s="1"/>
  <c r="BN168" i="5"/>
  <c r="AQ140" i="3"/>
  <c r="AY140" i="3" s="1"/>
  <c r="AW177" i="3"/>
  <c r="BB177" i="3" s="1"/>
  <c r="AW61" i="5"/>
  <c r="AY61" i="5" s="1"/>
  <c r="AP61" i="5"/>
  <c r="BD89" i="4"/>
  <c r="BJ89" i="4" s="1"/>
  <c r="BD184" i="4"/>
  <c r="BJ184" i="4" s="1"/>
  <c r="BB184" i="5" s="1"/>
  <c r="BB29" i="5"/>
  <c r="BF23" i="3"/>
  <c r="BO23" i="3" s="1"/>
  <c r="BH23" i="5" s="1"/>
  <c r="BF58" i="4"/>
  <c r="BO58" i="4" s="1"/>
  <c r="AO139" i="5"/>
  <c r="BC106" i="3"/>
  <c r="BD182" i="4"/>
  <c r="BJ182" i="4" s="1"/>
  <c r="BB182" i="5" s="1"/>
  <c r="AP83" i="5"/>
  <c r="BT6" i="5"/>
  <c r="BY190" i="3"/>
  <c r="BY186" i="3"/>
  <c r="BT130" i="3"/>
  <c r="BN130" i="5" s="1"/>
  <c r="BC130" i="3"/>
  <c r="BF107" i="3"/>
  <c r="BO107" i="3" s="1"/>
  <c r="AR87" i="4"/>
  <c r="AZ87" i="4" s="1"/>
  <c r="BF57" i="4"/>
  <c r="BO57" i="4" s="1"/>
  <c r="AQ147" i="4"/>
  <c r="AY147" i="4" s="1"/>
  <c r="AN28" i="4"/>
  <c r="AQ139" i="3"/>
  <c r="AY139" i="3" s="1"/>
  <c r="BC139" i="3" s="1"/>
  <c r="BY195" i="3"/>
  <c r="BF178" i="3"/>
  <c r="BO178" i="3" s="1"/>
  <c r="BB178" i="5"/>
  <c r="BF84" i="3"/>
  <c r="BO84" i="3" s="1"/>
  <c r="BD135" i="3"/>
  <c r="BJ135" i="3" s="1"/>
  <c r="AY119" i="5"/>
  <c r="BD174" i="4"/>
  <c r="BJ174" i="4" s="1"/>
  <c r="BB174" i="5" s="1"/>
  <c r="BF34" i="3"/>
  <c r="BO34" i="3" s="1"/>
  <c r="BH34" i="5" s="1"/>
  <c r="BF158" i="3"/>
  <c r="BO158" i="3" s="1"/>
  <c r="BB50" i="5"/>
  <c r="AU140" i="5"/>
  <c r="AX140" i="5" s="1"/>
  <c r="AN156" i="4"/>
  <c r="AW109" i="5"/>
  <c r="AY109" i="5" s="1"/>
  <c r="AP109" i="5"/>
  <c r="BD77" i="4"/>
  <c r="BJ77" i="4" s="1"/>
  <c r="BD87" i="3"/>
  <c r="BJ87" i="3" s="1"/>
  <c r="BD94" i="3"/>
  <c r="BJ94" i="3" s="1"/>
  <c r="BB94" i="5" s="1"/>
  <c r="BD73" i="4"/>
  <c r="BJ73" i="4" s="1"/>
  <c r="BD135" i="4"/>
  <c r="BJ135" i="4" s="1"/>
  <c r="BD53" i="3"/>
  <c r="BJ53" i="3" s="1"/>
  <c r="BB53" i="5" s="1"/>
  <c r="AN6" i="3"/>
  <c r="BF12" i="4"/>
  <c r="BO12" i="4" s="1"/>
  <c r="BH12" i="5" s="1"/>
  <c r="BT139" i="5"/>
  <c r="BY195" i="4"/>
  <c r="BB57" i="5"/>
  <c r="BD164" i="4"/>
  <c r="BJ164" i="4" s="1"/>
  <c r="BB164" i="5" s="1"/>
  <c r="AR118" i="4"/>
  <c r="AZ118" i="4" s="1"/>
  <c r="BF166" i="4"/>
  <c r="BO166" i="4" s="1"/>
  <c r="AP112" i="5"/>
  <c r="BD181" i="3"/>
  <c r="BJ181" i="3" s="1"/>
  <c r="BB181" i="5" s="1"/>
  <c r="BD151" i="3"/>
  <c r="BJ151" i="3" s="1"/>
  <c r="BC127" i="3"/>
  <c r="BF63" i="4"/>
  <c r="BO63" i="4" s="1"/>
  <c r="BD126" i="4"/>
  <c r="BJ126" i="4" s="1"/>
  <c r="BF22" i="4"/>
  <c r="BO22" i="4" s="1"/>
  <c r="BH22" i="5" s="1"/>
  <c r="BD138" i="3"/>
  <c r="BJ138" i="3" s="1"/>
  <c r="BB138" i="5" s="1"/>
  <c r="BC129" i="4"/>
  <c r="AU156" i="5"/>
  <c r="AX156" i="5" s="1"/>
  <c r="BD47" i="4"/>
  <c r="BJ47" i="4" s="1"/>
  <c r="BB47" i="5" s="1"/>
  <c r="AW87" i="5"/>
  <c r="AP87" i="5"/>
  <c r="BF91" i="4"/>
  <c r="BO91" i="4" s="1"/>
  <c r="AQ7" i="3"/>
  <c r="BD36" i="3"/>
  <c r="BJ36" i="3" s="1"/>
  <c r="BB36" i="5" s="1"/>
  <c r="AP39" i="5"/>
  <c r="AW39" i="5"/>
  <c r="AR109" i="3"/>
  <c r="AZ109" i="3" s="1"/>
  <c r="AY109" i="3"/>
  <c r="BC109" i="3" s="1"/>
  <c r="BD35" i="3"/>
  <c r="BJ35" i="3" s="1"/>
  <c r="BB35" i="5" s="1"/>
  <c r="AL170" i="5"/>
  <c r="BH9" i="5"/>
  <c r="BD58" i="3"/>
  <c r="BJ58" i="3" s="1"/>
  <c r="BB58" i="5" s="1"/>
  <c r="BT139" i="3"/>
  <c r="BD179" i="3"/>
  <c r="BJ179" i="3" s="1"/>
  <c r="BB179" i="5" s="1"/>
  <c r="BD127" i="3"/>
  <c r="BJ127" i="3" s="1"/>
  <c r="BC125" i="4"/>
  <c r="BT125" i="4"/>
  <c r="BN125" i="5" s="1"/>
  <c r="BT45" i="4"/>
  <c r="BT192" i="4" s="1"/>
  <c r="BC45" i="4"/>
  <c r="BD89" i="3"/>
  <c r="BJ89" i="3" s="1"/>
  <c r="BD129" i="4"/>
  <c r="BJ129" i="4" s="1"/>
  <c r="BB129" i="5" s="1"/>
  <c r="BD52" i="4"/>
  <c r="BJ52" i="4" s="1"/>
  <c r="BB52" i="5" s="1"/>
  <c r="BD71" i="3"/>
  <c r="BJ71" i="3" s="1"/>
  <c r="BH80" i="5"/>
  <c r="AO148" i="5"/>
  <c r="BN21" i="5"/>
  <c r="BD84" i="4"/>
  <c r="BJ84" i="4" s="1"/>
  <c r="BB84" i="5" s="1"/>
  <c r="AQ177" i="4"/>
  <c r="AY177" i="4" s="1"/>
  <c r="AU15" i="5"/>
  <c r="AX15" i="5" s="1"/>
  <c r="AQ15" i="4"/>
  <c r="AY15" i="4" s="1"/>
  <c r="AQ15" i="3"/>
  <c r="AY15" i="3" s="1"/>
  <c r="BC15" i="3" s="1"/>
  <c r="BD110" i="3"/>
  <c r="BJ110" i="3" s="1"/>
  <c r="AP115" i="5"/>
  <c r="AQ156" i="4"/>
  <c r="AY156" i="4" s="1"/>
  <c r="AU177" i="5"/>
  <c r="AX177" i="5" s="1"/>
  <c r="AU148" i="5"/>
  <c r="AX148" i="5" s="1"/>
  <c r="AW177" i="4"/>
  <c r="BB177" i="4" s="1"/>
  <c r="AN7" i="4"/>
  <c r="BT7" i="5"/>
  <c r="BD131" i="3"/>
  <c r="BJ131" i="3" s="1"/>
  <c r="BD160" i="4"/>
  <c r="BJ160" i="4" s="1"/>
  <c r="BD118" i="3"/>
  <c r="BJ118" i="3" s="1"/>
  <c r="AW140" i="3"/>
  <c r="BB140" i="3" s="1"/>
  <c r="AN177" i="3"/>
  <c r="BD153" i="4"/>
  <c r="BJ153" i="4" s="1"/>
  <c r="BB153" i="5" s="1"/>
  <c r="AW148" i="3"/>
  <c r="BB148" i="3" s="1"/>
  <c r="BT148" i="3" s="1"/>
  <c r="BN148" i="5" s="1"/>
  <c r="BT148" i="5"/>
  <c r="BH5" i="5"/>
  <c r="AU172" i="5"/>
  <c r="AX172" i="5" s="1"/>
  <c r="BD120" i="3"/>
  <c r="BJ120" i="3" s="1"/>
  <c r="BB120" i="5" s="1"/>
  <c r="BD25" i="4"/>
  <c r="BJ25" i="4" s="1"/>
  <c r="BB25" i="5" s="1"/>
  <c r="BT127" i="4"/>
  <c r="BN127" i="5" s="1"/>
  <c r="BC127" i="4"/>
  <c r="BT17" i="5"/>
  <c r="BD26" i="4"/>
  <c r="BJ26" i="4" s="1"/>
  <c r="BB26" i="5" s="1"/>
  <c r="AW163" i="4"/>
  <c r="BB163" i="4" s="1"/>
  <c r="AU28" i="5"/>
  <c r="AX28" i="5" s="1"/>
  <c r="BB9" i="5"/>
  <c r="AQ28" i="4"/>
  <c r="AY28" i="4" s="1"/>
  <c r="BD46" i="4"/>
  <c r="BJ46" i="4" s="1"/>
  <c r="BB46" i="5" s="1"/>
  <c r="BB176" i="5"/>
  <c r="BT28" i="5"/>
  <c r="BT188" i="5" s="1"/>
  <c r="BF67" i="4"/>
  <c r="BO67" i="4" s="1"/>
  <c r="BD171" i="4"/>
  <c r="BJ171" i="4" s="1"/>
  <c r="BB171" i="5" s="1"/>
  <c r="BD91" i="3"/>
  <c r="BJ91" i="3" s="1"/>
  <c r="BB91" i="5" s="1"/>
  <c r="BD8" i="4"/>
  <c r="BJ8" i="4" s="1"/>
  <c r="BB8" i="5" s="1"/>
  <c r="BB80" i="5"/>
  <c r="BB159" i="5"/>
  <c r="AL177" i="5"/>
  <c r="BD66" i="3"/>
  <c r="BJ66" i="3" s="1"/>
  <c r="BB66" i="5" s="1"/>
  <c r="BB168" i="5"/>
  <c r="BN39" i="5"/>
  <c r="BT192" i="3"/>
  <c r="AL6" i="5"/>
  <c r="AW97" i="5"/>
  <c r="AY97" i="5" s="1"/>
  <c r="AP97" i="5"/>
  <c r="AY112" i="5"/>
  <c r="BD10" i="3"/>
  <c r="BJ10" i="3" s="1"/>
  <c r="BB10" i="5" s="1"/>
  <c r="BD59" i="3"/>
  <c r="BJ59" i="3" s="1"/>
  <c r="AL140" i="5"/>
  <c r="AO177" i="5"/>
  <c r="AW177" i="5" s="1"/>
  <c r="AW7" i="3"/>
  <c r="BB7" i="3" s="1"/>
  <c r="AL148" i="5"/>
  <c r="AR124" i="4"/>
  <c r="AZ124" i="4" s="1"/>
  <c r="AY124" i="4"/>
  <c r="BC124" i="4" s="1"/>
  <c r="BF93" i="4"/>
  <c r="BO93" i="4" s="1"/>
  <c r="BC118" i="4"/>
  <c r="AW129" i="5"/>
  <c r="AY129" i="5" s="1"/>
  <c r="AP129" i="5"/>
  <c r="AN177" i="4"/>
  <c r="BB146" i="5"/>
  <c r="BD130" i="3"/>
  <c r="BJ130" i="3" s="1"/>
  <c r="AN140" i="3"/>
  <c r="AR140" i="3" s="1"/>
  <c r="AZ140" i="3" s="1"/>
  <c r="BF92" i="4"/>
  <c r="BO92" i="4" s="1"/>
  <c r="AQ177" i="3"/>
  <c r="AN148" i="3"/>
  <c r="BD169" i="4"/>
  <c r="BJ169" i="4" s="1"/>
  <c r="BB169" i="5" s="1"/>
  <c r="BB5" i="5"/>
  <c r="AN15" i="4"/>
  <c r="BT15" i="5"/>
  <c r="BB137" i="5"/>
  <c r="BZ192" i="3"/>
  <c r="AW17" i="4"/>
  <c r="BB17" i="4" s="1"/>
  <c r="BT17" i="4" s="1"/>
  <c r="BN17" i="5" s="1"/>
  <c r="AN17" i="4"/>
  <c r="BD96" i="3"/>
  <c r="BJ96" i="3" s="1"/>
  <c r="BB96" i="5" s="1"/>
  <c r="AU139" i="5"/>
  <c r="AX139" i="5" s="1"/>
  <c r="AN15" i="3"/>
  <c r="BF57" i="3"/>
  <c r="BO57" i="3" s="1"/>
  <c r="AN163" i="4"/>
  <c r="AL147" i="5"/>
  <c r="AP147" i="5" s="1"/>
  <c r="AW163" i="3"/>
  <c r="BB163" i="3" s="1"/>
  <c r="AN147" i="4"/>
  <c r="BD65" i="3"/>
  <c r="BJ65" i="3" s="1"/>
  <c r="BF180" i="4"/>
  <c r="BO180" i="4" s="1"/>
  <c r="BF64" i="3"/>
  <c r="BO64" i="3" s="1"/>
  <c r="BD151" i="4"/>
  <c r="BJ151" i="4" s="1"/>
  <c r="AN28" i="3"/>
  <c r="AW131" i="5"/>
  <c r="AY131" i="5" s="1"/>
  <c r="AP131" i="5"/>
  <c r="BD160" i="3"/>
  <c r="BJ160" i="3" s="1"/>
  <c r="AL156" i="5"/>
  <c r="AR126" i="3"/>
  <c r="AZ126" i="3" s="1"/>
  <c r="AY126" i="3"/>
  <c r="BC126" i="3" s="1"/>
  <c r="BF10" i="4"/>
  <c r="BO10" i="4" s="1"/>
  <c r="BF154" i="4"/>
  <c r="BO154" i="4" s="1"/>
  <c r="BF179" i="4"/>
  <c r="BO179" i="4" s="1"/>
  <c r="BB14" i="5"/>
  <c r="BC6" i="4" l="1"/>
  <c r="BF151" i="4"/>
  <c r="BO151" i="4" s="1"/>
  <c r="AR163" i="4"/>
  <c r="AZ163" i="4" s="1"/>
  <c r="BC140" i="4"/>
  <c r="BC15" i="4"/>
  <c r="BF77" i="4"/>
  <c r="BO77" i="4" s="1"/>
  <c r="AR6" i="4"/>
  <c r="AZ6" i="4" s="1"/>
  <c r="BH159" i="5"/>
  <c r="BF95" i="3"/>
  <c r="BO95" i="3" s="1"/>
  <c r="BH95" i="5" s="1"/>
  <c r="BT28" i="3"/>
  <c r="BT191" i="3" s="1"/>
  <c r="BF65" i="3"/>
  <c r="BO65" i="3" s="1"/>
  <c r="BH93" i="5"/>
  <c r="BH74" i="5"/>
  <c r="AR148" i="3"/>
  <c r="AZ148" i="3" s="1"/>
  <c r="BF131" i="3"/>
  <c r="BO131" i="3" s="1"/>
  <c r="BH166" i="5"/>
  <c r="BF53" i="3"/>
  <c r="BO53" i="3" s="1"/>
  <c r="BH150" i="5"/>
  <c r="AW7" i="5"/>
  <c r="AY7" i="5" s="1"/>
  <c r="AP140" i="5"/>
  <c r="AP15" i="5"/>
  <c r="AP156" i="5"/>
  <c r="AR15" i="4"/>
  <c r="AZ15" i="4" s="1"/>
  <c r="BH29" i="5"/>
  <c r="BF131" i="4"/>
  <c r="BO131" i="4" s="1"/>
  <c r="BB131" i="5"/>
  <c r="BF110" i="3"/>
  <c r="BO110" i="3" s="1"/>
  <c r="AY17" i="5"/>
  <c r="AR6" i="3"/>
  <c r="AZ6" i="3" s="1"/>
  <c r="BH158" i="5"/>
  <c r="BC147" i="4"/>
  <c r="AR7" i="4"/>
  <c r="AZ7" i="4" s="1"/>
  <c r="BD7" i="4" s="1"/>
  <c r="BJ7" i="4" s="1"/>
  <c r="BH176" i="5"/>
  <c r="BH64" i="5"/>
  <c r="BN45" i="5"/>
  <c r="BN189" i="5" s="1"/>
  <c r="AR139" i="4"/>
  <c r="AZ139" i="4" s="1"/>
  <c r="BD139" i="4" s="1"/>
  <c r="BJ139" i="4" s="1"/>
  <c r="BH11" i="5"/>
  <c r="BF47" i="4"/>
  <c r="BO47" i="4" s="1"/>
  <c r="BH47" i="5" s="1"/>
  <c r="BF160" i="4"/>
  <c r="BO160" i="4" s="1"/>
  <c r="BH141" i="5"/>
  <c r="BF46" i="4"/>
  <c r="BO46" i="4" s="1"/>
  <c r="BH46" i="5" s="1"/>
  <c r="BF26" i="4"/>
  <c r="BO26" i="4" s="1"/>
  <c r="BH26" i="5" s="1"/>
  <c r="BF135" i="4"/>
  <c r="BO135" i="4" s="1"/>
  <c r="BF182" i="4"/>
  <c r="BO182" i="4" s="1"/>
  <c r="BH182" i="5" s="1"/>
  <c r="BF106" i="4"/>
  <c r="BO106" i="4" s="1"/>
  <c r="BH146" i="5"/>
  <c r="BH152" i="5"/>
  <c r="BH100" i="5"/>
  <c r="BF18" i="4"/>
  <c r="BO18" i="4" s="1"/>
  <c r="BH18" i="5" s="1"/>
  <c r="BH14" i="5"/>
  <c r="BF52" i="4"/>
  <c r="BO52" i="4" s="1"/>
  <c r="BH52" i="5" s="1"/>
  <c r="BF109" i="4"/>
  <c r="BO109" i="4" s="1"/>
  <c r="BF65" i="4"/>
  <c r="BO65" i="4" s="1"/>
  <c r="BF71" i="4"/>
  <c r="BO71" i="4" s="1"/>
  <c r="AR15" i="3"/>
  <c r="AZ15" i="3" s="1"/>
  <c r="BD15" i="3" s="1"/>
  <c r="BJ15" i="3" s="1"/>
  <c r="BF94" i="3"/>
  <c r="BO94" i="3" s="1"/>
  <c r="BH94" i="5" s="1"/>
  <c r="AR163" i="3"/>
  <c r="AZ163" i="3" s="1"/>
  <c r="BD163" i="3" s="1"/>
  <c r="BJ163" i="3" s="1"/>
  <c r="AY17" i="3"/>
  <c r="BC17" i="3" s="1"/>
  <c r="AY156" i="3"/>
  <c r="BC156" i="3" s="1"/>
  <c r="BH63" i="5"/>
  <c r="BB106" i="5"/>
  <c r="AR147" i="3"/>
  <c r="AZ147" i="3" s="1"/>
  <c r="BD147" i="3" s="1"/>
  <c r="BJ147" i="3" s="1"/>
  <c r="BB73" i="5"/>
  <c r="BH31" i="5"/>
  <c r="BB135" i="5"/>
  <c r="BN15" i="5"/>
  <c r="BF59" i="3"/>
  <c r="BO59" i="3" s="1"/>
  <c r="AR139" i="3"/>
  <c r="AZ139" i="3" s="1"/>
  <c r="BD139" i="3" s="1"/>
  <c r="BJ139" i="3" s="1"/>
  <c r="BC147" i="3"/>
  <c r="AP28" i="5"/>
  <c r="AY6" i="5"/>
  <c r="BH53" i="5"/>
  <c r="BH107" i="5"/>
  <c r="BF132" i="4"/>
  <c r="BO132" i="4" s="1"/>
  <c r="BH132" i="5" s="1"/>
  <c r="BC139" i="4"/>
  <c r="BC105" i="4"/>
  <c r="BF140" i="4"/>
  <c r="BO140" i="4" s="1"/>
  <c r="BH168" i="5"/>
  <c r="BF169" i="4"/>
  <c r="BO169" i="4" s="1"/>
  <c r="BH169" i="5" s="1"/>
  <c r="AR177" i="4"/>
  <c r="AZ177" i="4" s="1"/>
  <c r="BD177" i="4" s="1"/>
  <c r="BJ177" i="4" s="1"/>
  <c r="BB101" i="5"/>
  <c r="BT193" i="4"/>
  <c r="BF59" i="4"/>
  <c r="BO59" i="4" s="1"/>
  <c r="BF143" i="4"/>
  <c r="BO143" i="4" s="1"/>
  <c r="BH143" i="5" s="1"/>
  <c r="BN139" i="5"/>
  <c r="BF126" i="4"/>
  <c r="BO126" i="4" s="1"/>
  <c r="BH178" i="5"/>
  <c r="BF96" i="3"/>
  <c r="BO96" i="3" s="1"/>
  <c r="BF36" i="3"/>
  <c r="BO36" i="3" s="1"/>
  <c r="BH36" i="5" s="1"/>
  <c r="BZ190" i="3"/>
  <c r="BB89" i="5"/>
  <c r="BF101" i="3"/>
  <c r="BO101" i="3" s="1"/>
  <c r="BF125" i="3"/>
  <c r="BO125" i="3" s="1"/>
  <c r="BF106" i="3"/>
  <c r="BO106" i="3" s="1"/>
  <c r="BH106" i="5" s="1"/>
  <c r="BF134" i="3"/>
  <c r="BO134" i="3" s="1"/>
  <c r="BH134" i="5" s="1"/>
  <c r="BF160" i="3"/>
  <c r="BO160" i="3" s="1"/>
  <c r="BF120" i="3"/>
  <c r="BO120" i="3" s="1"/>
  <c r="BH120" i="5" s="1"/>
  <c r="BF127" i="3"/>
  <c r="BO127" i="3" s="1"/>
  <c r="BF35" i="3"/>
  <c r="BO35" i="3" s="1"/>
  <c r="BH35" i="5" s="1"/>
  <c r="BF69" i="3"/>
  <c r="BO69" i="3" s="1"/>
  <c r="BH69" i="5" s="1"/>
  <c r="BF72" i="3"/>
  <c r="BO72" i="3" s="1"/>
  <c r="BH72" i="5" s="1"/>
  <c r="BF118" i="3"/>
  <c r="BO118" i="3" s="1"/>
  <c r="BF135" i="3"/>
  <c r="BO135" i="3" s="1"/>
  <c r="BZ195" i="3"/>
  <c r="BB110" i="5"/>
  <c r="BF145" i="3"/>
  <c r="BO145" i="3" s="1"/>
  <c r="BH145" i="5" s="1"/>
  <c r="BF51" i="3"/>
  <c r="BO51" i="3" s="1"/>
  <c r="BH51" i="5" s="1"/>
  <c r="BF67" i="3"/>
  <c r="BO67" i="3" s="1"/>
  <c r="BH67" i="5" s="1"/>
  <c r="AY147" i="5"/>
  <c r="AP17" i="5"/>
  <c r="BD163" i="4"/>
  <c r="BJ163" i="4" s="1"/>
  <c r="BB163" i="5" s="1"/>
  <c r="BD148" i="3"/>
  <c r="BJ148" i="3" s="1"/>
  <c r="AR28" i="3"/>
  <c r="AZ28" i="3" s="1"/>
  <c r="BD15" i="4"/>
  <c r="BJ15" i="4" s="1"/>
  <c r="BC177" i="4"/>
  <c r="BT177" i="4"/>
  <c r="BD118" i="4"/>
  <c r="BJ118" i="4" s="1"/>
  <c r="BD87" i="4"/>
  <c r="BJ87" i="4" s="1"/>
  <c r="BC156" i="4"/>
  <c r="BT156" i="4"/>
  <c r="BB21" i="5"/>
  <c r="BC7" i="4"/>
  <c r="AY87" i="5"/>
  <c r="BC148" i="3"/>
  <c r="AR147" i="4"/>
  <c r="AZ147" i="4" s="1"/>
  <c r="BF127" i="4"/>
  <c r="BO127" i="4" s="1"/>
  <c r="BH127" i="5" s="1"/>
  <c r="BF8" i="4"/>
  <c r="BO8" i="4" s="1"/>
  <c r="BH8" i="5" s="1"/>
  <c r="BF25" i="4"/>
  <c r="BO25" i="4" s="1"/>
  <c r="BH25" i="5" s="1"/>
  <c r="AY177" i="5"/>
  <c r="BF71" i="3"/>
  <c r="BO71" i="3" s="1"/>
  <c r="BF164" i="4"/>
  <c r="BO164" i="4" s="1"/>
  <c r="BH164" i="5" s="1"/>
  <c r="AR156" i="4"/>
  <c r="AZ156" i="4" s="1"/>
  <c r="BF39" i="3"/>
  <c r="BO39" i="3" s="1"/>
  <c r="BZ194" i="3"/>
  <c r="AP170" i="5"/>
  <c r="BD17" i="3"/>
  <c r="BJ17" i="3" s="1"/>
  <c r="BF155" i="3"/>
  <c r="BO155" i="3" s="1"/>
  <c r="BH155" i="5" s="1"/>
  <c r="AP163" i="5"/>
  <c r="AW163" i="5"/>
  <c r="AY163" i="5" s="1"/>
  <c r="BZ190" i="4"/>
  <c r="BZ191" i="3"/>
  <c r="BT163" i="3"/>
  <c r="BC163" i="3"/>
  <c r="BD140" i="3"/>
  <c r="BJ140" i="3" s="1"/>
  <c r="BB140" i="5" s="1"/>
  <c r="BT7" i="3"/>
  <c r="BN7" i="5" s="1"/>
  <c r="BC163" i="4"/>
  <c r="BT163" i="4"/>
  <c r="BH160" i="5"/>
  <c r="AW148" i="5"/>
  <c r="AY148" i="5" s="1"/>
  <c r="AP148" i="5"/>
  <c r="BB39" i="5"/>
  <c r="AR28" i="4"/>
  <c r="AZ28" i="4" s="1"/>
  <c r="BZ191" i="4"/>
  <c r="BD126" i="3"/>
  <c r="BJ126" i="3" s="1"/>
  <c r="BB126" i="5" s="1"/>
  <c r="BB160" i="5"/>
  <c r="BF84" i="4"/>
  <c r="BO84" i="4" s="1"/>
  <c r="BH84" i="5" s="1"/>
  <c r="BF129" i="4"/>
  <c r="BO129" i="4" s="1"/>
  <c r="BH129" i="5" s="1"/>
  <c r="BF89" i="3"/>
  <c r="BO89" i="3" s="1"/>
  <c r="BF179" i="3"/>
  <c r="BO179" i="3" s="1"/>
  <c r="BH179" i="5" s="1"/>
  <c r="BD109" i="3"/>
  <c r="BJ109" i="3" s="1"/>
  <c r="BB109" i="5" s="1"/>
  <c r="BF138" i="3"/>
  <c r="BO138" i="3" s="1"/>
  <c r="BH138" i="5" s="1"/>
  <c r="BB77" i="5"/>
  <c r="BT187" i="5"/>
  <c r="BT186" i="5"/>
  <c r="BZ186" i="3" s="1"/>
  <c r="BB59" i="5"/>
  <c r="BF136" i="3"/>
  <c r="BO136" i="3" s="1"/>
  <c r="BH136" i="5" s="1"/>
  <c r="BB65" i="5"/>
  <c r="BF101" i="4"/>
  <c r="BO101" i="4" s="1"/>
  <c r="BF183" i="4"/>
  <c r="BO183" i="4" s="1"/>
  <c r="BH183" i="5" s="1"/>
  <c r="BF45" i="4"/>
  <c r="BO45" i="4" s="1"/>
  <c r="BF21" i="3"/>
  <c r="BO21" i="3" s="1"/>
  <c r="BF92" i="3"/>
  <c r="BO92" i="3" s="1"/>
  <c r="BF154" i="3"/>
  <c r="BO154" i="3" s="1"/>
  <c r="BH154" i="5" s="1"/>
  <c r="BT194" i="4"/>
  <c r="BT194" i="3"/>
  <c r="BN6" i="5"/>
  <c r="BT190" i="4"/>
  <c r="AY15" i="5"/>
  <c r="BD156" i="3"/>
  <c r="BJ156" i="3" s="1"/>
  <c r="BF10" i="3"/>
  <c r="BO10" i="3" s="1"/>
  <c r="BH10" i="5" s="1"/>
  <c r="BF91" i="3"/>
  <c r="BO91" i="3" s="1"/>
  <c r="BH91" i="5" s="1"/>
  <c r="BF171" i="4"/>
  <c r="BO171" i="4" s="1"/>
  <c r="BH171" i="5" s="1"/>
  <c r="AY39" i="5"/>
  <c r="AR7" i="3"/>
  <c r="AZ7" i="3" s="1"/>
  <c r="AY7" i="3"/>
  <c r="BC7" i="3" s="1"/>
  <c r="BF181" i="3"/>
  <c r="BO181" i="3" s="1"/>
  <c r="BH181" i="5" s="1"/>
  <c r="BZ195" i="4"/>
  <c r="BH96" i="5"/>
  <c r="BT28" i="4"/>
  <c r="BC28" i="4"/>
  <c r="AP172" i="5"/>
  <c r="AW172" i="5"/>
  <c r="AY172" i="5" s="1"/>
  <c r="BJ192" i="4"/>
  <c r="AY156" i="5"/>
  <c r="BD125" i="4"/>
  <c r="BJ125" i="4" s="1"/>
  <c r="BB125" i="5" s="1"/>
  <c r="BN191" i="5"/>
  <c r="BD105" i="4"/>
  <c r="BJ105" i="4" s="1"/>
  <c r="BB105" i="5" s="1"/>
  <c r="BF130" i="3"/>
  <c r="BO130" i="3" s="1"/>
  <c r="BD6" i="3"/>
  <c r="BJ6" i="3" s="1"/>
  <c r="AP177" i="5"/>
  <c r="AY28" i="5"/>
  <c r="BB127" i="5"/>
  <c r="BF58" i="3"/>
  <c r="BO58" i="3" s="1"/>
  <c r="BH58" i="5" s="1"/>
  <c r="BF77" i="3"/>
  <c r="BO77" i="3" s="1"/>
  <c r="BF151" i="3"/>
  <c r="BO151" i="3" s="1"/>
  <c r="BH151" i="5" s="1"/>
  <c r="BT192" i="5"/>
  <c r="BZ192" i="4"/>
  <c r="BF73" i="4"/>
  <c r="BO73" i="4" s="1"/>
  <c r="BF87" i="3"/>
  <c r="BO87" i="3" s="1"/>
  <c r="BZ193" i="4"/>
  <c r="BF174" i="4"/>
  <c r="BO174" i="4" s="1"/>
  <c r="BH174" i="5" s="1"/>
  <c r="BF184" i="4"/>
  <c r="BO184" i="4" s="1"/>
  <c r="BH184" i="5" s="1"/>
  <c r="BF110" i="4"/>
  <c r="BO110" i="4" s="1"/>
  <c r="BD124" i="3"/>
  <c r="BJ124" i="3" s="1"/>
  <c r="AY17" i="4"/>
  <c r="BC17" i="4" s="1"/>
  <c r="AR17" i="4"/>
  <c r="AZ17" i="4" s="1"/>
  <c r="BF16" i="4"/>
  <c r="BO16" i="4" s="1"/>
  <c r="BH16" i="5" s="1"/>
  <c r="BZ194" i="4"/>
  <c r="AR177" i="3"/>
  <c r="AZ177" i="3" s="1"/>
  <c r="AY177" i="3"/>
  <c r="BC6" i="3"/>
  <c r="AP6" i="5"/>
  <c r="AW139" i="5"/>
  <c r="AP139" i="5"/>
  <c r="BD45" i="3"/>
  <c r="BJ45" i="3" s="1"/>
  <c r="BJ192" i="3" s="1"/>
  <c r="BN147" i="5"/>
  <c r="BD130" i="4"/>
  <c r="BJ130" i="4" s="1"/>
  <c r="BB130" i="5" s="1"/>
  <c r="BD148" i="4"/>
  <c r="BJ148" i="4" s="1"/>
  <c r="BB151" i="5"/>
  <c r="BH57" i="5"/>
  <c r="BD124" i="4"/>
  <c r="BJ124" i="4" s="1"/>
  <c r="BF66" i="3"/>
  <c r="BO66" i="3" s="1"/>
  <c r="BH66" i="5" s="1"/>
  <c r="BN87" i="5"/>
  <c r="BF153" i="4"/>
  <c r="BO153" i="4" s="1"/>
  <c r="BH153" i="5" s="1"/>
  <c r="BC140" i="3"/>
  <c r="BT140" i="3"/>
  <c r="BN140" i="5" s="1"/>
  <c r="BH131" i="5"/>
  <c r="BF89" i="4"/>
  <c r="BO89" i="4" s="1"/>
  <c r="BT177" i="3"/>
  <c r="BF21" i="4"/>
  <c r="BO21" i="4" s="1"/>
  <c r="BF173" i="4"/>
  <c r="BO173" i="4" s="1"/>
  <c r="BH173" i="5" s="1"/>
  <c r="BB71" i="5"/>
  <c r="BF180" i="3"/>
  <c r="BO180" i="3" s="1"/>
  <c r="BH180" i="5" s="1"/>
  <c r="BF73" i="3"/>
  <c r="BO73" i="3" s="1"/>
  <c r="BD6" i="4"/>
  <c r="BJ6" i="4" s="1"/>
  <c r="AY140" i="5"/>
  <c r="BZ193" i="3"/>
  <c r="BH71" i="5" l="1"/>
  <c r="BH77" i="5"/>
  <c r="BF7" i="4"/>
  <c r="BO7" i="4" s="1"/>
  <c r="BH65" i="5"/>
  <c r="BJ194" i="3"/>
  <c r="BH110" i="5"/>
  <c r="BH135" i="5"/>
  <c r="BF163" i="3"/>
  <c r="BO163" i="3" s="1"/>
  <c r="BH59" i="5"/>
  <c r="BT190" i="3"/>
  <c r="BN163" i="5"/>
  <c r="BF148" i="3"/>
  <c r="BO148" i="3" s="1"/>
  <c r="BF177" i="4"/>
  <c r="BO177" i="4" s="1"/>
  <c r="BF126" i="3"/>
  <c r="BO126" i="3" s="1"/>
  <c r="BH126" i="5" s="1"/>
  <c r="BF147" i="3"/>
  <c r="BO147" i="3" s="1"/>
  <c r="BB148" i="5"/>
  <c r="BH101" i="5"/>
  <c r="BH89" i="5"/>
  <c r="BF140" i="3"/>
  <c r="BO140" i="3" s="1"/>
  <c r="BH140" i="5" s="1"/>
  <c r="BF15" i="4"/>
  <c r="BO15" i="4" s="1"/>
  <c r="BU188" i="5"/>
  <c r="BF124" i="4"/>
  <c r="BO124" i="4" s="1"/>
  <c r="BF130" i="4"/>
  <c r="BO130" i="4" s="1"/>
  <c r="BH130" i="5" s="1"/>
  <c r="BF105" i="4"/>
  <c r="BO105" i="4" s="1"/>
  <c r="BH105" i="5" s="1"/>
  <c r="BF163" i="4"/>
  <c r="BO163" i="4" s="1"/>
  <c r="BH163" i="5" s="1"/>
  <c r="BC177" i="3"/>
  <c r="BJ193" i="3"/>
  <c r="BF124" i="3"/>
  <c r="BO124" i="3" s="1"/>
  <c r="BF109" i="3"/>
  <c r="BO109" i="3" s="1"/>
  <c r="BH109" i="5" s="1"/>
  <c r="BF6" i="3"/>
  <c r="BO6" i="3" s="1"/>
  <c r="BF156" i="3"/>
  <c r="BO156" i="3" s="1"/>
  <c r="BB139" i="5"/>
  <c r="BB124" i="5"/>
  <c r="BZ189" i="3"/>
  <c r="BB45" i="5"/>
  <c r="BB189" i="5" s="1"/>
  <c r="BN28" i="5"/>
  <c r="BT191" i="4"/>
  <c r="BO193" i="3"/>
  <c r="BD156" i="4"/>
  <c r="BJ156" i="4" s="1"/>
  <c r="BB156" i="5" s="1"/>
  <c r="BB118" i="5"/>
  <c r="BJ194" i="4"/>
  <c r="BU192" i="5"/>
  <c r="BN156" i="5"/>
  <c r="BT195" i="4"/>
  <c r="BB15" i="5"/>
  <c r="AY139" i="5"/>
  <c r="BF139" i="3"/>
  <c r="BO139" i="3" s="1"/>
  <c r="BZ189" i="4"/>
  <c r="BH92" i="5"/>
  <c r="BF6" i="4"/>
  <c r="BO6" i="4" s="1"/>
  <c r="BH21" i="5"/>
  <c r="BF148" i="4"/>
  <c r="BO148" i="4" s="1"/>
  <c r="BU191" i="5"/>
  <c r="BU190" i="5"/>
  <c r="BU189" i="5"/>
  <c r="BF15" i="3"/>
  <c r="BO15" i="3" s="1"/>
  <c r="BN177" i="5"/>
  <c r="BB6" i="5"/>
  <c r="BH73" i="5"/>
  <c r="BY187" i="4"/>
  <c r="BY188" i="4" s="1"/>
  <c r="BY187" i="3"/>
  <c r="BY188" i="3" s="1"/>
  <c r="BU187" i="5"/>
  <c r="BF87" i="4"/>
  <c r="BO87" i="4" s="1"/>
  <c r="BO192" i="4"/>
  <c r="BT186" i="3"/>
  <c r="BU190" i="3" s="1"/>
  <c r="BD28" i="4"/>
  <c r="BJ28" i="4" s="1"/>
  <c r="BD147" i="4"/>
  <c r="BJ147" i="4" s="1"/>
  <c r="BB147" i="5" s="1"/>
  <c r="BF147" i="4"/>
  <c r="BO147" i="4" s="1"/>
  <c r="BB87" i="5"/>
  <c r="BJ193" i="4"/>
  <c r="BD17" i="4"/>
  <c r="BJ17" i="4" s="1"/>
  <c r="BB17" i="5" s="1"/>
  <c r="BT195" i="3"/>
  <c r="BD7" i="3"/>
  <c r="BJ7" i="3" s="1"/>
  <c r="BJ190" i="3" s="1"/>
  <c r="BT186" i="4"/>
  <c r="BO194" i="3"/>
  <c r="BH39" i="5"/>
  <c r="BD28" i="3"/>
  <c r="BJ28" i="3" s="1"/>
  <c r="BJ191" i="3" s="1"/>
  <c r="BN190" i="5"/>
  <c r="BF45" i="3"/>
  <c r="BO45" i="3" s="1"/>
  <c r="BH45" i="5" s="1"/>
  <c r="BD177" i="3"/>
  <c r="BJ177" i="3" s="1"/>
  <c r="BJ195" i="3" s="1"/>
  <c r="BF139" i="4"/>
  <c r="BO139" i="4" s="1"/>
  <c r="BF125" i="4"/>
  <c r="BO125" i="4" s="1"/>
  <c r="BH125" i="5" s="1"/>
  <c r="BN187" i="5"/>
  <c r="BF17" i="3"/>
  <c r="BO17" i="3" s="1"/>
  <c r="BF118" i="4"/>
  <c r="BO118" i="4" s="1"/>
  <c r="BH148" i="5" l="1"/>
  <c r="BH147" i="5"/>
  <c r="BH124" i="5"/>
  <c r="BB191" i="5"/>
  <c r="BF28" i="4"/>
  <c r="BO28" i="4" s="1"/>
  <c r="BO191" i="4" s="1"/>
  <c r="BF28" i="3"/>
  <c r="BO28" i="3" s="1"/>
  <c r="BO191" i="3" s="1"/>
  <c r="BB177" i="5"/>
  <c r="BB192" i="5" s="1"/>
  <c r="BF177" i="3"/>
  <c r="BO177" i="3" s="1"/>
  <c r="BH177" i="5" s="1"/>
  <c r="BU195" i="3"/>
  <c r="BH15" i="5"/>
  <c r="BF17" i="4"/>
  <c r="BO17" i="4" s="1"/>
  <c r="BO190" i="4" s="1"/>
  <c r="BJ195" i="4"/>
  <c r="BN186" i="5"/>
  <c r="BO189" i="5" s="1"/>
  <c r="BN192" i="5"/>
  <c r="BB7" i="5"/>
  <c r="BB187" i="5" s="1"/>
  <c r="BU186" i="5"/>
  <c r="BJ186" i="4"/>
  <c r="BK193" i="4" s="1"/>
  <c r="BU191" i="4"/>
  <c r="BJ186" i="3"/>
  <c r="BK191" i="3" s="1"/>
  <c r="BN188" i="5"/>
  <c r="BU192" i="4"/>
  <c r="BU193" i="4"/>
  <c r="BU190" i="4"/>
  <c r="BB190" i="5"/>
  <c r="BF156" i="4"/>
  <c r="BO156" i="4" s="1"/>
  <c r="BH156" i="5" s="1"/>
  <c r="BH118" i="5"/>
  <c r="CB18" i="5" s="1"/>
  <c r="BO194" i="4"/>
  <c r="BH87" i="5"/>
  <c r="BO193" i="4"/>
  <c r="BU192" i="3"/>
  <c r="BU191" i="3"/>
  <c r="BU193" i="3"/>
  <c r="BU194" i="4"/>
  <c r="BU195" i="4"/>
  <c r="BU194" i="3"/>
  <c r="BO192" i="3"/>
  <c r="BH139" i="5"/>
  <c r="BO195" i="4"/>
  <c r="BH189" i="5"/>
  <c r="CB16" i="5"/>
  <c r="BF7" i="3"/>
  <c r="BO7" i="3" s="1"/>
  <c r="BB28" i="5"/>
  <c r="BJ191" i="4"/>
  <c r="BJ190" i="4"/>
  <c r="BH6" i="5"/>
  <c r="BO186" i="4"/>
  <c r="BP191" i="4" s="1"/>
  <c r="BH17" i="5" l="1"/>
  <c r="BO195" i="3"/>
  <c r="BH28" i="5"/>
  <c r="BH188" i="5" s="1"/>
  <c r="BK190" i="4"/>
  <c r="BP195" i="4"/>
  <c r="BK191" i="4"/>
  <c r="BB186" i="5"/>
  <c r="BC191" i="5" s="1"/>
  <c r="BO187" i="5"/>
  <c r="BO192" i="5"/>
  <c r="BO191" i="5"/>
  <c r="BU189" i="3"/>
  <c r="BO190" i="5"/>
  <c r="BU186" i="3"/>
  <c r="BH190" i="5"/>
  <c r="CB17" i="5"/>
  <c r="BP194" i="4"/>
  <c r="BK194" i="4"/>
  <c r="BK192" i="4"/>
  <c r="BP190" i="4"/>
  <c r="BH192" i="5"/>
  <c r="BH191" i="5"/>
  <c r="BO188" i="5"/>
  <c r="BK192" i="3"/>
  <c r="BK194" i="3"/>
  <c r="BK193" i="3"/>
  <c r="BO187" i="4"/>
  <c r="BO188" i="4" s="1"/>
  <c r="BO187" i="3"/>
  <c r="BK195" i="3"/>
  <c r="BB188" i="5"/>
  <c r="BK195" i="4"/>
  <c r="BO186" i="3"/>
  <c r="BH7" i="5"/>
  <c r="BO190" i="3"/>
  <c r="BK190" i="3"/>
  <c r="BW189" i="5"/>
  <c r="BT187" i="4"/>
  <c r="BT188" i="4" s="1"/>
  <c r="BT187" i="3"/>
  <c r="BT188" i="3" s="1"/>
  <c r="BP193" i="4"/>
  <c r="BU189" i="4"/>
  <c r="BP192" i="4"/>
  <c r="CB15" i="5" l="1"/>
  <c r="BK189" i="3"/>
  <c r="BP195" i="3"/>
  <c r="BP192" i="3"/>
  <c r="BO186" i="5"/>
  <c r="BC189" i="5"/>
  <c r="BC190" i="5"/>
  <c r="BC187" i="5"/>
  <c r="BK186" i="3"/>
  <c r="BK189" i="4"/>
  <c r="BC192" i="5"/>
  <c r="BH186" i="5"/>
  <c r="BO188" i="3"/>
  <c r="BP191" i="3"/>
  <c r="BP194" i="3"/>
  <c r="BP193" i="3"/>
  <c r="BW192" i="5"/>
  <c r="BC188" i="5"/>
  <c r="BW190" i="5"/>
  <c r="BJ187" i="4"/>
  <c r="BJ188" i="4" s="1"/>
  <c r="BJ187" i="3"/>
  <c r="BJ188" i="3" s="1"/>
  <c r="BW188" i="5"/>
  <c r="BP189" i="4"/>
  <c r="CB14" i="5"/>
  <c r="BW191" i="5"/>
  <c r="BP190" i="3"/>
  <c r="BH187" i="5"/>
  <c r="BC186" i="5" l="1"/>
  <c r="BJ186" i="5"/>
  <c r="BI188" i="5"/>
  <c r="BI189" i="5"/>
  <c r="BP186" i="3"/>
  <c r="BI187" i="5"/>
  <c r="BW187" i="5"/>
  <c r="BI190" i="5"/>
  <c r="BI192" i="5"/>
  <c r="BP189" i="3"/>
  <c r="BI191" i="5"/>
  <c r="BI186" i="5" l="1"/>
</calcChain>
</file>

<file path=xl/sharedStrings.xml><?xml version="1.0" encoding="utf-8"?>
<sst xmlns="http://schemas.openxmlformats.org/spreadsheetml/2006/main" count="1338" uniqueCount="265">
  <si>
    <t>MECHANIZED</t>
  </si>
  <si>
    <t>NON-MECHANIZED</t>
  </si>
  <si>
    <t>UNEMPTIABLE</t>
  </si>
  <si>
    <t>Country</t>
  </si>
  <si>
    <t>China</t>
  </si>
  <si>
    <t>India</t>
  </si>
  <si>
    <t>Afghanistan</t>
  </si>
  <si>
    <t>Bangladesh</t>
  </si>
  <si>
    <t>Iran (Islamic Republic of)</t>
  </si>
  <si>
    <t>Indonesia</t>
  </si>
  <si>
    <t>Bhutan</t>
  </si>
  <si>
    <t>Brazil</t>
  </si>
  <si>
    <t>Thailand</t>
  </si>
  <si>
    <t>Viet Nam</t>
  </si>
  <si>
    <t>Nigeria</t>
  </si>
  <si>
    <t>Kazakhstan</t>
  </si>
  <si>
    <t>Philippines</t>
  </si>
  <si>
    <t>Kyrgyzstan</t>
  </si>
  <si>
    <t>Egypt</t>
  </si>
  <si>
    <t>Pakistan</t>
  </si>
  <si>
    <t>Maldives</t>
  </si>
  <si>
    <t>Nepal</t>
  </si>
  <si>
    <t>Mexico</t>
  </si>
  <si>
    <t>Myanmar</t>
  </si>
  <si>
    <t>Argentina</t>
  </si>
  <si>
    <t>Sri Lanka</t>
  </si>
  <si>
    <t>South Africa</t>
  </si>
  <si>
    <t>Tajikistan</t>
  </si>
  <si>
    <t>Uzbekistan</t>
  </si>
  <si>
    <t>Kenya</t>
  </si>
  <si>
    <t>Turkmenistan</t>
  </si>
  <si>
    <t>Turkey</t>
  </si>
  <si>
    <t>Democratic Republic of the Congo</t>
  </si>
  <si>
    <t>Iraq</t>
  </si>
  <si>
    <t>United Republic of Tanzania</t>
  </si>
  <si>
    <t>Brunei Darussalam</t>
  </si>
  <si>
    <t>Cambodia</t>
  </si>
  <si>
    <t>China, Hong Kong Special Administrative Region</t>
  </si>
  <si>
    <t>China, Macao Special Administrative Region</t>
  </si>
  <si>
    <t>Ghana</t>
  </si>
  <si>
    <t>Democratic People's Republic of Korea</t>
  </si>
  <si>
    <t>Japan</t>
  </si>
  <si>
    <t>Dominican Republic</t>
  </si>
  <si>
    <t>Angola</t>
  </si>
  <si>
    <t>Lao People's Democratic Republic</t>
  </si>
  <si>
    <t>Colombia</t>
  </si>
  <si>
    <t>Uganda</t>
  </si>
  <si>
    <t>Malaysia</t>
  </si>
  <si>
    <t>Sudan</t>
  </si>
  <si>
    <t>Mongolia</t>
  </si>
  <si>
    <t>Rwanda</t>
  </si>
  <si>
    <t>Morocco</t>
  </si>
  <si>
    <t>Republic of Korea</t>
  </si>
  <si>
    <t>Singapore</t>
  </si>
  <si>
    <t>Timor-Leste</t>
  </si>
  <si>
    <t>Ethiopia</t>
  </si>
  <si>
    <t>Cameroon</t>
  </si>
  <si>
    <t>Cuba</t>
  </si>
  <si>
    <t>Anguilla</t>
  </si>
  <si>
    <t>Paraguay</t>
  </si>
  <si>
    <t>Mozambique</t>
  </si>
  <si>
    <t>Antigua and Barbuda</t>
  </si>
  <si>
    <t>Ecuador</t>
  </si>
  <si>
    <t>CÃ´te d'Ivoire</t>
  </si>
  <si>
    <t>Aruba</t>
  </si>
  <si>
    <t>Bahamas</t>
  </si>
  <si>
    <t>Barbados</t>
  </si>
  <si>
    <t>Costa Rica</t>
  </si>
  <si>
    <t>Zimbabwe</t>
  </si>
  <si>
    <t>Belize</t>
  </si>
  <si>
    <t>Malawi</t>
  </si>
  <si>
    <t>Bolivia (Plurinational State of)</t>
  </si>
  <si>
    <t>Azerbaijan</t>
  </si>
  <si>
    <t>Yemen</t>
  </si>
  <si>
    <t>Peru</t>
  </si>
  <si>
    <t>Haiti</t>
  </si>
  <si>
    <t>British Virgin Islands</t>
  </si>
  <si>
    <t>Cayman Islands</t>
  </si>
  <si>
    <t>Honduras</t>
  </si>
  <si>
    <t>Mali</t>
  </si>
  <si>
    <t>Chile</t>
  </si>
  <si>
    <t>Guatemala</t>
  </si>
  <si>
    <t>Burundi</t>
  </si>
  <si>
    <t>Tunisia</t>
  </si>
  <si>
    <t>CuraÃ§ao</t>
  </si>
  <si>
    <t>Senegal</t>
  </si>
  <si>
    <t>Dominica</t>
  </si>
  <si>
    <t>El Salvador</t>
  </si>
  <si>
    <t>Somalia</t>
  </si>
  <si>
    <t>Burkina Faso</t>
  </si>
  <si>
    <t>Zambia</t>
  </si>
  <si>
    <t>Syrian Arab Republic</t>
  </si>
  <si>
    <t>Falkland Islands (Malvinas)</t>
  </si>
  <si>
    <t>Algeria</t>
  </si>
  <si>
    <t>French Guiana</t>
  </si>
  <si>
    <t>Grenada</t>
  </si>
  <si>
    <t>Madagascar</t>
  </si>
  <si>
    <t>Guadeloupe</t>
  </si>
  <si>
    <t>Guyana</t>
  </si>
  <si>
    <t>Jordan</t>
  </si>
  <si>
    <t>Jamaica</t>
  </si>
  <si>
    <t>Guinea</t>
  </si>
  <si>
    <t>Panama</t>
  </si>
  <si>
    <t>Martinique</t>
  </si>
  <si>
    <t>Uruguay</t>
  </si>
  <si>
    <t>Montserrat</t>
  </si>
  <si>
    <t>Botswana</t>
  </si>
  <si>
    <t>Nicaragua</t>
  </si>
  <si>
    <t>Oman</t>
  </si>
  <si>
    <t>Niger</t>
  </si>
  <si>
    <t>Benin</t>
  </si>
  <si>
    <t>Puerto Rico</t>
  </si>
  <si>
    <t>Saint Kitts and Nevis</t>
  </si>
  <si>
    <t>Togo</t>
  </si>
  <si>
    <t>Saint Lucia</t>
  </si>
  <si>
    <t>Saint Vincent and the Grenadines</t>
  </si>
  <si>
    <t>Sint Maarten (Dutch part)</t>
  </si>
  <si>
    <t>South Sudan</t>
  </si>
  <si>
    <t>Suriname</t>
  </si>
  <si>
    <t>Trinidad and Tobago</t>
  </si>
  <si>
    <t>West Bank and Gaza Strip</t>
  </si>
  <si>
    <t>Sierra Leone</t>
  </si>
  <si>
    <t>Turks and Caicos Islands</t>
  </si>
  <si>
    <t>Georgia</t>
  </si>
  <si>
    <t>United States Virgin Islands</t>
  </si>
  <si>
    <t>Mauritius</t>
  </si>
  <si>
    <t>Mauritania</t>
  </si>
  <si>
    <t>Venezuela (Bolivarian Republic of)</t>
  </si>
  <si>
    <t>Congo</t>
  </si>
  <si>
    <t>Liberia</t>
  </si>
  <si>
    <t>Armenia</t>
  </si>
  <si>
    <t>Bahrain</t>
  </si>
  <si>
    <t>Chad</t>
  </si>
  <si>
    <t>Cyprus</t>
  </si>
  <si>
    <t>Lesotho</t>
  </si>
  <si>
    <t>Israel</t>
  </si>
  <si>
    <t>Gabon</t>
  </si>
  <si>
    <t>Papua New Guinea</t>
  </si>
  <si>
    <t>Kuwait</t>
  </si>
  <si>
    <t>Lebanon</t>
  </si>
  <si>
    <t>Djibouti</t>
  </si>
  <si>
    <t>Equatorial Guinea</t>
  </si>
  <si>
    <t>Libya</t>
  </si>
  <si>
    <t>Eswatini</t>
  </si>
  <si>
    <t>Qatar</t>
  </si>
  <si>
    <t>Saudi Arabia</t>
  </si>
  <si>
    <t>Gambia</t>
  </si>
  <si>
    <t>Guinea-Bissau</t>
  </si>
  <si>
    <t>United Arab Emirates</t>
  </si>
  <si>
    <t>Cabo Verde</t>
  </si>
  <si>
    <t>American Samoa</t>
  </si>
  <si>
    <t>Comoros</t>
  </si>
  <si>
    <t>Cook Islands</t>
  </si>
  <si>
    <t>Namibia</t>
  </si>
  <si>
    <t>Fiji</t>
  </si>
  <si>
    <t>French Polynesia</t>
  </si>
  <si>
    <t>Guam</t>
  </si>
  <si>
    <t>Samoa</t>
  </si>
  <si>
    <t>Kiribati</t>
  </si>
  <si>
    <t>Solomon Islands</t>
  </si>
  <si>
    <t>Marshall Islands</t>
  </si>
  <si>
    <t>Tonga</t>
  </si>
  <si>
    <t>Micronesia (Federated States of)</t>
  </si>
  <si>
    <t>Nauru</t>
  </si>
  <si>
    <t>Vanuatu</t>
  </si>
  <si>
    <t>New Caledonia</t>
  </si>
  <si>
    <t>Niue</t>
  </si>
  <si>
    <t>Sao Tome and Principe</t>
  </si>
  <si>
    <t>Northern Mariana Islands</t>
  </si>
  <si>
    <t>Palau</t>
  </si>
  <si>
    <t>Tokelau</t>
  </si>
  <si>
    <t>Tuvalu</t>
  </si>
  <si>
    <t>Wallis and Futuna Islands</t>
  </si>
  <si>
    <t>Central African Republic</t>
  </si>
  <si>
    <t>Eritrea</t>
  </si>
  <si>
    <t>Mayotte</t>
  </si>
  <si>
    <t>RÃ©union</t>
  </si>
  <si>
    <t>Saint Helena</t>
  </si>
  <si>
    <t>Seychelles</t>
  </si>
  <si>
    <t>TOTAL</t>
  </si>
  <si>
    <t>Central and Southern Asia</t>
  </si>
  <si>
    <t>Eastern and Southeastern Asia</t>
  </si>
  <si>
    <t>Latin America and the Caribbean</t>
  </si>
  <si>
    <t>Northern Africa and Western Asia</t>
  </si>
  <si>
    <t>Oceania</t>
  </si>
  <si>
    <t>Sub Saharan Africa</t>
  </si>
  <si>
    <t>Social/Cultural Factors</t>
  </si>
  <si>
    <t>Service Level</t>
  </si>
  <si>
    <t>Facility Type</t>
  </si>
  <si>
    <t>Population using IMPROVED Shared vs Unshared facilities</t>
  </si>
  <si>
    <t>no. HH sharing</t>
  </si>
  <si>
    <t>Tot No. of IMPROVED physical pits a septics per country</t>
  </si>
  <si>
    <t>Tot Pop using UNIMPROVED Shared vs Unshared facilities</t>
  </si>
  <si>
    <t>Tot No. of UNIMPROVED pits</t>
  </si>
  <si>
    <t>Tot. no improved pit per country</t>
  </si>
  <si>
    <t>Tot. no improved pit + septic per country</t>
  </si>
  <si>
    <t>Tot. POPULATION IMPROVED pit + septic per country</t>
  </si>
  <si>
    <t>Tot. unimproved pit per country</t>
  </si>
  <si>
    <t>Tot. no improved +unimproved pit per country</t>
  </si>
  <si>
    <t>Tot. no WET  improved pit + septic per country</t>
  </si>
  <si>
    <t>Tot. no WET  improved POPULATION pit + septic per country</t>
  </si>
  <si>
    <t>Tot. no DRY  improved pit + septic per country</t>
  </si>
  <si>
    <t>Tot. no DRY  improved POPULATION pit + septic per country</t>
  </si>
  <si>
    <t>2017 National Population</t>
  </si>
  <si>
    <t>2017 UrbanPopulation</t>
  </si>
  <si>
    <t xml:space="preserve">Avg. HH Size </t>
  </si>
  <si>
    <t>Coverage (%)</t>
  </si>
  <si>
    <t>Population</t>
  </si>
  <si>
    <t>Open Defecation</t>
  </si>
  <si>
    <t>Unimproved</t>
  </si>
  <si>
    <t>Basic Service</t>
  </si>
  <si>
    <t>At Least Basic</t>
  </si>
  <si>
    <t>(At Least) Basic Service</t>
  </si>
  <si>
    <t>Limited</t>
  </si>
  <si>
    <t>Safely Managed</t>
  </si>
  <si>
    <t>Sewer</t>
  </si>
  <si>
    <t>Septic Tank</t>
  </si>
  <si>
    <t>Improved Latrine a Other</t>
  </si>
  <si>
    <t>Safely managed + Basic</t>
  </si>
  <si>
    <t>Improved Percent</t>
  </si>
  <si>
    <t>Sewer (pop)</t>
  </si>
  <si>
    <t>Septic Tank (pop)</t>
  </si>
  <si>
    <t>Improved Latrine &amp; Other (pop)</t>
  </si>
  <si>
    <t xml:space="preserve">HH on Sewer </t>
  </si>
  <si>
    <t>No. Septic Tanks</t>
  </si>
  <si>
    <t>No. Improved Latrine &amp; Other</t>
  </si>
  <si>
    <t>Tot improved sept &amp; lat</t>
  </si>
  <si>
    <t>Unimproved(pop)</t>
  </si>
  <si>
    <t>No. Unimproved pits</t>
  </si>
  <si>
    <t>PIPED, IMPROVED DRINKING WATER</t>
  </si>
  <si>
    <t xml:space="preserve"> Improved, Unshared (pop)</t>
  </si>
  <si>
    <t xml:space="preserve"> Unshared:Shared</t>
  </si>
  <si>
    <t>Unshared</t>
  </si>
  <si>
    <t>Shared</t>
  </si>
  <si>
    <t>Total septics</t>
  </si>
  <si>
    <t>Total latrines &amp; other</t>
  </si>
  <si>
    <t xml:space="preserve">Total </t>
  </si>
  <si>
    <t>Total</t>
  </si>
  <si>
    <t>-</t>
  </si>
  <si>
    <t>Argentina &amp; Wallis and Fautuna data came from worldometer</t>
  </si>
  <si>
    <t>tot pop on sewer</t>
  </si>
  <si>
    <t>TOTAL improved, piped</t>
  </si>
  <si>
    <t>GLOBAL TOTAL NO</t>
  </si>
  <si>
    <t>GLOBAL PROPORTION</t>
  </si>
  <si>
    <t>TOTAL, at least basic or safely managed</t>
  </si>
  <si>
    <t>Oceana</t>
  </si>
  <si>
    <t>OceanIa</t>
  </si>
  <si>
    <t>2017 Rural Population</t>
  </si>
  <si>
    <t>Rural, at least basic or safely managed</t>
  </si>
  <si>
    <t>Tot No. of IMPROVED physical pits and septics per country</t>
  </si>
  <si>
    <t>2017 Population</t>
  </si>
  <si>
    <t>~HH per country</t>
  </si>
  <si>
    <t>Tot improved sept and lat</t>
  </si>
  <si>
    <t>No. of Facilities</t>
  </si>
  <si>
    <t>totals</t>
  </si>
  <si>
    <t>NOTE: all "ND" were removed to allow for easier calcs</t>
  </si>
  <si>
    <t>NO FACILITY</t>
  </si>
  <si>
    <t>Sanitation density/total country market density</t>
  </si>
  <si>
    <t>Urban proportion of demand</t>
  </si>
  <si>
    <t>Rural proportion of demand</t>
  </si>
  <si>
    <t>No. pits/septics</t>
  </si>
  <si>
    <t>UN-EMPTIABLE</t>
  </si>
  <si>
    <t>Urban proportion / urban proportion</t>
  </si>
  <si>
    <t>Sanitation density /total country market density</t>
  </si>
  <si>
    <t>Rural proportion / rural proportion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</si>
</sst>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20" x14ac:knownFonts="1">
    <font>
      <sz val="11"/>
      <color theme="1"/>
      <name val="Arial"/>
    </font>
    <font>
      <sz val="12"/>
      <color theme="1"/>
      <name val="Times New Roman"/>
    </font>
    <font>
      <sz val="11"/>
      <color theme="1"/>
      <name val="Calibri"/>
    </font>
    <font>
      <b/>
      <sz val="12"/>
      <color theme="1"/>
      <name val="Times New Roman"/>
    </font>
    <font>
      <b/>
      <sz val="11"/>
      <color theme="1"/>
      <name val="Calibri"/>
    </font>
    <font>
      <sz val="11"/>
      <name val="Arial"/>
    </font>
    <font>
      <sz val="11"/>
      <color theme="1"/>
      <name val="Calibri"/>
    </font>
    <font>
      <sz val="11"/>
      <color theme="5"/>
      <name val="Calibri"/>
    </font>
    <font>
      <sz val="11"/>
      <color theme="9"/>
      <name val="Calibri"/>
    </font>
    <font>
      <sz val="11"/>
      <color rgb="FFFF0000"/>
      <name val="Calibri"/>
    </font>
    <font>
      <sz val="11"/>
      <color theme="4"/>
      <name val="Calibri"/>
    </font>
    <font>
      <sz val="12"/>
      <color rgb="FFFF0000"/>
      <name val="Times New Roman"/>
    </font>
    <font>
      <sz val="12"/>
      <color rgb="FF000000"/>
      <name val="Times New Roman"/>
    </font>
    <font>
      <sz val="11"/>
      <color theme="1"/>
      <name val="Arial"/>
    </font>
    <font>
      <sz val="12"/>
      <color theme="1"/>
      <name val="Times New Roman"/>
      <family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theme="1"/>
      <name val="Times New Roman"/>
      <family val="1"/>
    </font>
    <font>
      <b/>
      <sz val="11"/>
      <color theme="1"/>
      <name val="Arial"/>
      <family val="2"/>
    </font>
    <font>
      <b/>
      <sz val="11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FEF2CB"/>
        <bgColor rgb="FFFEF2CB"/>
      </patternFill>
    </fill>
    <fill>
      <patternFill patternType="solid">
        <fgColor rgb="FFFFCC66"/>
        <bgColor rgb="FFFFCC66"/>
      </patternFill>
    </fill>
    <fill>
      <patternFill patternType="solid">
        <fgColor rgb="FFFBE4D5"/>
        <bgColor rgb="FFFBE4D5"/>
      </patternFill>
    </fill>
    <fill>
      <patternFill patternType="solid">
        <fgColor theme="5"/>
        <bgColor theme="5"/>
      </patternFill>
    </fill>
    <fill>
      <patternFill patternType="solid">
        <fgColor rgb="FFD9E2F3"/>
        <bgColor rgb="FFD9E2F3"/>
      </patternFill>
    </fill>
    <fill>
      <patternFill patternType="solid">
        <fgColor theme="6" tint="0.59999389629810485"/>
        <bgColor indexed="64"/>
      </patternFill>
    </fill>
  </fills>
  <borders count="49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305">
    <xf numFmtId="0" fontId="0" fillId="0" borderId="0" xfId="0"/>
    <xf numFmtId="164" fontId="2" fillId="0" borderId="0" xfId="0" applyNumberFormat="1" applyFo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3" borderId="5" xfId="0" applyFont="1" applyFill="1" applyBorder="1" applyAlignment="1">
      <alignment horizontal="right"/>
    </xf>
    <xf numFmtId="0" fontId="1" fillId="4" borderId="5" xfId="0" applyFont="1" applyFill="1" applyBorder="1" applyAlignment="1">
      <alignment horizontal="right"/>
    </xf>
    <xf numFmtId="0" fontId="1" fillId="5" borderId="5" xfId="0" applyFont="1" applyFill="1" applyBorder="1" applyAlignment="1">
      <alignment horizontal="right"/>
    </xf>
    <xf numFmtId="0" fontId="1" fillId="6" borderId="5" xfId="0" applyFont="1" applyFill="1" applyBorder="1" applyAlignment="1">
      <alignment horizontal="right"/>
    </xf>
    <xf numFmtId="0" fontId="1" fillId="2" borderId="5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right"/>
    </xf>
    <xf numFmtId="0" fontId="3" fillId="0" borderId="6" xfId="0" applyFont="1" applyBorder="1"/>
    <xf numFmtId="0" fontId="4" fillId="0" borderId="0" xfId="0" applyFont="1"/>
    <xf numFmtId="0" fontId="2" fillId="8" borderId="15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9" borderId="18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0" borderId="0" xfId="0" applyFont="1"/>
    <xf numFmtId="9" fontId="2" fillId="0" borderId="0" xfId="0" applyNumberFormat="1" applyFont="1"/>
    <xf numFmtId="0" fontId="4" fillId="3" borderId="2" xfId="0" applyFont="1" applyFill="1" applyBorder="1" applyAlignment="1">
      <alignment horizontal="center"/>
    </xf>
    <xf numFmtId="0" fontId="4" fillId="3" borderId="37" xfId="0" applyFont="1" applyFill="1" applyBorder="1" applyAlignment="1">
      <alignment horizontal="center"/>
    </xf>
    <xf numFmtId="0" fontId="4" fillId="3" borderId="37" xfId="0" applyFont="1" applyFill="1" applyBorder="1" applyAlignment="1">
      <alignment horizontal="center" vertical="center"/>
    </xf>
    <xf numFmtId="0" fontId="4" fillId="3" borderId="40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37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4" fillId="2" borderId="4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0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0" fontId="4" fillId="0" borderId="6" xfId="0" applyFont="1" applyBorder="1"/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 vertical="center"/>
    </xf>
    <xf numFmtId="0" fontId="2" fillId="0" borderId="6" xfId="0" applyFont="1" applyBorder="1" applyAlignment="1">
      <alignment horizontal="center"/>
    </xf>
    <xf numFmtId="9" fontId="2" fillId="0" borderId="0" xfId="0" applyNumberFormat="1" applyFont="1" applyAlignment="1">
      <alignment horizontal="center" vertical="center"/>
    </xf>
    <xf numFmtId="0" fontId="2" fillId="4" borderId="5" xfId="0" applyFont="1" applyFill="1" applyBorder="1" applyAlignment="1">
      <alignment horizontal="right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9" fontId="2" fillId="4" borderId="1" xfId="0" applyNumberFormat="1" applyFont="1" applyFill="1" applyBorder="1" applyAlignment="1">
      <alignment horizontal="center" vertical="center"/>
    </xf>
    <xf numFmtId="43" fontId="2" fillId="4" borderId="1" xfId="0" applyNumberFormat="1" applyFont="1" applyFill="1" applyBorder="1" applyAlignment="1">
      <alignment horizontal="center"/>
    </xf>
    <xf numFmtId="0" fontId="2" fillId="3" borderId="5" xfId="0" applyFont="1" applyFill="1" applyBorder="1" applyAlignment="1">
      <alignment horizontal="right"/>
    </xf>
    <xf numFmtId="0" fontId="2" fillId="3" borderId="1" xfId="0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2" fontId="7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9" fontId="2" fillId="3" borderId="1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right"/>
    </xf>
    <xf numFmtId="0" fontId="2" fillId="5" borderId="1" xfId="0" applyFont="1" applyFill="1" applyBorder="1" applyAlignment="1">
      <alignment horizontal="center" vertical="center"/>
    </xf>
    <xf numFmtId="2" fontId="2" fillId="5" borderId="1" xfId="0" applyNumberFormat="1" applyFont="1" applyFill="1" applyBorder="1" applyAlignment="1">
      <alignment horizontal="center" vertical="center"/>
    </xf>
    <xf numFmtId="2" fontId="8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9" fontId="2" fillId="5" borderId="1" xfId="0" applyNumberFormat="1" applyFont="1" applyFill="1" applyBorder="1" applyAlignment="1">
      <alignment horizontal="center" vertical="center"/>
    </xf>
    <xf numFmtId="2" fontId="7" fillId="5" borderId="1" xfId="0" applyNumberFormat="1" applyFont="1" applyFill="1" applyBorder="1" applyAlignment="1">
      <alignment horizontal="center" vertical="center"/>
    </xf>
    <xf numFmtId="3" fontId="9" fillId="5" borderId="1" xfId="0" applyNumberFormat="1" applyFont="1" applyFill="1" applyBorder="1" applyAlignment="1">
      <alignment horizontal="center" vertical="center"/>
    </xf>
    <xf numFmtId="2" fontId="10" fillId="5" borderId="1" xfId="0" applyNumberFormat="1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9" fontId="2" fillId="2" borderId="1" xfId="0" applyNumberFormat="1" applyFont="1" applyFill="1" applyBorder="1" applyAlignment="1">
      <alignment horizontal="center" vertical="center"/>
    </xf>
    <xf numFmtId="2" fontId="10" fillId="2" borderId="1" xfId="0" applyNumberFormat="1" applyFont="1" applyFill="1" applyBorder="1" applyAlignment="1">
      <alignment horizontal="center" vertical="center"/>
    </xf>
    <xf numFmtId="2" fontId="7" fillId="2" borderId="1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right"/>
    </xf>
    <xf numFmtId="0" fontId="2" fillId="7" borderId="1" xfId="0" applyFont="1" applyFill="1" applyBorder="1" applyAlignment="1">
      <alignment horizontal="center" vertical="center"/>
    </xf>
    <xf numFmtId="2" fontId="2" fillId="7" borderId="1" xfId="0" applyNumberFormat="1" applyFont="1" applyFill="1" applyBorder="1" applyAlignment="1">
      <alignment horizontal="center" vertical="center"/>
    </xf>
    <xf numFmtId="2" fontId="7" fillId="7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9" fontId="2" fillId="7" borderId="1" xfId="0" applyNumberFormat="1" applyFont="1" applyFill="1" applyBorder="1" applyAlignment="1">
      <alignment horizontal="center" vertical="center"/>
    </xf>
    <xf numFmtId="2" fontId="10" fillId="7" borderId="1" xfId="0" applyNumberFormat="1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3" fontId="9" fillId="7" borderId="1" xfId="0" applyNumberFormat="1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right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9" fontId="2" fillId="6" borderId="1" xfId="0" applyNumberFormat="1" applyFont="1" applyFill="1" applyBorder="1" applyAlignment="1">
      <alignment horizontal="center" vertical="center"/>
    </xf>
    <xf numFmtId="2" fontId="7" fillId="6" borderId="1" xfId="0" applyNumberFormat="1" applyFont="1" applyFill="1" applyBorder="1" applyAlignment="1">
      <alignment horizontal="center" vertical="center"/>
    </xf>
    <xf numFmtId="2" fontId="8" fillId="6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center"/>
    </xf>
    <xf numFmtId="0" fontId="7" fillId="0" borderId="0" xfId="0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4" borderId="1" xfId="0" applyFont="1" applyFill="1" applyBorder="1"/>
    <xf numFmtId="0" fontId="2" fillId="3" borderId="1" xfId="0" applyFont="1" applyFill="1" applyBorder="1"/>
    <xf numFmtId="0" fontId="2" fillId="5" borderId="1" xfId="0" applyFont="1" applyFill="1" applyBorder="1"/>
    <xf numFmtId="0" fontId="2" fillId="2" borderId="1" xfId="0" applyFont="1" applyFill="1" applyBorder="1"/>
    <xf numFmtId="0" fontId="2" fillId="7" borderId="1" xfId="0" applyFont="1" applyFill="1" applyBorder="1"/>
    <xf numFmtId="0" fontId="2" fillId="0" borderId="0" xfId="0" applyFont="1"/>
    <xf numFmtId="0" fontId="1" fillId="8" borderId="15" xfId="0" applyFont="1" applyFill="1" applyBorder="1" applyAlignment="1">
      <alignment horizontal="center" vertical="center"/>
    </xf>
    <xf numFmtId="0" fontId="1" fillId="0" borderId="0" xfId="0" applyFont="1"/>
    <xf numFmtId="0" fontId="3" fillId="2" borderId="4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41" xfId="0" applyFont="1" applyFill="1" applyBorder="1" applyAlignment="1">
      <alignment horizontal="center" vertical="center"/>
    </xf>
    <xf numFmtId="0" fontId="3" fillId="3" borderId="37" xfId="0" applyFont="1" applyFill="1" applyBorder="1" applyAlignment="1">
      <alignment horizontal="center" vertical="center"/>
    </xf>
    <xf numFmtId="0" fontId="3" fillId="3" borderId="40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7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7" xfId="0" applyFont="1" applyFill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0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0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3" fontId="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2" fontId="1" fillId="4" borderId="1" xfId="0" applyNumberFormat="1" applyFont="1" applyFill="1" applyBorder="1" applyAlignment="1">
      <alignment horizontal="center" vertical="center"/>
    </xf>
    <xf numFmtId="43" fontId="1" fillId="4" borderId="1" xfId="0" applyNumberFormat="1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9" fontId="1" fillId="4" borderId="1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43" fontId="1" fillId="3" borderId="1" xfId="0" applyNumberFormat="1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9" fontId="1" fillId="9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 vertical="center"/>
    </xf>
    <xf numFmtId="43" fontId="1" fillId="5" borderId="1" xfId="0" applyNumberFormat="1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9" fontId="1" fillId="5" borderId="1" xfId="0" applyNumberFormat="1" applyFont="1" applyFill="1" applyBorder="1" applyAlignment="1">
      <alignment horizontal="center" vertical="center"/>
    </xf>
    <xf numFmtId="3" fontId="11" fillId="5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43" fontId="1" fillId="2" borderId="1" xfId="0" applyNumberFormat="1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2" fontId="1" fillId="7" borderId="1" xfId="0" applyNumberFormat="1" applyFont="1" applyFill="1" applyBorder="1" applyAlignment="1">
      <alignment horizontal="center" vertical="center"/>
    </xf>
    <xf numFmtId="43" fontId="1" fillId="7" borderId="1" xfId="0" applyNumberFormat="1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9" fontId="1" fillId="7" borderId="1" xfId="0" applyNumberFormat="1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3" fontId="11" fillId="7" borderId="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2" fontId="1" fillId="6" borderId="1" xfId="0" applyNumberFormat="1" applyFont="1" applyFill="1" applyBorder="1" applyAlignment="1">
      <alignment horizontal="center" vertical="center"/>
    </xf>
    <xf numFmtId="43" fontId="1" fillId="6" borderId="1" xfId="0" applyNumberFormat="1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9" fontId="1" fillId="6" borderId="1" xfId="0" applyNumberFormat="1" applyFont="1" applyFill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43" fontId="2" fillId="4" borderId="1" xfId="1" applyFont="1" applyFill="1" applyBorder="1" applyAlignment="1">
      <alignment horizontal="center" vertical="center"/>
    </xf>
    <xf numFmtId="164" fontId="1" fillId="0" borderId="0" xfId="1" applyNumberFormat="1" applyFont="1" applyAlignment="1">
      <alignment horizontal="center" vertical="center"/>
    </xf>
    <xf numFmtId="9" fontId="1" fillId="0" borderId="0" xfId="2" applyFont="1" applyAlignment="1">
      <alignment horizontal="center" vertical="center"/>
    </xf>
    <xf numFmtId="0" fontId="1" fillId="0" borderId="0" xfId="1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15" fillId="0" borderId="0" xfId="0" applyFont="1" applyAlignment="1">
      <alignment vertical="center"/>
    </xf>
    <xf numFmtId="9" fontId="15" fillId="0" borderId="0" xfId="0" applyNumberFormat="1" applyFont="1" applyAlignment="1">
      <alignment vertical="center"/>
    </xf>
    <xf numFmtId="0" fontId="16" fillId="0" borderId="0" xfId="0" applyFont="1" applyAlignment="1">
      <alignment vertical="center"/>
    </xf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8" borderId="28" xfId="0" applyFont="1" applyFill="1" applyBorder="1" applyAlignment="1">
      <alignment horizontal="center" vertical="center"/>
    </xf>
    <xf numFmtId="0" fontId="5" fillId="0" borderId="42" xfId="0" applyFont="1" applyBorder="1"/>
    <xf numFmtId="0" fontId="3" fillId="2" borderId="29" xfId="0" applyFont="1" applyFill="1" applyBorder="1" applyAlignment="1">
      <alignment horizontal="center" vertical="center"/>
    </xf>
    <xf numFmtId="0" fontId="5" fillId="0" borderId="25" xfId="0" applyFont="1" applyBorder="1"/>
    <xf numFmtId="0" fontId="3" fillId="2" borderId="26" xfId="0" applyFont="1" applyFill="1" applyBorder="1" applyAlignment="1">
      <alignment horizontal="center" vertical="center"/>
    </xf>
    <xf numFmtId="0" fontId="5" fillId="0" borderId="30" xfId="0" applyFont="1" applyBorder="1"/>
    <xf numFmtId="0" fontId="3" fillId="2" borderId="31" xfId="0" applyFont="1" applyFill="1" applyBorder="1" applyAlignment="1">
      <alignment horizontal="center" vertical="center"/>
    </xf>
    <xf numFmtId="0" fontId="5" fillId="0" borderId="32" xfId="0" applyFont="1" applyBorder="1"/>
    <xf numFmtId="0" fontId="5" fillId="0" borderId="33" xfId="0" applyFont="1" applyBorder="1"/>
    <xf numFmtId="0" fontId="3" fillId="5" borderId="29" xfId="0" applyFont="1" applyFill="1" applyBorder="1" applyAlignment="1">
      <alignment horizontal="center" vertical="center"/>
    </xf>
    <xf numFmtId="0" fontId="5" fillId="0" borderId="27" xfId="0" applyFont="1" applyBorder="1"/>
    <xf numFmtId="0" fontId="3" fillId="5" borderId="34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5" fillId="0" borderId="20" xfId="0" applyFont="1" applyBorder="1"/>
    <xf numFmtId="0" fontId="5" fillId="0" borderId="45" xfId="0" applyFont="1" applyBorder="1"/>
    <xf numFmtId="0" fontId="3" fillId="4" borderId="19" xfId="0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3" borderId="47" xfId="0" applyFont="1" applyFill="1" applyBorder="1" applyAlignment="1">
      <alignment horizontal="center" vertical="center"/>
    </xf>
    <xf numFmtId="0" fontId="3" fillId="5" borderId="16" xfId="0" applyFont="1" applyFill="1" applyBorder="1" applyAlignment="1">
      <alignment horizontal="center" vertical="center"/>
    </xf>
    <xf numFmtId="0" fontId="5" fillId="0" borderId="35" xfId="0" applyFont="1" applyBorder="1"/>
    <xf numFmtId="0" fontId="3" fillId="2" borderId="17" xfId="0" applyFont="1" applyFill="1" applyBorder="1" applyAlignment="1">
      <alignment horizontal="center" vertical="center" wrapText="1"/>
    </xf>
    <xf numFmtId="0" fontId="5" fillId="0" borderId="36" xfId="0" applyFont="1" applyBorder="1"/>
    <xf numFmtId="43" fontId="3" fillId="2" borderId="17" xfId="0" applyNumberFormat="1" applyFont="1" applyFill="1" applyBorder="1" applyAlignment="1">
      <alignment horizontal="center" vertical="center" wrapText="1"/>
    </xf>
    <xf numFmtId="0" fontId="3" fillId="7" borderId="7" xfId="0" applyFont="1" applyFill="1" applyBorder="1" applyAlignment="1">
      <alignment horizontal="center" vertical="center"/>
    </xf>
    <xf numFmtId="0" fontId="5" fillId="0" borderId="8" xfId="0" applyFont="1" applyBorder="1"/>
    <xf numFmtId="0" fontId="3" fillId="3" borderId="9" xfId="0" applyFont="1" applyFill="1" applyBorder="1" applyAlignment="1">
      <alignment horizontal="center" vertical="center"/>
    </xf>
    <xf numFmtId="0" fontId="5" fillId="0" borderId="10" xfId="0" applyFont="1" applyBorder="1"/>
    <xf numFmtId="0" fontId="5" fillId="0" borderId="44" xfId="0" applyFont="1" applyBorder="1"/>
    <xf numFmtId="0" fontId="3" fillId="4" borderId="9" xfId="0" applyFont="1" applyFill="1" applyBorder="1" applyAlignment="1">
      <alignment horizontal="center" vertical="center"/>
    </xf>
    <xf numFmtId="0" fontId="5" fillId="0" borderId="46" xfId="0" applyFont="1" applyBorder="1"/>
    <xf numFmtId="0" fontId="1" fillId="2" borderId="12" xfId="0" applyFont="1" applyFill="1" applyBorder="1" applyAlignment="1">
      <alignment horizontal="center" vertical="center"/>
    </xf>
    <xf numFmtId="0" fontId="5" fillId="0" borderId="13" xfId="0" applyFont="1" applyBorder="1"/>
    <xf numFmtId="0" fontId="5" fillId="0" borderId="14" xfId="0" applyFont="1" applyBorder="1"/>
    <xf numFmtId="0" fontId="1" fillId="5" borderId="12" xfId="0" applyFont="1" applyFill="1" applyBorder="1" applyAlignment="1">
      <alignment horizontal="center" vertical="center" wrapText="1"/>
    </xf>
    <xf numFmtId="0" fontId="4" fillId="4" borderId="19" xfId="0" applyFont="1" applyFill="1" applyBorder="1" applyAlignment="1">
      <alignment horizontal="center"/>
    </xf>
    <xf numFmtId="0" fontId="4" fillId="4" borderId="21" xfId="0" applyFont="1" applyFill="1" applyBorder="1" applyAlignment="1">
      <alignment horizontal="center"/>
    </xf>
    <xf numFmtId="0" fontId="4" fillId="2" borderId="31" xfId="0" applyFont="1" applyFill="1" applyBorder="1" applyAlignment="1">
      <alignment horizontal="center" vertical="center"/>
    </xf>
    <xf numFmtId="0" fontId="4" fillId="5" borderId="29" xfId="0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 vertical="center"/>
    </xf>
    <xf numFmtId="0" fontId="5" fillId="0" borderId="22" xfId="0" applyFont="1" applyBorder="1"/>
    <xf numFmtId="0" fontId="4" fillId="2" borderId="24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2" fillId="8" borderId="28" xfId="0" applyFont="1" applyFill="1" applyBorder="1" applyAlignment="1">
      <alignment horizontal="center" vertical="center"/>
    </xf>
    <xf numFmtId="0" fontId="4" fillId="2" borderId="29" xfId="0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/>
    </xf>
    <xf numFmtId="0" fontId="4" fillId="3" borderId="21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 vertical="center" wrapText="1"/>
    </xf>
    <xf numFmtId="0" fontId="5" fillId="0" borderId="39" xfId="0" applyFont="1" applyBorder="1"/>
    <xf numFmtId="0" fontId="4" fillId="7" borderId="7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/>
    </xf>
    <xf numFmtId="0" fontId="5" fillId="0" borderId="11" xfId="0" applyFont="1" applyBorder="1"/>
    <xf numFmtId="0" fontId="4" fillId="4" borderId="9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 wrapText="1"/>
    </xf>
    <xf numFmtId="0" fontId="4" fillId="5" borderId="16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0" fontId="5" fillId="0" borderId="20" xfId="0" applyFont="1" applyBorder="1" applyAlignment="1">
      <alignment vertical="center"/>
    </xf>
    <xf numFmtId="0" fontId="5" fillId="0" borderId="45" xfId="0" applyFont="1" applyBorder="1" applyAlignment="1">
      <alignment vertical="center"/>
    </xf>
    <xf numFmtId="0" fontId="5" fillId="0" borderId="25" xfId="0" applyFont="1" applyBorder="1" applyAlignment="1">
      <alignment vertical="center"/>
    </xf>
    <xf numFmtId="0" fontId="5" fillId="0" borderId="27" xfId="0" applyFont="1" applyBorder="1" applyAlignment="1">
      <alignment vertical="center"/>
    </xf>
    <xf numFmtId="0" fontId="5" fillId="0" borderId="30" xfId="0" applyFont="1" applyBorder="1" applyAlignment="1">
      <alignment vertical="center"/>
    </xf>
    <xf numFmtId="0" fontId="5" fillId="0" borderId="32" xfId="0" applyFont="1" applyBorder="1" applyAlignment="1">
      <alignment vertical="center"/>
    </xf>
    <xf numFmtId="0" fontId="5" fillId="0" borderId="33" xfId="0" applyFont="1" applyBorder="1" applyAlignment="1">
      <alignment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48" xfId="0" applyFont="1" applyBorder="1"/>
    <xf numFmtId="0" fontId="17" fillId="0" borderId="48" xfId="0" applyFont="1" applyBorder="1" applyAlignment="1">
      <alignment horizontal="center" vertical="center"/>
    </xf>
    <xf numFmtId="9" fontId="17" fillId="0" borderId="48" xfId="0" applyNumberFormat="1" applyFont="1" applyBorder="1" applyAlignment="1">
      <alignment horizontal="center" vertical="center" wrapText="1"/>
    </xf>
    <xf numFmtId="9" fontId="17" fillId="0" borderId="48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 vertical="center"/>
    </xf>
    <xf numFmtId="9" fontId="1" fillId="0" borderId="48" xfId="0" applyNumberFormat="1" applyFont="1" applyBorder="1" applyAlignment="1">
      <alignment horizontal="center" vertical="center"/>
    </xf>
    <xf numFmtId="0" fontId="1" fillId="2" borderId="48" xfId="0" applyFont="1" applyFill="1" applyBorder="1" applyAlignment="1">
      <alignment horizontal="center" vertical="center"/>
    </xf>
    <xf numFmtId="9" fontId="1" fillId="2" borderId="48" xfId="0" applyNumberFormat="1" applyFont="1" applyFill="1" applyBorder="1" applyAlignment="1">
      <alignment horizontal="center" vertical="center"/>
    </xf>
    <xf numFmtId="164" fontId="1" fillId="0" borderId="48" xfId="1" applyNumberFormat="1" applyFont="1" applyBorder="1" applyAlignment="1">
      <alignment horizontal="center" vertical="center"/>
    </xf>
    <xf numFmtId="164" fontId="1" fillId="0" borderId="48" xfId="0" applyNumberFormat="1" applyFont="1" applyBorder="1" applyAlignment="1">
      <alignment horizontal="center" vertical="center"/>
    </xf>
    <xf numFmtId="9" fontId="1" fillId="0" borderId="32" xfId="0" applyNumberFormat="1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164" fontId="1" fillId="0" borderId="32" xfId="0" applyNumberFormat="1" applyFont="1" applyBorder="1" applyAlignment="1">
      <alignment horizontal="center" vertical="center"/>
    </xf>
    <xf numFmtId="0" fontId="12" fillId="0" borderId="32" xfId="0" applyFont="1" applyBorder="1" applyAlignment="1">
      <alignment vertical="center"/>
    </xf>
    <xf numFmtId="164" fontId="12" fillId="0" borderId="32" xfId="0" applyNumberFormat="1" applyFont="1" applyBorder="1" applyAlignment="1">
      <alignment horizontal="center" vertical="center"/>
    </xf>
    <xf numFmtId="164" fontId="1" fillId="0" borderId="32" xfId="0" applyNumberFormat="1" applyFont="1" applyBorder="1" applyAlignment="1">
      <alignment horizontal="left" vertical="center"/>
    </xf>
    <xf numFmtId="164" fontId="1" fillId="0" borderId="32" xfId="0" applyNumberFormat="1" applyFont="1" applyBorder="1" applyAlignment="1">
      <alignment vertical="center"/>
    </xf>
    <xf numFmtId="9" fontId="3" fillId="0" borderId="32" xfId="0" applyNumberFormat="1" applyFont="1" applyBorder="1" applyAlignment="1">
      <alignment horizontal="center" vertical="center"/>
    </xf>
    <xf numFmtId="164" fontId="3" fillId="0" borderId="32" xfId="1" applyNumberFormat="1" applyFont="1" applyBorder="1" applyAlignment="1">
      <alignment horizontal="center" vertical="center"/>
    </xf>
    <xf numFmtId="164" fontId="3" fillId="0" borderId="32" xfId="0" applyNumberFormat="1" applyFont="1" applyBorder="1" applyAlignment="1">
      <alignment horizontal="center" vertical="center" wrapText="1"/>
    </xf>
    <xf numFmtId="164" fontId="12" fillId="0" borderId="32" xfId="0" applyNumberFormat="1" applyFont="1" applyBorder="1" applyAlignment="1">
      <alignment horizontal="left" vertical="center"/>
    </xf>
    <xf numFmtId="164" fontId="3" fillId="0" borderId="32" xfId="0" applyNumberFormat="1" applyFont="1" applyBorder="1" applyAlignment="1">
      <alignment horizontal="center" vertical="center"/>
    </xf>
    <xf numFmtId="9" fontId="1" fillId="0" borderId="32" xfId="2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 wrapText="1"/>
    </xf>
    <xf numFmtId="0" fontId="12" fillId="0" borderId="32" xfId="0" applyFont="1" applyBorder="1" applyAlignment="1">
      <alignment horizontal="center" vertical="center"/>
    </xf>
    <xf numFmtId="0" fontId="12" fillId="0" borderId="32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wrapText="1"/>
    </xf>
    <xf numFmtId="0" fontId="1" fillId="0" borderId="32" xfId="0" applyFont="1" applyBorder="1" applyAlignment="1">
      <alignment horizontal="center"/>
    </xf>
    <xf numFmtId="0" fontId="1" fillId="0" borderId="32" xfId="0" applyFont="1" applyBorder="1" applyAlignment="1">
      <alignment horizontal="center" vertical="center" wrapText="1"/>
    </xf>
    <xf numFmtId="0" fontId="1" fillId="0" borderId="32" xfId="0" applyFont="1" applyBorder="1" applyAlignment="1">
      <alignment vertical="center"/>
    </xf>
    <xf numFmtId="0" fontId="1" fillId="0" borderId="32" xfId="0" applyFont="1" applyBorder="1"/>
    <xf numFmtId="0" fontId="17" fillId="10" borderId="48" xfId="0" applyFont="1" applyFill="1" applyBorder="1" applyAlignment="1">
      <alignment horizontal="center" vertical="center"/>
    </xf>
    <xf numFmtId="9" fontId="17" fillId="10" borderId="48" xfId="0" applyNumberFormat="1" applyFont="1" applyFill="1" applyBorder="1" applyAlignment="1">
      <alignment horizontal="center" vertical="center"/>
    </xf>
    <xf numFmtId="164" fontId="17" fillId="10" borderId="48" xfId="1" applyNumberFormat="1" applyFont="1" applyFill="1" applyBorder="1" applyAlignment="1">
      <alignment horizontal="center" vertical="center"/>
    </xf>
    <xf numFmtId="0" fontId="0" fillId="0" borderId="48" xfId="0" applyBorder="1"/>
    <xf numFmtId="0" fontId="6" fillId="0" borderId="48" xfId="0" applyFont="1" applyBorder="1"/>
    <xf numFmtId="9" fontId="2" fillId="0" borderId="48" xfId="0" applyNumberFormat="1" applyFont="1" applyBorder="1"/>
    <xf numFmtId="164" fontId="2" fillId="0" borderId="48" xfId="0" applyNumberFormat="1" applyFont="1" applyBorder="1"/>
    <xf numFmtId="9" fontId="2" fillId="0" borderId="48" xfId="2" applyFont="1" applyBorder="1"/>
    <xf numFmtId="9" fontId="0" fillId="0" borderId="48" xfId="2" applyFont="1" applyBorder="1" applyAlignment="1"/>
    <xf numFmtId="0" fontId="2" fillId="0" borderId="48" xfId="0" applyFont="1" applyBorder="1" applyAlignment="1">
      <alignment horizontal="center" vertical="center"/>
    </xf>
    <xf numFmtId="164" fontId="2" fillId="0" borderId="48" xfId="0" applyNumberFormat="1" applyFont="1" applyBorder="1" applyAlignment="1">
      <alignment horizontal="center" vertical="center"/>
    </xf>
    <xf numFmtId="0" fontId="0" fillId="10" borderId="48" xfId="0" applyFill="1" applyBorder="1"/>
    <xf numFmtId="9" fontId="2" fillId="10" borderId="48" xfId="0" applyNumberFormat="1" applyFont="1" applyFill="1" applyBorder="1"/>
    <xf numFmtId="0" fontId="18" fillId="10" borderId="48" xfId="0" applyFont="1" applyFill="1" applyBorder="1"/>
    <xf numFmtId="0" fontId="19" fillId="10" borderId="48" xfId="0" applyFont="1" applyFill="1" applyBorder="1"/>
    <xf numFmtId="0" fontId="0" fillId="10" borderId="48" xfId="0" applyFill="1" applyBorder="1"/>
    <xf numFmtId="0" fontId="3" fillId="10" borderId="48" xfId="0" applyFont="1" applyFill="1" applyBorder="1" applyAlignment="1">
      <alignment horizontal="center"/>
    </xf>
    <xf numFmtId="0" fontId="1" fillId="10" borderId="48" xfId="0" applyFont="1" applyFill="1" applyBorder="1"/>
    <xf numFmtId="0" fontId="6" fillId="10" borderId="48" xfId="0" applyFont="1" applyFill="1" applyBorder="1"/>
    <xf numFmtId="9" fontId="19" fillId="10" borderId="48" xfId="0" applyNumberFormat="1" applyFont="1" applyFill="1" applyBorder="1"/>
    <xf numFmtId="0" fontId="19" fillId="0" borderId="0" xfId="0" applyFont="1" applyAlignment="1">
      <alignment horizontal="center" vertical="center" wrapText="1"/>
    </xf>
    <xf numFmtId="0" fontId="19" fillId="10" borderId="48" xfId="0" applyFont="1" applyFill="1" applyBorder="1" applyAlignment="1">
      <alignment horizontal="center"/>
    </xf>
    <xf numFmtId="0" fontId="18" fillId="10" borderId="48" xfId="0" applyFont="1" applyFill="1" applyBorder="1"/>
    <xf numFmtId="0" fontId="18" fillId="0" borderId="0" xfId="0" applyFont="1"/>
    <xf numFmtId="0" fontId="19" fillId="0" borderId="48" xfId="0" applyFont="1" applyBorder="1" applyAlignment="1">
      <alignment horizontal="center" vertical="center" wrapText="1"/>
    </xf>
    <xf numFmtId="9" fontId="19" fillId="0" borderId="48" xfId="0" applyNumberFormat="1" applyFont="1" applyBorder="1" applyAlignment="1">
      <alignment horizontal="center" vertical="center" wrapText="1"/>
    </xf>
    <xf numFmtId="0" fontId="18" fillId="0" borderId="48" xfId="0" applyFont="1" applyBorder="1" applyAlignment="1">
      <alignment horizontal="center" vertical="center" wrapText="1"/>
    </xf>
    <xf numFmtId="0" fontId="18" fillId="0" borderId="48" xfId="0" applyFont="1" applyBorder="1"/>
    <xf numFmtId="9" fontId="19" fillId="0" borderId="48" xfId="0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2" Type="http://schemas.openxmlformats.org/officeDocument/2006/relationships/worksheet" Target="worksheets/sheet2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24" Type="http://schemas.openxmlformats.org/officeDocument/2006/relationships/calcChain" Target="calcChain.xml"/><Relationship Id="rId23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2_2017JMP_Masterlist-DESKTOP-B5NC2E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MP Rural FINAL calcs"/>
      <sheetName val="JMP Urban FINAL calcs"/>
      <sheetName val="JMP Total sum FINAL calcs"/>
      <sheetName val="Sheet7"/>
      <sheetName val="Sorting"/>
      <sheetName val="NEW Markets Tables"/>
      <sheetName val="first facility market"/>
      <sheetName val="Rural Market, improved"/>
      <sheetName val="onsite sanitation prop"/>
      <sheetName val="innovative techs urban"/>
      <sheetName val="existing service urban"/>
      <sheetName val="Serviceable_Final"/>
      <sheetName val="upgrade + innovate urban"/>
      <sheetName val="upgrade market rural"/>
      <sheetName val="old Ranked Upgrade RURAL Market"/>
      <sheetName val="oldranked dens RUupgrade market"/>
      <sheetName val="old inn techs market UID, rank"/>
      <sheetName val="old Markets Country Density"/>
      <sheetName val="Global No. Pits"/>
      <sheetName val="Country Prop of Global Pits"/>
      <sheetName val="Rank T_R_U Prop Global Pits"/>
      <sheetName val="Country No. of Global Pits"/>
      <sheetName val="Ranked No. of Global Pits"/>
      <sheetName val="Prop pits by country tot"/>
      <sheetName val="ranked Prop pits by country tot"/>
      <sheetName val="wet vs dry pits calcs"/>
      <sheetName val="SDG region wet vs dry table"/>
      <sheetName val="SDG region wealth"/>
      <sheetName val="SDG region wealth table"/>
      <sheetName val="innovative techs market (UID)"/>
      <sheetName val="Global No. Pits + septics"/>
      <sheetName val="JMP Total calcs"/>
      <sheetName val="JMP Total calcs-Sens.An."/>
      <sheetName val="JMP Urban calcs"/>
      <sheetName val="JMP Rural calcs"/>
      <sheetName val="JMP Total"/>
      <sheetName val="JMP Urban"/>
      <sheetName val="JMP Rural"/>
      <sheetName val="HH_Islam_wealth"/>
      <sheetName val="HinduUNdata_Export_20191218"/>
      <sheetName val="UN HH data"/>
      <sheetName val="JMP sanitation ladder"/>
      <sheetName val="Sheet6"/>
    </sheetNames>
    <sheetDataSet>
      <sheetData sheetId="0">
        <row r="189">
          <cell r="Y189">
            <v>341497830.42195028</v>
          </cell>
        </row>
      </sheetData>
      <sheetData sheetId="1">
        <row r="189">
          <cell r="Y189">
            <v>1563870442.925869</v>
          </cell>
        </row>
      </sheetData>
      <sheetData sheetId="2">
        <row r="189">
          <cell r="BR189">
            <v>198231100.10756317</v>
          </cell>
          <cell r="BX189">
            <v>391272652.39811963</v>
          </cell>
          <cell r="CD189">
            <v>132105475.77688694</v>
          </cell>
          <cell r="CJ189">
            <v>140977583.89760554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8">
          <cell r="D8">
            <v>8.0367388563218505</v>
          </cell>
        </row>
        <row r="9">
          <cell r="D9">
            <v>5.1704213203570024</v>
          </cell>
        </row>
        <row r="10">
          <cell r="D10">
            <v>5.1704213203570024</v>
          </cell>
        </row>
        <row r="11">
          <cell r="D11">
            <v>4.5721889921643397</v>
          </cell>
        </row>
        <row r="12">
          <cell r="D12">
            <v>3.4929601052144399</v>
          </cell>
        </row>
        <row r="13">
          <cell r="D13">
            <v>3.4966278887343298</v>
          </cell>
        </row>
        <row r="14">
          <cell r="D14">
            <v>4.2144782030305201</v>
          </cell>
        </row>
        <row r="15">
          <cell r="D15">
            <v>5.3347189477602699</v>
          </cell>
        </row>
        <row r="16">
          <cell r="D16">
            <v>4.2393644425714196</v>
          </cell>
        </row>
        <row r="17">
          <cell r="D17">
            <v>6.8044786624803502</v>
          </cell>
        </row>
        <row r="18">
          <cell r="D18">
            <v>5.1704213203570024</v>
          </cell>
        </row>
        <row r="19">
          <cell r="D19">
            <v>6.2705799674902396</v>
          </cell>
        </row>
        <row r="20">
          <cell r="D20">
            <v>5.1704213203570024</v>
          </cell>
        </row>
        <row r="21">
          <cell r="D21">
            <v>5.2420771378022604</v>
          </cell>
        </row>
        <row r="23">
          <cell r="D23">
            <v>3.8540572160788473</v>
          </cell>
        </row>
        <row r="24">
          <cell r="D24">
            <v>4.6118431303246599</v>
          </cell>
        </row>
        <row r="25">
          <cell r="D25">
            <v>3.3844078411709302</v>
          </cell>
        </row>
        <row r="26">
          <cell r="D26">
            <v>2.9093509951891199</v>
          </cell>
        </row>
        <row r="27">
          <cell r="D27">
            <v>3.0792649719796898</v>
          </cell>
        </row>
        <row r="28">
          <cell r="D28">
            <v>3.9293088662347602</v>
          </cell>
        </row>
        <row r="29">
          <cell r="D29">
            <v>3.9922815471164199</v>
          </cell>
        </row>
        <row r="30">
          <cell r="D30">
            <v>2.4216824108541299</v>
          </cell>
        </row>
        <row r="31">
          <cell r="D31">
            <v>3.8540572160788473</v>
          </cell>
        </row>
        <row r="32">
          <cell r="D32">
            <v>4.5575567818884402</v>
          </cell>
        </row>
        <row r="33">
          <cell r="D33">
            <v>4.32143522139053</v>
          </cell>
        </row>
        <row r="34">
          <cell r="D34">
            <v>4.2237942680967704</v>
          </cell>
        </row>
        <row r="35">
          <cell r="D35">
            <v>4.7420389623737602</v>
          </cell>
        </row>
        <row r="36">
          <cell r="D36">
            <v>2.8788721913740498</v>
          </cell>
        </row>
        <row r="37">
          <cell r="D37">
            <v>3.2914348296565201</v>
          </cell>
        </row>
        <row r="38">
          <cell r="D38">
            <v>3.6937840960351802</v>
          </cell>
        </row>
        <row r="39">
          <cell r="D39">
            <v>5.84475998532508</v>
          </cell>
        </row>
        <row r="40">
          <cell r="D40">
            <v>3.78309935825152</v>
          </cell>
        </row>
        <row r="42">
          <cell r="D42">
            <v>3.6529293392895306</v>
          </cell>
        </row>
        <row r="43">
          <cell r="D43">
            <v>3.6529293392895306</v>
          </cell>
        </row>
        <row r="44">
          <cell r="D44">
            <v>3.2585900361988398</v>
          </cell>
        </row>
        <row r="45">
          <cell r="D45">
            <v>2.8894468036267602</v>
          </cell>
        </row>
        <row r="46">
          <cell r="D46">
            <v>3.3956382958017901</v>
          </cell>
        </row>
        <row r="47">
          <cell r="D47">
            <v>3.6529293392895306</v>
          </cell>
        </row>
        <row r="48">
          <cell r="D48">
            <v>3.6529293392895306</v>
          </cell>
        </row>
        <row r="49">
          <cell r="D49">
            <v>3.5304590604877002</v>
          </cell>
        </row>
        <row r="50">
          <cell r="D50">
            <v>3.31148982178934</v>
          </cell>
        </row>
        <row r="51">
          <cell r="D51">
            <v>3.6529293392895306</v>
          </cell>
        </row>
        <row r="52">
          <cell r="D52">
            <v>3.6529293392895306</v>
          </cell>
        </row>
        <row r="53">
          <cell r="D53">
            <v>3.57642542986666</v>
          </cell>
        </row>
        <row r="54">
          <cell r="D54">
            <v>3.52685205109591</v>
          </cell>
        </row>
        <row r="55">
          <cell r="D55">
            <v>3.46142664480857</v>
          </cell>
        </row>
        <row r="56">
          <cell r="D56">
            <v>3.13669985331294</v>
          </cell>
        </row>
        <row r="57">
          <cell r="D57">
            <v>3.6529293392895306</v>
          </cell>
        </row>
        <row r="58">
          <cell r="D58">
            <v>3.6529293392895306</v>
          </cell>
        </row>
        <row r="59">
          <cell r="D59">
            <v>3.4779335422446098</v>
          </cell>
        </row>
        <row r="60">
          <cell r="D60">
            <v>3.77979891294363</v>
          </cell>
        </row>
        <row r="61">
          <cell r="D61">
            <v>4.0699771697616702</v>
          </cell>
        </row>
        <row r="62">
          <cell r="D62">
            <v>3.6529293392895306</v>
          </cell>
        </row>
        <row r="63">
          <cell r="D63">
            <v>3.6529293392895306</v>
          </cell>
        </row>
        <row r="64">
          <cell r="D64">
            <v>3.6529293392895306</v>
          </cell>
        </row>
        <row r="65">
          <cell r="D65">
            <v>3.6529293392895306</v>
          </cell>
        </row>
        <row r="66">
          <cell r="D66">
            <v>4.8057137645585399</v>
          </cell>
        </row>
        <row r="67">
          <cell r="D67">
            <v>3.79520268281347</v>
          </cell>
        </row>
        <row r="68">
          <cell r="D68">
            <v>4.4284968415282302</v>
          </cell>
        </row>
        <row r="69">
          <cell r="D69">
            <v>4.4674915344187101</v>
          </cell>
        </row>
        <row r="70">
          <cell r="D70">
            <v>3.0609228516814899</v>
          </cell>
        </row>
        <row r="71">
          <cell r="D71">
            <v>3.6529293392895306</v>
          </cell>
        </row>
        <row r="72">
          <cell r="D72">
            <v>3.7401749708323599</v>
          </cell>
        </row>
        <row r="73">
          <cell r="D73">
            <v>3.6529293392895306</v>
          </cell>
        </row>
        <row r="74">
          <cell r="D74">
            <v>4.9198766448943596</v>
          </cell>
        </row>
        <row r="75">
          <cell r="D75">
            <v>3.6700825940654598</v>
          </cell>
        </row>
        <row r="76">
          <cell r="D76">
            <v>4.6324420742250796</v>
          </cell>
        </row>
        <row r="77">
          <cell r="D77">
            <v>3.7521822789402401</v>
          </cell>
        </row>
        <row r="78">
          <cell r="D78">
            <v>2.6705023703147899</v>
          </cell>
        </row>
        <row r="79">
          <cell r="D79">
            <v>3.6529293392895306</v>
          </cell>
        </row>
        <row r="80">
          <cell r="D80">
            <v>3.6529293392895306</v>
          </cell>
        </row>
        <row r="81">
          <cell r="D81">
            <v>3.6529293392895306</v>
          </cell>
        </row>
        <row r="82">
          <cell r="D82">
            <v>2.5798973082308998</v>
          </cell>
        </row>
        <row r="83">
          <cell r="D83">
            <v>3.9408081773486798</v>
          </cell>
        </row>
        <row r="84">
          <cell r="D84">
            <v>3.29086780304119</v>
          </cell>
        </row>
        <row r="85">
          <cell r="D85">
            <v>3.6529293392895306</v>
          </cell>
        </row>
        <row r="86">
          <cell r="D86">
            <v>3.6529293392895306</v>
          </cell>
        </row>
        <row r="87">
          <cell r="D87">
            <v>2.7812603590557798</v>
          </cell>
        </row>
        <row r="88">
          <cell r="D88">
            <v>4.3313616222191396</v>
          </cell>
        </row>
        <row r="90">
          <cell r="D90">
            <v>4.958060044093755</v>
          </cell>
        </row>
        <row r="91">
          <cell r="D91">
            <v>4.0094705661479404</v>
          </cell>
        </row>
        <row r="92">
          <cell r="D92">
            <v>4.54852867256945</v>
          </cell>
        </row>
        <row r="93">
          <cell r="D93">
            <v>4.958060044093755</v>
          </cell>
        </row>
        <row r="94">
          <cell r="D94">
            <v>2.74729241249358</v>
          </cell>
        </row>
        <row r="95">
          <cell r="D95">
            <v>4.1308575832092096</v>
          </cell>
        </row>
        <row r="96">
          <cell r="D96">
            <v>3.5164757818394801</v>
          </cell>
        </row>
        <row r="97">
          <cell r="D97">
            <v>7.70302801425421</v>
          </cell>
        </row>
        <row r="98">
          <cell r="D98">
            <v>3.1419453923882301</v>
          </cell>
        </row>
        <row r="99">
          <cell r="D99">
            <v>5.0689345119236604</v>
          </cell>
        </row>
        <row r="100">
          <cell r="D100">
            <v>4.958060044093755</v>
          </cell>
        </row>
        <row r="101">
          <cell r="D101">
            <v>4.958060044093755</v>
          </cell>
        </row>
        <row r="102">
          <cell r="D102">
            <v>4.958060044093755</v>
          </cell>
        </row>
        <row r="103">
          <cell r="D103">
            <v>5.2361663882698997</v>
          </cell>
        </row>
        <row r="104">
          <cell r="D104">
            <v>8.0177108943287703</v>
          </cell>
        </row>
        <row r="105">
          <cell r="D105">
            <v>4.958060044093755</v>
          </cell>
        </row>
        <row r="106">
          <cell r="D106">
            <v>4.958060044093755</v>
          </cell>
        </row>
        <row r="107">
          <cell r="D107">
            <v>5.5903759281281404</v>
          </cell>
        </row>
        <row r="108">
          <cell r="D108">
            <v>4.958060044093755</v>
          </cell>
        </row>
        <row r="109">
          <cell r="D109">
            <v>4.958060044093755</v>
          </cell>
        </row>
        <row r="110">
          <cell r="D110">
            <v>4.07131378673696</v>
          </cell>
        </row>
        <row r="111">
          <cell r="D111">
            <v>4.958060044093755</v>
          </cell>
        </row>
        <row r="112">
          <cell r="D112">
            <v>4.958060044093755</v>
          </cell>
        </row>
        <row r="113">
          <cell r="D113">
            <v>6.67268064092928</v>
          </cell>
        </row>
        <row r="115">
          <cell r="D115">
            <v>5.0120585592278903</v>
          </cell>
        </row>
        <row r="116">
          <cell r="D116">
            <v>5.0120585592278903</v>
          </cell>
        </row>
        <row r="117">
          <cell r="D117">
            <v>4.7802146794313902</v>
          </cell>
        </row>
        <row r="118">
          <cell r="D118">
            <v>5.0120585592278903</v>
          </cell>
        </row>
        <row r="119">
          <cell r="D119">
            <v>5.0120585592278903</v>
          </cell>
        </row>
        <row r="120">
          <cell r="D120">
            <v>5.0120585592278903</v>
          </cell>
        </row>
        <row r="121">
          <cell r="D121">
            <v>5.0120585592278903</v>
          </cell>
        </row>
        <row r="122">
          <cell r="D122">
            <v>5.0120585592278903</v>
          </cell>
        </row>
        <row r="123">
          <cell r="D123">
            <v>5.0120585592278903</v>
          </cell>
        </row>
        <row r="124">
          <cell r="D124">
            <v>5.0120585592278903</v>
          </cell>
        </row>
        <row r="125">
          <cell r="D125">
            <v>5.0120585592278903</v>
          </cell>
        </row>
        <row r="126">
          <cell r="D126">
            <v>5.0120585592278903</v>
          </cell>
        </row>
        <row r="127">
          <cell r="D127">
            <v>5.0120585592278903</v>
          </cell>
        </row>
        <row r="128">
          <cell r="D128">
            <v>5.0120585592278903</v>
          </cell>
        </row>
        <row r="129">
          <cell r="D129">
            <v>5.0120585592278903</v>
          </cell>
        </row>
        <row r="130">
          <cell r="D130">
            <v>5.0120585592278903</v>
          </cell>
        </row>
        <row r="131">
          <cell r="D131">
            <v>5.2439024390243896</v>
          </cell>
        </row>
        <row r="132">
          <cell r="D132">
            <v>5.0120585592278903</v>
          </cell>
        </row>
        <row r="133">
          <cell r="D133">
            <v>5.0120585592278903</v>
          </cell>
        </row>
        <row r="134">
          <cell r="D134">
            <v>5.0120585592278903</v>
          </cell>
        </row>
        <row r="135">
          <cell r="D135">
            <v>5.0120585592278903</v>
          </cell>
        </row>
        <row r="137">
          <cell r="D137">
            <v>4.8156573635067499</v>
          </cell>
        </row>
        <row r="138">
          <cell r="D138">
            <v>4.9611351413992599</v>
          </cell>
        </row>
        <row r="139">
          <cell r="D139">
            <v>3.5240230156281198</v>
          </cell>
        </row>
        <row r="140">
          <cell r="D140">
            <v>5.9244534660988002</v>
          </cell>
        </row>
        <row r="141">
          <cell r="D141">
            <v>4.8301933751014499</v>
          </cell>
        </row>
        <row r="142">
          <cell r="D142">
            <v>4.8441079038776351</v>
          </cell>
        </row>
        <row r="143">
          <cell r="D143">
            <v>4.8441079038776351</v>
          </cell>
        </row>
        <row r="144">
          <cell r="D144">
            <v>4.9923419787069401</v>
          </cell>
        </row>
        <row r="145">
          <cell r="D145">
            <v>4.9067837026553596</v>
          </cell>
        </row>
        <row r="146">
          <cell r="D146">
            <v>5.7771795342327703</v>
          </cell>
        </row>
        <row r="147">
          <cell r="D147">
            <v>5.3716011092460096</v>
          </cell>
        </row>
        <row r="148">
          <cell r="D148">
            <v>4.3074023816909</v>
          </cell>
        </row>
        <row r="149">
          <cell r="D149">
            <v>5.3020675050332002</v>
          </cell>
        </row>
        <row r="150">
          <cell r="D150">
            <v>4.8441079038776351</v>
          </cell>
        </row>
        <row r="151">
          <cell r="D151">
            <v>4.8441079038776351</v>
          </cell>
        </row>
        <row r="152">
          <cell r="D152">
            <v>4.8441079038776351</v>
          </cell>
        </row>
        <row r="153">
          <cell r="D153">
            <v>4.7371804236669099</v>
          </cell>
        </row>
        <row r="154">
          <cell r="D154">
            <v>4.6145778397678496</v>
          </cell>
        </row>
        <row r="155">
          <cell r="D155">
            <v>4.0975978134522197</v>
          </cell>
        </row>
        <row r="156">
          <cell r="D156">
            <v>8.2296813888947593</v>
          </cell>
        </row>
        <row r="157">
          <cell r="D157">
            <v>3.4928861200744699</v>
          </cell>
        </row>
        <row r="158">
          <cell r="D158">
            <v>6.2508190391038401</v>
          </cell>
        </row>
        <row r="159">
          <cell r="D159">
            <v>4.8441079038776351</v>
          </cell>
        </row>
        <row r="160">
          <cell r="D160">
            <v>3.6388238064867799</v>
          </cell>
        </row>
        <row r="161">
          <cell r="D161">
            <v>3.34493465723311</v>
          </cell>
        </row>
        <row r="162">
          <cell r="D162">
            <v>4.94573145418242</v>
          </cell>
        </row>
        <row r="163">
          <cell r="D163">
            <v>4.9492635062293804</v>
          </cell>
        </row>
        <row r="164">
          <cell r="D164">
            <v>4.5089180901256203</v>
          </cell>
        </row>
        <row r="165">
          <cell r="D165">
            <v>5.6685934691248399</v>
          </cell>
        </row>
        <row r="166">
          <cell r="D166">
            <v>4.8441079038776351</v>
          </cell>
        </row>
        <row r="167">
          <cell r="D167">
            <v>3.47529761733847</v>
          </cell>
        </row>
        <row r="168">
          <cell r="D168">
            <v>4.1021658621736803</v>
          </cell>
        </row>
        <row r="169">
          <cell r="D169">
            <v>4.3663628454440397</v>
          </cell>
        </row>
        <row r="170">
          <cell r="D170">
            <v>4.2382239682248004</v>
          </cell>
        </row>
        <row r="171">
          <cell r="D171">
            <v>5.91684917249255</v>
          </cell>
        </row>
        <row r="172">
          <cell r="D172">
            <v>4.9014286643141203</v>
          </cell>
        </row>
        <row r="173">
          <cell r="D173">
            <v>4.8441079038776351</v>
          </cell>
        </row>
        <row r="174">
          <cell r="D174">
            <v>4.2592924568413499</v>
          </cell>
        </row>
        <row r="175">
          <cell r="D175">
            <v>4.8441079038776351</v>
          </cell>
        </row>
        <row r="176">
          <cell r="D176">
            <v>3.8364511228465501</v>
          </cell>
        </row>
        <row r="177">
          <cell r="D177">
            <v>8.3062047774780297</v>
          </cell>
        </row>
        <row r="178">
          <cell r="D178">
            <v>3.7786215514755401</v>
          </cell>
        </row>
        <row r="179">
          <cell r="D179">
            <v>5.8990749876049096</v>
          </cell>
        </row>
        <row r="180">
          <cell r="D180">
            <v>4.8441079038776351</v>
          </cell>
        </row>
        <row r="181">
          <cell r="D181">
            <v>3.24346805490097</v>
          </cell>
        </row>
        <row r="182">
          <cell r="D182">
            <v>5.9479727880002997</v>
          </cell>
        </row>
        <row r="183">
          <cell r="D183">
            <v>4.5513104055187199</v>
          </cell>
        </row>
        <row r="184">
          <cell r="D184">
            <v>4.5343375628240601</v>
          </cell>
        </row>
        <row r="185">
          <cell r="D185">
            <v>4.8515478517615502</v>
          </cell>
        </row>
        <row r="186">
          <cell r="D186">
            <v>5.1307888553671104</v>
          </cell>
        </row>
        <row r="187">
          <cell r="D187">
            <v>4.0771793327345298</v>
          </cell>
        </row>
      </sheetData>
      <sheetData sheetId="39"/>
      <sheetData sheetId="40"/>
      <sheetData sheetId="41"/>
      <sheetData sheetId="4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997"/>
  <sheetViews>
    <sheetView tabSelected="1" zoomScale="62" workbookViewId="0">
      <selection activeCell="AS10" sqref="AS10"/>
    </sheetView>
  </sheetViews>
  <sheetFormatPr defaultColWidth="12.6640625" defaultRowHeight="15" customHeight="1" x14ac:dyDescent="0.3"/>
  <cols>
    <col min="1" max="1" width="44.9140625" customWidth="1"/>
    <col min="2" max="2" width="22.4140625" customWidth="1"/>
    <col min="3" max="3" width="10.9140625" customWidth="1"/>
    <col min="4" max="4" width="17.25" bestFit="1" customWidth="1"/>
    <col min="5" max="5" width="15.25" customWidth="1"/>
    <col min="6" max="6" width="12.4140625" customWidth="1"/>
    <col min="7" max="7" width="15.25" customWidth="1"/>
    <col min="8" max="8" width="12.4140625" customWidth="1"/>
    <col min="9" max="9" width="15.25" customWidth="1"/>
    <col min="10" max="10" width="12.4140625" customWidth="1"/>
    <col min="11" max="11" width="15.25" customWidth="1"/>
    <col min="12" max="12" width="12.4140625" customWidth="1"/>
    <col min="13" max="13" width="15.25" customWidth="1"/>
    <col min="14" max="14" width="12.4140625" customWidth="1"/>
    <col min="15" max="15" width="15.25" customWidth="1"/>
    <col min="16" max="16" width="12.4140625" customWidth="1"/>
    <col min="17" max="17" width="15.25" customWidth="1"/>
    <col min="18" max="18" width="12.4140625" customWidth="1"/>
    <col min="19" max="19" width="15.25" customWidth="1"/>
    <col min="20" max="20" width="12.4140625" customWidth="1"/>
    <col min="21" max="21" width="15.25" customWidth="1"/>
    <col min="22" max="22" width="12.4140625" customWidth="1"/>
    <col min="23" max="23" width="15.25" customWidth="1"/>
    <col min="24" max="24" width="16" customWidth="1"/>
    <col min="25" max="25" width="29.1640625" customWidth="1"/>
    <col min="26" max="26" width="21.6640625" customWidth="1"/>
    <col min="27" max="27" width="11.1640625" customWidth="1"/>
    <col min="28" max="28" width="11.5" customWidth="1"/>
    <col min="29" max="29" width="12.5" customWidth="1"/>
    <col min="30" max="30" width="11.5" customWidth="1"/>
    <col min="31" max="31" width="11.6640625" customWidth="1"/>
    <col min="32" max="32" width="12.4140625" customWidth="1"/>
    <col min="33" max="33" width="15.75" customWidth="1"/>
    <col min="34" max="34" width="9.08203125" customWidth="1"/>
    <col min="35" max="36" width="10" customWidth="1"/>
    <col min="37" max="37" width="10.58203125" customWidth="1"/>
    <col min="38" max="38" width="14.08203125" customWidth="1"/>
    <col min="39" max="39" width="16.1640625" customWidth="1"/>
    <col min="40" max="40" width="12.4140625" customWidth="1"/>
    <col min="41" max="41" width="17.6640625" customWidth="1"/>
    <col min="42" max="42" width="20.25" customWidth="1"/>
    <col min="43" max="43" width="15.1640625" customWidth="1"/>
    <col min="44" max="44" width="14.6640625" customWidth="1"/>
    <col min="45" max="46" width="13" customWidth="1"/>
    <col min="47" max="48" width="7.75" customWidth="1"/>
    <col min="49" max="50" width="17.9140625" customWidth="1"/>
    <col min="51" max="51" width="15" customWidth="1"/>
    <col min="52" max="52" width="18.4140625" customWidth="1"/>
    <col min="53" max="53" width="31.1640625" customWidth="1"/>
    <col min="54" max="54" width="21.33203125" customWidth="1"/>
    <col min="55" max="55" width="31.4140625" customWidth="1"/>
    <col min="56" max="56" width="21.4140625" customWidth="1"/>
    <col min="57" max="57" width="19.58203125" customWidth="1"/>
    <col min="58" max="58" width="4.75" customWidth="1"/>
    <col min="59" max="59" width="30.1640625" customWidth="1"/>
    <col min="60" max="60" width="17.75" customWidth="1"/>
    <col min="61" max="61" width="19.5" customWidth="1"/>
    <col min="62" max="62" width="14.33203125" customWidth="1"/>
    <col min="63" max="63" width="14.5" customWidth="1"/>
    <col min="64" max="64" width="4.6640625" customWidth="1"/>
    <col min="65" max="65" width="32.4140625" customWidth="1"/>
    <col min="66" max="66" width="16.25" customWidth="1"/>
    <col min="67" max="67" width="20.25" customWidth="1"/>
    <col min="68" max="68" width="15.4140625" customWidth="1"/>
    <col min="69" max="69" width="13.83203125" customWidth="1"/>
    <col min="70" max="70" width="4.75" customWidth="1"/>
    <col min="71" max="71" width="31.4140625" customWidth="1"/>
    <col min="72" max="72" width="16.33203125" customWidth="1"/>
    <col min="73" max="73" width="18.4140625" customWidth="1"/>
    <col min="74" max="74" width="13.1640625" customWidth="1"/>
    <col min="75" max="75" width="15.25" customWidth="1"/>
    <col min="76" max="78" width="7.75" hidden="1" customWidth="1"/>
    <col min="79" max="79" width="36.6640625" hidden="1" customWidth="1"/>
    <col min="80" max="80" width="14.5" hidden="1" customWidth="1"/>
    <col min="81" max="81" width="0.1640625" hidden="1" customWidth="1"/>
  </cols>
  <sheetData>
    <row r="1" spans="1:81" ht="39" customHeight="1" thickBot="1" x14ac:dyDescent="0.4">
      <c r="A1" s="3"/>
      <c r="B1" s="199" t="s">
        <v>186</v>
      </c>
      <c r="C1" s="200"/>
      <c r="D1" s="200"/>
      <c r="E1" s="201" t="s">
        <v>187</v>
      </c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3"/>
      <c r="S1" s="204" t="s">
        <v>188</v>
      </c>
      <c r="T1" s="202"/>
      <c r="U1" s="202"/>
      <c r="V1" s="202"/>
      <c r="W1" s="202"/>
      <c r="X1" s="205"/>
      <c r="Y1" s="206" t="s">
        <v>189</v>
      </c>
      <c r="Z1" s="207"/>
      <c r="AA1" s="207"/>
      <c r="AB1" s="207"/>
      <c r="AC1" s="207"/>
      <c r="AD1" s="207"/>
      <c r="AE1" s="207"/>
      <c r="AF1" s="208"/>
      <c r="AG1" s="105" t="s">
        <v>190</v>
      </c>
      <c r="AH1" s="206" t="s">
        <v>249</v>
      </c>
      <c r="AI1" s="207"/>
      <c r="AJ1" s="207"/>
      <c r="AK1" s="207"/>
      <c r="AL1" s="207"/>
      <c r="AM1" s="207"/>
      <c r="AN1" s="207"/>
      <c r="AO1" s="207"/>
      <c r="AP1" s="208"/>
      <c r="AQ1" s="209" t="s">
        <v>192</v>
      </c>
      <c r="AR1" s="208"/>
      <c r="AS1" s="209" t="s">
        <v>193</v>
      </c>
      <c r="AT1" s="207"/>
      <c r="AU1" s="208"/>
      <c r="AV1" s="2"/>
      <c r="AW1" s="174" t="s">
        <v>194</v>
      </c>
      <c r="AX1" s="174" t="s">
        <v>197</v>
      </c>
      <c r="AY1" s="174" t="s">
        <v>198</v>
      </c>
      <c r="AZ1" s="2"/>
      <c r="BA1" s="292" t="s">
        <v>0</v>
      </c>
      <c r="BB1" s="291"/>
      <c r="BC1" s="291"/>
      <c r="BD1" s="291"/>
      <c r="BE1" s="291"/>
      <c r="BF1" s="293"/>
      <c r="BG1" s="292" t="s">
        <v>1</v>
      </c>
      <c r="BH1" s="291"/>
      <c r="BI1" s="291"/>
      <c r="BJ1" s="291"/>
      <c r="BK1" s="291"/>
      <c r="BL1" s="293"/>
      <c r="BM1" s="292" t="s">
        <v>2</v>
      </c>
      <c r="BN1" s="291"/>
      <c r="BO1" s="291"/>
      <c r="BP1" s="291"/>
      <c r="BQ1" s="291"/>
      <c r="BR1" s="293"/>
      <c r="BS1" s="292" t="s">
        <v>256</v>
      </c>
      <c r="BT1" s="291"/>
      <c r="BU1" s="291"/>
      <c r="BV1" s="291"/>
      <c r="BW1" s="291"/>
      <c r="BX1" s="2"/>
      <c r="BY1" s="2"/>
      <c r="BZ1" s="2"/>
      <c r="CA1" s="2"/>
      <c r="CB1" s="2"/>
    </row>
    <row r="2" spans="1:81" s="243" customFormat="1" ht="75" x14ac:dyDescent="0.3">
      <c r="A2" s="3" t="s">
        <v>3</v>
      </c>
      <c r="B2" s="194" t="s">
        <v>250</v>
      </c>
      <c r="C2" s="196" t="s">
        <v>205</v>
      </c>
      <c r="D2" s="198" t="s">
        <v>251</v>
      </c>
      <c r="E2" s="193" t="s">
        <v>208</v>
      </c>
      <c r="F2" s="235"/>
      <c r="G2" s="187" t="s">
        <v>209</v>
      </c>
      <c r="H2" s="235"/>
      <c r="I2" s="187" t="s">
        <v>210</v>
      </c>
      <c r="J2" s="235"/>
      <c r="K2" s="187" t="s">
        <v>211</v>
      </c>
      <c r="L2" s="235"/>
      <c r="M2" s="187" t="s">
        <v>212</v>
      </c>
      <c r="N2" s="235"/>
      <c r="O2" s="187" t="s">
        <v>213</v>
      </c>
      <c r="P2" s="235"/>
      <c r="Q2" s="187" t="s">
        <v>214</v>
      </c>
      <c r="R2" s="236"/>
      <c r="S2" s="190" t="s">
        <v>215</v>
      </c>
      <c r="T2" s="235"/>
      <c r="U2" s="191" t="s">
        <v>216</v>
      </c>
      <c r="V2" s="235"/>
      <c r="W2" s="191" t="s">
        <v>217</v>
      </c>
      <c r="X2" s="235"/>
      <c r="Y2" s="107" t="s">
        <v>218</v>
      </c>
      <c r="Z2" s="108" t="s">
        <v>219</v>
      </c>
      <c r="AA2" s="192" t="s">
        <v>220</v>
      </c>
      <c r="AB2" s="237"/>
      <c r="AC2" s="179" t="s">
        <v>221</v>
      </c>
      <c r="AD2" s="237"/>
      <c r="AE2" s="179" t="s">
        <v>222</v>
      </c>
      <c r="AF2" s="238"/>
      <c r="AG2" s="175">
        <v>3</v>
      </c>
      <c r="AH2" s="177" t="s">
        <v>223</v>
      </c>
      <c r="AI2" s="237"/>
      <c r="AJ2" s="179" t="s">
        <v>224</v>
      </c>
      <c r="AK2" s="239"/>
      <c r="AL2" s="237"/>
      <c r="AM2" s="181" t="s">
        <v>225</v>
      </c>
      <c r="AN2" s="240"/>
      <c r="AO2" s="241"/>
      <c r="AP2" s="109" t="s">
        <v>252</v>
      </c>
      <c r="AQ2" s="184" t="s">
        <v>227</v>
      </c>
      <c r="AR2" s="238"/>
      <c r="AS2" s="186" t="s">
        <v>228</v>
      </c>
      <c r="AT2" s="240"/>
      <c r="AU2" s="241"/>
      <c r="AV2" s="2"/>
      <c r="AW2" s="173"/>
      <c r="AX2" s="173"/>
      <c r="AY2" s="173"/>
      <c r="AZ2" s="2"/>
      <c r="BA2" s="245" t="s">
        <v>207</v>
      </c>
      <c r="BB2" s="245" t="s">
        <v>260</v>
      </c>
      <c r="BC2" s="246" t="s">
        <v>257</v>
      </c>
      <c r="BD2" s="246" t="s">
        <v>258</v>
      </c>
      <c r="BE2" s="246" t="s">
        <v>259</v>
      </c>
      <c r="BF2" s="247"/>
      <c r="BG2" s="245" t="s">
        <v>207</v>
      </c>
      <c r="BH2" s="245" t="s">
        <v>260</v>
      </c>
      <c r="BI2" s="246" t="s">
        <v>257</v>
      </c>
      <c r="BJ2" s="246" t="s">
        <v>258</v>
      </c>
      <c r="BK2" s="246" t="s">
        <v>259</v>
      </c>
      <c r="BL2" s="245"/>
      <c r="BM2" s="245" t="s">
        <v>207</v>
      </c>
      <c r="BN2" s="245" t="s">
        <v>260</v>
      </c>
      <c r="BO2" s="246" t="s">
        <v>257</v>
      </c>
      <c r="BP2" s="246" t="s">
        <v>258</v>
      </c>
      <c r="BQ2" s="246" t="s">
        <v>259</v>
      </c>
      <c r="BR2" s="245"/>
      <c r="BS2" s="245" t="s">
        <v>207</v>
      </c>
      <c r="BT2" s="245" t="s">
        <v>260</v>
      </c>
      <c r="BU2" s="246" t="s">
        <v>257</v>
      </c>
      <c r="BV2" s="246" t="s">
        <v>258</v>
      </c>
      <c r="BW2" s="246" t="s">
        <v>259</v>
      </c>
      <c r="BX2" s="233"/>
      <c r="BY2" s="233"/>
      <c r="BZ2" s="233"/>
      <c r="CA2" s="233"/>
      <c r="CB2" s="233"/>
      <c r="CC2" s="242"/>
    </row>
    <row r="3" spans="1:81" ht="16" thickBot="1" x14ac:dyDescent="0.35">
      <c r="A3" s="2"/>
      <c r="B3" s="195"/>
      <c r="C3" s="197"/>
      <c r="D3" s="197"/>
      <c r="E3" s="110" t="s">
        <v>206</v>
      </c>
      <c r="F3" s="111" t="s">
        <v>207</v>
      </c>
      <c r="G3" s="111" t="s">
        <v>206</v>
      </c>
      <c r="H3" s="111" t="s">
        <v>207</v>
      </c>
      <c r="I3" s="111" t="s">
        <v>206</v>
      </c>
      <c r="J3" s="111" t="s">
        <v>207</v>
      </c>
      <c r="K3" s="111" t="s">
        <v>206</v>
      </c>
      <c r="L3" s="111" t="s">
        <v>207</v>
      </c>
      <c r="M3" s="111" t="s">
        <v>206</v>
      </c>
      <c r="N3" s="111" t="s">
        <v>207</v>
      </c>
      <c r="O3" s="111" t="s">
        <v>206</v>
      </c>
      <c r="P3" s="111" t="s">
        <v>207</v>
      </c>
      <c r="Q3" s="111" t="s">
        <v>206</v>
      </c>
      <c r="R3" s="112" t="s">
        <v>207</v>
      </c>
      <c r="S3" s="113" t="s">
        <v>206</v>
      </c>
      <c r="T3" s="114" t="s">
        <v>207</v>
      </c>
      <c r="U3" s="114" t="s">
        <v>206</v>
      </c>
      <c r="V3" s="114" t="s">
        <v>207</v>
      </c>
      <c r="W3" s="114" t="s">
        <v>206</v>
      </c>
      <c r="X3" s="114" t="s">
        <v>207</v>
      </c>
      <c r="Y3" s="115" t="s">
        <v>230</v>
      </c>
      <c r="Z3" s="116" t="s">
        <v>231</v>
      </c>
      <c r="AA3" s="117" t="s">
        <v>232</v>
      </c>
      <c r="AB3" s="116" t="s">
        <v>233</v>
      </c>
      <c r="AC3" s="115" t="s">
        <v>232</v>
      </c>
      <c r="AD3" s="116" t="s">
        <v>233</v>
      </c>
      <c r="AE3" s="115" t="s">
        <v>232</v>
      </c>
      <c r="AF3" s="118" t="s">
        <v>233</v>
      </c>
      <c r="AG3" s="176"/>
      <c r="AH3" s="115" t="s">
        <v>232</v>
      </c>
      <c r="AI3" s="116" t="s">
        <v>233</v>
      </c>
      <c r="AJ3" s="115" t="s">
        <v>232</v>
      </c>
      <c r="AK3" s="116" t="s">
        <v>233</v>
      </c>
      <c r="AL3" s="117" t="s">
        <v>234</v>
      </c>
      <c r="AM3" s="115" t="s">
        <v>232</v>
      </c>
      <c r="AN3" s="119" t="s">
        <v>233</v>
      </c>
      <c r="AO3" s="120" t="s">
        <v>235</v>
      </c>
      <c r="AP3" s="120" t="s">
        <v>236</v>
      </c>
      <c r="AQ3" s="121" t="s">
        <v>232</v>
      </c>
      <c r="AR3" s="122" t="s">
        <v>233</v>
      </c>
      <c r="AS3" s="121" t="s">
        <v>232</v>
      </c>
      <c r="AT3" s="123" t="s">
        <v>233</v>
      </c>
      <c r="AU3" s="124" t="s">
        <v>237</v>
      </c>
      <c r="AV3" s="2"/>
      <c r="AW3" s="173"/>
      <c r="AX3" s="173"/>
      <c r="AY3" s="173"/>
      <c r="AZ3" s="2"/>
      <c r="BA3" s="248"/>
      <c r="BB3" s="248"/>
      <c r="BC3" s="249"/>
      <c r="BD3" s="248"/>
      <c r="BE3" s="248"/>
      <c r="BF3" s="248"/>
      <c r="BG3" s="248"/>
      <c r="BH3" s="248"/>
      <c r="BI3" s="249"/>
      <c r="BJ3" s="249"/>
      <c r="BK3" s="249"/>
      <c r="BL3" s="248"/>
      <c r="BM3" s="248"/>
      <c r="BN3" s="248"/>
      <c r="BO3" s="249"/>
      <c r="BP3" s="249"/>
      <c r="BQ3" s="249"/>
      <c r="BR3" s="248"/>
      <c r="BS3" s="248"/>
      <c r="BT3" s="248"/>
      <c r="BU3" s="249"/>
      <c r="BV3" s="249"/>
      <c r="BW3" s="249"/>
      <c r="BX3" s="2"/>
      <c r="BY3" s="2"/>
      <c r="BZ3" s="2"/>
      <c r="CA3" s="2"/>
      <c r="CB3" s="2"/>
    </row>
    <row r="4" spans="1:81" ht="15.5" x14ac:dyDescent="0.3">
      <c r="A4" s="12" t="s">
        <v>180</v>
      </c>
      <c r="B4" s="2"/>
      <c r="C4" s="2"/>
      <c r="D4" s="12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10"/>
      <c r="S4" s="2"/>
      <c r="T4" s="2"/>
      <c r="U4" s="2"/>
      <c r="V4" s="2"/>
      <c r="W4" s="2"/>
      <c r="X4" s="10"/>
      <c r="Y4" s="2"/>
      <c r="Z4" s="125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50"/>
      <c r="BB4" s="250"/>
      <c r="BC4" s="251"/>
      <c r="BD4" s="251"/>
      <c r="BE4" s="251"/>
      <c r="BF4" s="250"/>
      <c r="BG4" s="250"/>
      <c r="BH4" s="250"/>
      <c r="BI4" s="251"/>
      <c r="BJ4" s="251"/>
      <c r="BK4" s="251"/>
      <c r="BL4" s="250"/>
      <c r="BM4" s="250"/>
      <c r="BN4" s="250"/>
      <c r="BO4" s="251"/>
      <c r="BP4" s="251"/>
      <c r="BQ4" s="251"/>
      <c r="BR4" s="250"/>
      <c r="BS4" s="250"/>
      <c r="BT4" s="250"/>
      <c r="BU4" s="251"/>
      <c r="BV4" s="251"/>
      <c r="BW4" s="251"/>
      <c r="BX4" s="129"/>
      <c r="BY4" s="129"/>
      <c r="BZ4" s="129"/>
      <c r="CA4" s="129"/>
      <c r="CB4" s="129"/>
      <c r="CC4" s="129"/>
    </row>
    <row r="5" spans="1:81" ht="15.5" x14ac:dyDescent="0.35">
      <c r="A5" s="5" t="s">
        <v>6</v>
      </c>
      <c r="B5" s="130">
        <f>(V5*100)/U5</f>
        <v>35530085.165305592</v>
      </c>
      <c r="C5" s="131">
        <f>[1]HH_Islam_wealth!D8</f>
        <v>8.0367388563218505</v>
      </c>
      <c r="D5" s="132">
        <f t="shared" ref="D5:D18" si="0">B5/C5</f>
        <v>4420958.0279390262</v>
      </c>
      <c r="E5" s="130">
        <v>12.74019</v>
      </c>
      <c r="F5" s="130">
        <v>4526598.8744099997</v>
      </c>
      <c r="G5" s="130">
        <v>34.018230000000003</v>
      </c>
      <c r="H5" s="130">
        <v>12086704.16903</v>
      </c>
      <c r="I5" s="130"/>
      <c r="J5" s="130"/>
      <c r="K5" s="130">
        <v>43.417610000000003</v>
      </c>
      <c r="L5" s="130">
        <v>15426313.30896</v>
      </c>
      <c r="M5" s="130">
        <f t="shared" ref="M5:N5" si="1">K5</f>
        <v>43.417610000000003</v>
      </c>
      <c r="N5" s="130">
        <f t="shared" si="1"/>
        <v>15426313.30896</v>
      </c>
      <c r="O5" s="130">
        <v>9.8239800000000006</v>
      </c>
      <c r="P5" s="130">
        <v>3490467.6475999998</v>
      </c>
      <c r="Q5" s="130"/>
      <c r="R5" s="133"/>
      <c r="S5" s="130">
        <v>2.5983900000000002</v>
      </c>
      <c r="T5" s="130">
        <v>923211.11120000004</v>
      </c>
      <c r="U5" s="130">
        <v>9.8928899999999995</v>
      </c>
      <c r="V5" s="130">
        <v>3514952.2423100001</v>
      </c>
      <c r="W5" s="130">
        <v>40.750309999999999</v>
      </c>
      <c r="X5" s="133">
        <v>14478617.60306</v>
      </c>
      <c r="Y5" s="130">
        <f t="shared" ref="Y5:Y18" si="2">N5</f>
        <v>15426313.30896</v>
      </c>
      <c r="Z5" s="134">
        <f t="shared" ref="Z5:Z18" si="3">Y5/(Y5+P5)</f>
        <v>0.81548300127725648</v>
      </c>
      <c r="AA5" s="130">
        <f t="shared" ref="AA5:AA18" si="4">T5*Z5</f>
        <v>752862.96777388698</v>
      </c>
      <c r="AB5" s="130">
        <f t="shared" ref="AB5:AB18" si="5">T5*(1-Z5)</f>
        <v>170348.14342611303</v>
      </c>
      <c r="AC5" s="130">
        <f t="shared" ref="AC5:AC18" si="6">V5*Z5</f>
        <v>2866383.8039051816</v>
      </c>
      <c r="AD5" s="130">
        <f t="shared" ref="AD5:AD18" si="7">V5*(1-Z5)</f>
        <v>648568.43840481876</v>
      </c>
      <c r="AE5" s="130">
        <f t="shared" ref="AE5:AE18" si="8">X5*Z5</f>
        <v>11807066.537289087</v>
      </c>
      <c r="AF5" s="130">
        <f>X5*(1-Z5)</f>
        <v>2671551.0657709138</v>
      </c>
      <c r="AG5" s="130"/>
      <c r="AH5" s="130">
        <f t="shared" ref="AH5:AH18" si="9">AA5/C5</f>
        <v>93677.669665933063</v>
      </c>
      <c r="AI5" s="130">
        <f t="shared" ref="AI5:AI18" si="10">AB5/($AG$2*C5)</f>
        <v>7065.3925044117441</v>
      </c>
      <c r="AJ5" s="130">
        <f t="shared" ref="AJ5:AJ18" si="11">AC5/C5</f>
        <v>356660.06512709195</v>
      </c>
      <c r="AK5" s="130">
        <f t="shared" ref="AK5:AK18" si="12">AD5/($AG$2*C5)</f>
        <v>26900.149841028393</v>
      </c>
      <c r="AL5" s="130">
        <f t="shared" ref="AL5:AL18" si="13">AJ5+AK5</f>
        <v>383560.21496812033</v>
      </c>
      <c r="AM5" s="130">
        <f t="shared" ref="AM5:AM18" si="14">AE5/C5</f>
        <v>1469136.5177308735</v>
      </c>
      <c r="AN5" s="130">
        <f t="shared" ref="AN5:AN18" si="15">AF5/($AG$2*C5)</f>
        <v>110805.76809126259</v>
      </c>
      <c r="AO5" s="130">
        <f t="shared" ref="AO5:AO18" si="16">AM5+AN5</f>
        <v>1579942.2858221361</v>
      </c>
      <c r="AP5" s="130">
        <f t="shared" ref="AP5:AP18" si="17">AO5+AL5</f>
        <v>1963502.5007902565</v>
      </c>
      <c r="AQ5" s="130">
        <f t="shared" ref="AQ5:AQ18" si="18">H5*Z5</f>
        <v>9856501.791310912</v>
      </c>
      <c r="AR5" s="130">
        <f t="shared" ref="AR5:AR18" si="19">H5*(1-Z5)</f>
        <v>2230202.3777190871</v>
      </c>
      <c r="AS5" s="130">
        <f t="shared" ref="AS5:AS18" si="20">AQ5/C5</f>
        <v>1226430.5170943313</v>
      </c>
      <c r="AT5" s="130">
        <f t="shared" ref="AT5:AT18" si="21">AR5/($AG$2*C5)</f>
        <v>92500.304646362361</v>
      </c>
      <c r="AU5" s="130">
        <f t="shared" ref="AU5:AU18" si="22">SUM(AS5:AT5)</f>
        <v>1318930.8217406936</v>
      </c>
      <c r="AV5" s="2"/>
      <c r="AW5" s="2">
        <f t="shared" ref="AW5:AW18" si="23">AO5</f>
        <v>1579942.2858221361</v>
      </c>
      <c r="AX5" s="2">
        <f t="shared" ref="AX5:AX18" si="24">AU5</f>
        <v>1318930.8217406936</v>
      </c>
      <c r="AY5" s="2">
        <f t="shared" ref="AY5:AY18" si="25">AX5+AW5</f>
        <v>2898873.1075628297</v>
      </c>
      <c r="AZ5" s="2"/>
      <c r="BA5" s="248">
        <f>'JMP Rural FINAL calcs'!BI5+'JMP Urban FINAL calcs'!BI5</f>
        <v>3449125.8253593333</v>
      </c>
      <c r="BB5" s="248">
        <f>'JMP Rural FINAL calcs'!BJ5+'JMP Urban FINAL calcs'!BJ5</f>
        <v>367345.10764412582</v>
      </c>
      <c r="BC5" s="249">
        <f>BA5/B5</f>
        <v>9.7076204836326563E-2</v>
      </c>
      <c r="BD5" s="249">
        <f>'JMP Urban FINAL calcs'!BI5/'JMP Total sum FINAL calcs'!BA5</f>
        <v>0.66433450909526559</v>
      </c>
      <c r="BE5" s="249">
        <f>'JMP Rural FINAL calcs'!BI5/'JMP Total sum FINAL calcs'!BA5</f>
        <v>0.33566549090473441</v>
      </c>
      <c r="BF5" s="248"/>
      <c r="BG5" s="248">
        <f>'JMP Rural FINAL calcs'!BN5+'JMP Urban FINAL calcs'!BN5</f>
        <v>14544444.023260664</v>
      </c>
      <c r="BH5" s="248">
        <f>'JMP Rural FINAL calcs'!BO5+'JMP Urban FINAL calcs'!BO5</f>
        <v>1599720.4497615816</v>
      </c>
      <c r="BI5" s="249">
        <f>BG5/B5</f>
        <v>0.40935573206739789</v>
      </c>
      <c r="BJ5" s="249">
        <f>'JMP Urban FINAL calcs'!BN5/'JMP Total sum FINAL calcs'!BG5</f>
        <v>0.30820214896376358</v>
      </c>
      <c r="BK5" s="249">
        <f>'JMP Rural FINAL calcs'!BN5/'JMP Total sum FINAL calcs'!BG5</f>
        <v>0.69179785103623648</v>
      </c>
      <c r="BL5" s="248"/>
      <c r="BM5" s="248">
        <f>'JMP Rural FINAL calcs'!BS5+'JMP Urban FINAL calcs'!BS5</f>
        <v>12086704.166719999</v>
      </c>
      <c r="BN5" s="248">
        <f>'JMP Rural FINAL calcs'!BT5+'JMP Urban FINAL calcs'!BT5</f>
        <v>1351492.9688954931</v>
      </c>
      <c r="BO5" s="249">
        <f>BM5/B5</f>
        <v>0.34018224584844003</v>
      </c>
      <c r="BP5" s="249">
        <f>'JMP Urban FINAL calcs'!BS5/'JMP Total sum FINAL calcs'!BM5</f>
        <v>0.1213688445382121</v>
      </c>
      <c r="BQ5" s="249">
        <f>'JMP Rural FINAL calcs'!BS5/'JMP Total sum FINAL calcs'!BM5</f>
        <v>0.87863115546178794</v>
      </c>
      <c r="BR5" s="248"/>
      <c r="BS5" s="248">
        <f>'JMP Rural FINAL calcs'!BX5+'JMP Urban FINAL calcs'!BX5</f>
        <v>4526598.8727399996</v>
      </c>
      <c r="BT5" s="248">
        <f>'JMP Rural FINAL calcs'!BY5+'JMP Urban FINAL calcs'!BY5</f>
        <v>563238.26786772988</v>
      </c>
      <c r="BU5" s="249">
        <f>BS5/B5</f>
        <v>0.12740185821902086</v>
      </c>
      <c r="BV5" s="249">
        <f>'JMP Urban FINAL calcs'!BX5/'JMP Total sum FINAL calcs'!BS5</f>
        <v>0</v>
      </c>
      <c r="BW5" s="249">
        <f>'JMP Rural FINAL calcs'!BX5/'JMP Total sum FINAL calcs'!BS5</f>
        <v>1</v>
      </c>
      <c r="BX5" s="2"/>
      <c r="BY5" s="2"/>
      <c r="BZ5" s="2"/>
      <c r="CA5" s="2"/>
      <c r="CB5" s="2"/>
    </row>
    <row r="6" spans="1:81" ht="15.5" x14ac:dyDescent="0.35">
      <c r="A6" s="5" t="s">
        <v>7</v>
      </c>
      <c r="B6" s="130">
        <f t="shared" ref="B6:B18" si="26">(V6*100)/U6</f>
        <v>164669683.37243107</v>
      </c>
      <c r="C6" s="131">
        <f>[1]HH_Islam_wealth!D9</f>
        <v>5.1704213203570024</v>
      </c>
      <c r="D6" s="132">
        <f t="shared" si="0"/>
        <v>31848407.154769566</v>
      </c>
      <c r="E6" s="130">
        <v>0</v>
      </c>
      <c r="F6" s="130">
        <v>0</v>
      </c>
      <c r="G6" s="130">
        <v>29.120740000000001</v>
      </c>
      <c r="H6" s="130">
        <v>47953053.392460003</v>
      </c>
      <c r="I6" s="130"/>
      <c r="J6" s="130"/>
      <c r="K6" s="130">
        <v>48.233240000000002</v>
      </c>
      <c r="L6" s="130">
        <v>79425557.306140006</v>
      </c>
      <c r="M6" s="130">
        <f t="shared" ref="M6:N6" si="27">K6</f>
        <v>48.233240000000002</v>
      </c>
      <c r="N6" s="130">
        <f t="shared" si="27"/>
        <v>79425557.306140006</v>
      </c>
      <c r="O6" s="130">
        <v>22.64601</v>
      </c>
      <c r="P6" s="130">
        <v>37291133.301409997</v>
      </c>
      <c r="Q6" s="130"/>
      <c r="R6" s="133"/>
      <c r="S6" s="130">
        <v>5.2404299999999999</v>
      </c>
      <c r="T6" s="130">
        <v>8629405.2556699999</v>
      </c>
      <c r="U6" s="130">
        <v>13.47052</v>
      </c>
      <c r="V6" s="130">
        <v>22181862.632619999</v>
      </c>
      <c r="W6" s="130">
        <v>52.168309999999998</v>
      </c>
      <c r="X6" s="133">
        <v>85905422.719249994</v>
      </c>
      <c r="Y6" s="130">
        <f t="shared" si="2"/>
        <v>79425557.306140006</v>
      </c>
      <c r="Z6" s="134">
        <f t="shared" si="3"/>
        <v>0.68049870924803491</v>
      </c>
      <c r="AA6" s="130">
        <f t="shared" si="4"/>
        <v>5872299.1380616436</v>
      </c>
      <c r="AB6" s="130">
        <f t="shared" si="5"/>
        <v>2757106.1176083563</v>
      </c>
      <c r="AC6" s="130">
        <f t="shared" si="6"/>
        <v>15094728.890215127</v>
      </c>
      <c r="AD6" s="130">
        <f>V6*(1-Z6)</f>
        <v>7087133.7424048726</v>
      </c>
      <c r="AE6" s="130">
        <f t="shared" si="8"/>
        <v>58458529.277856432</v>
      </c>
      <c r="AF6" s="130">
        <f t="shared" ref="AF6:AF18" si="28">X6*(1-Z6)</f>
        <v>27446893.441393562</v>
      </c>
      <c r="AG6" s="130"/>
      <c r="AH6" s="130">
        <f t="shared" si="9"/>
        <v>1135748.6700244728</v>
      </c>
      <c r="AI6" s="130">
        <f t="shared" si="10"/>
        <v>177748.64282678266</v>
      </c>
      <c r="AJ6" s="130">
        <f t="shared" si="11"/>
        <v>2919438.8532292531</v>
      </c>
      <c r="AK6" s="130">
        <f t="shared" si="12"/>
        <v>456902.40074513742</v>
      </c>
      <c r="AL6" s="130">
        <f t="shared" si="13"/>
        <v>3376341.2539743907</v>
      </c>
      <c r="AM6" s="130">
        <f t="shared" si="14"/>
        <v>11306337.657183427</v>
      </c>
      <c r="AN6" s="130">
        <f t="shared" si="15"/>
        <v>1769481.42396891</v>
      </c>
      <c r="AO6" s="130">
        <f t="shared" si="16"/>
        <v>13075819.081152337</v>
      </c>
      <c r="AP6" s="130">
        <f t="shared" si="17"/>
        <v>16452160.335126728</v>
      </c>
      <c r="AQ6" s="130">
        <f t="shared" si="18"/>
        <v>32631990.938071135</v>
      </c>
      <c r="AR6" s="130">
        <f t="shared" si="19"/>
        <v>15321062.45438887</v>
      </c>
      <c r="AS6" s="130">
        <f t="shared" si="20"/>
        <v>6311282.7594131138</v>
      </c>
      <c r="AT6" s="130">
        <f t="shared" si="21"/>
        <v>987737.84604791133</v>
      </c>
      <c r="AU6" s="130">
        <f t="shared" si="22"/>
        <v>7299020.6054610256</v>
      </c>
      <c r="AV6" s="2"/>
      <c r="AW6" s="2">
        <f t="shared" si="23"/>
        <v>13075819.081152337</v>
      </c>
      <c r="AX6" s="2">
        <f t="shared" si="24"/>
        <v>7299020.6054610256</v>
      </c>
      <c r="AY6" s="2">
        <f t="shared" si="25"/>
        <v>20374839.686613362</v>
      </c>
      <c r="AZ6" s="2"/>
      <c r="BA6" s="248">
        <f>'JMP Rural FINAL calcs'!BI6+'JMP Urban FINAL calcs'!BI6</f>
        <v>12457837.250252098</v>
      </c>
      <c r="BB6" s="248">
        <f>'JMP Rural FINAL calcs'!BJ6+'JMP Urban FINAL calcs'!BJ6</f>
        <v>1809175.4877401032</v>
      </c>
      <c r="BC6" s="249">
        <f>BA6/B6</f>
        <v>7.5653496108791227E-2</v>
      </c>
      <c r="BD6" s="249">
        <f>'JMP Urban FINAL calcs'!BI6/'JMP Total sum FINAL calcs'!BA6</f>
        <v>0.89766220255465734</v>
      </c>
      <c r="BE6" s="249">
        <f>'JMP Rural FINAL calcs'!BI6/'JMP Total sum FINAL calcs'!BA6</f>
        <v>0.10233779744534273</v>
      </c>
      <c r="BF6" s="248"/>
      <c r="BG6" s="248">
        <f>'JMP Rural FINAL calcs'!BN6+'JMP Urban FINAL calcs'!BN6</f>
        <v>95629448.121547908</v>
      </c>
      <c r="BH6" s="248">
        <f>'JMP Rural FINAL calcs'!BO6+'JMP Urban FINAL calcs'!BO6</f>
        <v>14713956.490865482</v>
      </c>
      <c r="BI6" s="249">
        <f>BG6/B6</f>
        <v>0.58073499725668476</v>
      </c>
      <c r="BJ6" s="249">
        <f>'JMP Urban FINAL calcs'!BN6/'JMP Total sum FINAL calcs'!BG6</f>
        <v>0.30355443908287366</v>
      </c>
      <c r="BK6" s="249">
        <f>'JMP Rural FINAL calcs'!BN6/'JMP Total sum FINAL calcs'!BG6</f>
        <v>0.69644556091712639</v>
      </c>
      <c r="BL6" s="248"/>
      <c r="BM6" s="248">
        <f>'JMP Rural FINAL calcs'!BS6+'JMP Urban FINAL calcs'!BS6</f>
        <v>47953053.298700005</v>
      </c>
      <c r="BN6" s="248">
        <f>'JMP Rural FINAL calcs'!BT6+'JMP Urban FINAL calcs'!BT6</f>
        <v>7439355.2020899747</v>
      </c>
      <c r="BO6" s="249">
        <f>BM6/B6</f>
        <v>0.29120753933949861</v>
      </c>
      <c r="BP6" s="249">
        <f>'JMP Urban FINAL calcs'!BS6/'JMP Total sum FINAL calcs'!BM6</f>
        <v>0.21595391500650782</v>
      </c>
      <c r="BQ6" s="249">
        <f>'JMP Rural FINAL calcs'!BS6/'JMP Total sum FINAL calcs'!BM6</f>
        <v>0.78404608499349215</v>
      </c>
      <c r="BR6" s="248"/>
      <c r="BS6" s="248">
        <f>'JMP Rural FINAL calcs'!BX6+'JMP Urban FINAL calcs'!BX6</f>
        <v>0</v>
      </c>
      <c r="BT6" s="248">
        <f>'JMP Rural FINAL calcs'!BY6+'JMP Urban FINAL calcs'!BY6</f>
        <v>0</v>
      </c>
      <c r="BU6" s="249">
        <f>BS6/B6</f>
        <v>0</v>
      </c>
      <c r="BV6" s="249" t="e">
        <f>'JMP Urban FINAL calcs'!BX6/'JMP Total sum FINAL calcs'!BS6</f>
        <v>#DIV/0!</v>
      </c>
      <c r="BW6" s="249" t="e">
        <f>'JMP Rural FINAL calcs'!BX6/'JMP Total sum FINAL calcs'!BS6</f>
        <v>#DIV/0!</v>
      </c>
      <c r="BX6" s="2"/>
      <c r="BY6" s="2"/>
      <c r="BZ6" s="2"/>
      <c r="CA6" s="2"/>
      <c r="CB6" s="2"/>
    </row>
    <row r="7" spans="1:81" ht="15.5" x14ac:dyDescent="0.35">
      <c r="A7" s="5" t="s">
        <v>10</v>
      </c>
      <c r="B7" s="130">
        <f t="shared" si="26"/>
        <v>807610.02107784559</v>
      </c>
      <c r="C7" s="131">
        <f>[1]HH_Islam_wealth!D10</f>
        <v>5.1704213203570024</v>
      </c>
      <c r="D7" s="132">
        <f t="shared" si="0"/>
        <v>156198.10669937482</v>
      </c>
      <c r="E7" s="130">
        <v>0</v>
      </c>
      <c r="F7" s="130">
        <v>0</v>
      </c>
      <c r="G7" s="130">
        <v>21.6999</v>
      </c>
      <c r="H7" s="130">
        <v>175250.52554</v>
      </c>
      <c r="I7" s="130"/>
      <c r="J7" s="130"/>
      <c r="K7" s="130">
        <v>69.25394</v>
      </c>
      <c r="L7" s="130">
        <v>559301.70810000005</v>
      </c>
      <c r="M7" s="130">
        <f t="shared" ref="M7:N7" si="29">K7</f>
        <v>69.25394</v>
      </c>
      <c r="N7" s="130">
        <f t="shared" si="29"/>
        <v>559301.70810000005</v>
      </c>
      <c r="O7" s="130">
        <v>9.04617</v>
      </c>
      <c r="P7" s="130">
        <v>73057.766359999994</v>
      </c>
      <c r="Q7" s="130"/>
      <c r="R7" s="133"/>
      <c r="S7" s="130">
        <v>5.6286199999999997</v>
      </c>
      <c r="T7" s="130">
        <v>45457.301729999999</v>
      </c>
      <c r="U7" s="130">
        <v>51.366729999999997</v>
      </c>
      <c r="V7" s="130">
        <v>414842.85898000002</v>
      </c>
      <c r="W7" s="130">
        <v>21.304749999999999</v>
      </c>
      <c r="X7" s="133">
        <v>172059.31375999999</v>
      </c>
      <c r="Y7" s="130">
        <f t="shared" si="2"/>
        <v>559301.70810000005</v>
      </c>
      <c r="Z7" s="134">
        <f t="shared" si="3"/>
        <v>0.88446798172449725</v>
      </c>
      <c r="AA7" s="130">
        <f t="shared" si="4"/>
        <v>40205.527915774597</v>
      </c>
      <c r="AB7" s="130">
        <f t="shared" si="5"/>
        <v>5251.7738142254029</v>
      </c>
      <c r="AC7" s="130">
        <f>V7*Z7</f>
        <v>366915.22621486086</v>
      </c>
      <c r="AD7" s="130">
        <f t="shared" si="7"/>
        <v>47927.632765139169</v>
      </c>
      <c r="AE7" s="130">
        <f t="shared" si="8"/>
        <v>152180.9539782092</v>
      </c>
      <c r="AF7" s="130">
        <f t="shared" si="28"/>
        <v>19878.359781790779</v>
      </c>
      <c r="AG7" s="130"/>
      <c r="AH7" s="130">
        <f t="shared" si="9"/>
        <v>7776.0641589259349</v>
      </c>
      <c r="AI7" s="130">
        <f t="shared" si="10"/>
        <v>338.57806993716991</v>
      </c>
      <c r="AJ7" s="130">
        <f t="shared" si="11"/>
        <v>70964.279984348832</v>
      </c>
      <c r="AK7" s="130">
        <f t="shared" si="12"/>
        <v>3089.859916343652</v>
      </c>
      <c r="AL7" s="130">
        <f t="shared" si="13"/>
        <v>74054.139900692477</v>
      </c>
      <c r="AM7" s="130">
        <f t="shared" si="14"/>
        <v>29432.989025293118</v>
      </c>
      <c r="AN7" s="130">
        <f t="shared" si="15"/>
        <v>1281.5435177739207</v>
      </c>
      <c r="AO7" s="130">
        <f t="shared" si="16"/>
        <v>30714.532543067038</v>
      </c>
      <c r="AP7" s="130">
        <f t="shared" si="17"/>
        <v>104768.67244375951</v>
      </c>
      <c r="AQ7" s="130">
        <f t="shared" si="18"/>
        <v>155003.47862052126</v>
      </c>
      <c r="AR7" s="130">
        <f t="shared" si="19"/>
        <v>20247.04691947874</v>
      </c>
      <c r="AS7" s="130">
        <f t="shared" si="20"/>
        <v>29978.887409086175</v>
      </c>
      <c r="AT7" s="130">
        <f t="shared" si="21"/>
        <v>1305.3125116233753</v>
      </c>
      <c r="AU7" s="130">
        <f t="shared" si="22"/>
        <v>31284.19992070955</v>
      </c>
      <c r="AV7" s="2"/>
      <c r="AW7" s="2">
        <f t="shared" si="23"/>
        <v>30714.532543067038</v>
      </c>
      <c r="AX7" s="2">
        <f t="shared" si="24"/>
        <v>31284.19992070955</v>
      </c>
      <c r="AY7" s="2">
        <f t="shared" si="25"/>
        <v>61998.732463776585</v>
      </c>
      <c r="AZ7" s="2"/>
      <c r="BA7" s="248">
        <f>'JMP Rural FINAL calcs'!BI7+'JMP Urban FINAL calcs'!BI7</f>
        <v>438967.31945362035</v>
      </c>
      <c r="BB7" s="248">
        <f>'JMP Rural FINAL calcs'!BJ7+'JMP Urban FINAL calcs'!BJ7</f>
        <v>78556.087635945907</v>
      </c>
      <c r="BC7" s="249">
        <f>BA7/B7</f>
        <v>0.54353872289470795</v>
      </c>
      <c r="BD7" s="249">
        <f>'JMP Urban FINAL calcs'!BI7/'JMP Total sum FINAL calcs'!BA7</f>
        <v>0.41393413403140256</v>
      </c>
      <c r="BE7" s="249">
        <f>'JMP Rural FINAL calcs'!BI7/'JMP Total sum FINAL calcs'!BA7</f>
        <v>0.58606586596859755</v>
      </c>
      <c r="BF7" s="248"/>
      <c r="BG7" s="248">
        <f>'JMP Rural FINAL calcs'!BN7+'JMP Urban FINAL calcs'!BN7</f>
        <v>147934.85332637961</v>
      </c>
      <c r="BH7" s="248">
        <f>'JMP Rural FINAL calcs'!BO7+'JMP Urban FINAL calcs'!BO7</f>
        <v>26461.835956347997</v>
      </c>
      <c r="BI7" s="249">
        <f>BG7/B7</f>
        <v>0.18317609918824937</v>
      </c>
      <c r="BJ7" s="249">
        <f>'JMP Urban FINAL calcs'!BN7/'JMP Total sum FINAL calcs'!BG7</f>
        <v>0.42032194932924355</v>
      </c>
      <c r="BK7" s="249">
        <f>'JMP Rural FINAL calcs'!BN7/'JMP Total sum FINAL calcs'!BG7</f>
        <v>0.5796780506707564</v>
      </c>
      <c r="BL7" s="248"/>
      <c r="BM7" s="248">
        <f>'JMP Rural FINAL calcs'!BS7+'JMP Urban FINAL calcs'!BS7</f>
        <v>175250.52536</v>
      </c>
      <c r="BN7" s="248">
        <f>'JMP Rural FINAL calcs'!BT7+'JMP Urban FINAL calcs'!BT7</f>
        <v>31770.403599384648</v>
      </c>
      <c r="BO7" s="249">
        <f>BM7/B7</f>
        <v>0.21699894848519666</v>
      </c>
      <c r="BP7" s="249">
        <f>'JMP Urban FINAL calcs'!BS7/'JMP Total sum FINAL calcs'!BM7</f>
        <v>0.2317173142652883</v>
      </c>
      <c r="BQ7" s="249">
        <f>'JMP Rural FINAL calcs'!BS7/'JMP Total sum FINAL calcs'!BM7</f>
        <v>0.7682826857347117</v>
      </c>
      <c r="BR7" s="248"/>
      <c r="BS7" s="248">
        <f>'JMP Rural FINAL calcs'!BX7+'JMP Urban FINAL calcs'!BX7</f>
        <v>0</v>
      </c>
      <c r="BT7" s="248">
        <f>'JMP Rural FINAL calcs'!BY7+'JMP Urban FINAL calcs'!BY7</f>
        <v>0</v>
      </c>
      <c r="BU7" s="249">
        <f>BS7/B7</f>
        <v>0</v>
      </c>
      <c r="BV7" s="249" t="e">
        <f>'JMP Urban FINAL calcs'!BX7/'JMP Total sum FINAL calcs'!BS7</f>
        <v>#DIV/0!</v>
      </c>
      <c r="BW7" s="249" t="e">
        <f>'JMP Rural FINAL calcs'!BX7/'JMP Total sum FINAL calcs'!BS7</f>
        <v>#DIV/0!</v>
      </c>
      <c r="BX7" s="2"/>
      <c r="BY7" s="2"/>
      <c r="BZ7" s="2"/>
      <c r="CA7" s="2"/>
      <c r="CB7" s="2"/>
    </row>
    <row r="8" spans="1:81" ht="15.5" x14ac:dyDescent="0.35">
      <c r="A8" s="5" t="s">
        <v>5</v>
      </c>
      <c r="B8" s="130">
        <f t="shared" si="26"/>
        <v>1339180290.6450965</v>
      </c>
      <c r="C8" s="131">
        <f>[1]HH_Islam_wealth!D11</f>
        <v>4.5721889921643397</v>
      </c>
      <c r="D8" s="132">
        <f t="shared" si="0"/>
        <v>292896967.5007174</v>
      </c>
      <c r="E8" s="130">
        <v>25.731089999999998</v>
      </c>
      <c r="F8" s="130">
        <v>344585706.21104002</v>
      </c>
      <c r="G8" s="130">
        <v>2.2227199999999998</v>
      </c>
      <c r="H8" s="130">
        <v>29766171.76309</v>
      </c>
      <c r="I8" s="130"/>
      <c r="J8" s="130"/>
      <c r="K8" s="130">
        <v>59.54345</v>
      </c>
      <c r="L8" s="130">
        <v>797394045.77912998</v>
      </c>
      <c r="M8" s="130">
        <f t="shared" ref="M8:N8" si="30">K8</f>
        <v>59.54345</v>
      </c>
      <c r="N8" s="130">
        <f t="shared" si="30"/>
        <v>797394045.77912998</v>
      </c>
      <c r="O8" s="130">
        <v>12.502739999999999</v>
      </c>
      <c r="P8" s="130">
        <v>167434236.24674001</v>
      </c>
      <c r="Q8" s="130"/>
      <c r="R8" s="133"/>
      <c r="S8" s="130">
        <v>10.56217</v>
      </c>
      <c r="T8" s="130">
        <v>141446457.90334001</v>
      </c>
      <c r="U8" s="130">
        <v>33.006219999999999</v>
      </c>
      <c r="V8" s="130">
        <v>442012792.92695999</v>
      </c>
      <c r="W8" s="130">
        <v>28.477799999999998</v>
      </c>
      <c r="X8" s="133">
        <v>381369031.19556999</v>
      </c>
      <c r="Y8" s="130">
        <f t="shared" si="2"/>
        <v>797394045.77912998</v>
      </c>
      <c r="Z8" s="134">
        <f t="shared" si="3"/>
        <v>0.82646213905009625</v>
      </c>
      <c r="AA8" s="130">
        <f t="shared" si="4"/>
        <v>116900142.15985377</v>
      </c>
      <c r="AB8" s="130">
        <f t="shared" si="5"/>
        <v>24546315.743486233</v>
      </c>
      <c r="AC8" s="130">
        <f t="shared" si="6"/>
        <v>365306838.32992262</v>
      </c>
      <c r="AD8" s="130">
        <f t="shared" si="7"/>
        <v>76705954.59703739</v>
      </c>
      <c r="AE8" s="130">
        <f t="shared" si="8"/>
        <v>315187065.28935367</v>
      </c>
      <c r="AF8" s="130">
        <f t="shared" si="28"/>
        <v>66181965.906216331</v>
      </c>
      <c r="AG8" s="130"/>
      <c r="AH8" s="130">
        <f t="shared" si="9"/>
        <v>25567653.121993255</v>
      </c>
      <c r="AI8" s="130">
        <f t="shared" si="10"/>
        <v>1789537.8475935606</v>
      </c>
      <c r="AJ8" s="130">
        <f t="shared" si="11"/>
        <v>79897580.558453053</v>
      </c>
      <c r="AK8" s="130">
        <f t="shared" si="12"/>
        <v>5592212.302720747</v>
      </c>
      <c r="AL8" s="130">
        <f t="shared" si="13"/>
        <v>85489792.861173794</v>
      </c>
      <c r="AM8" s="130">
        <f t="shared" si="14"/>
        <v>68935703.626755238</v>
      </c>
      <c r="AN8" s="130">
        <f t="shared" si="15"/>
        <v>4824965.7527015833</v>
      </c>
      <c r="AO8" s="130">
        <f t="shared" si="16"/>
        <v>73760669.379456818</v>
      </c>
      <c r="AP8" s="130">
        <f t="shared" si="17"/>
        <v>159250462.24063063</v>
      </c>
      <c r="AQ8" s="130">
        <f t="shared" si="18"/>
        <v>24600613.986655936</v>
      </c>
      <c r="AR8" s="130">
        <f t="shared" si="19"/>
        <v>5165557.7764340639</v>
      </c>
      <c r="AS8" s="130">
        <f t="shared" si="20"/>
        <v>5380489.308035084</v>
      </c>
      <c r="AT8" s="130">
        <f t="shared" si="21"/>
        <v>376592.61134995503</v>
      </c>
      <c r="AU8" s="130">
        <f t="shared" si="22"/>
        <v>5757081.9193850392</v>
      </c>
      <c r="AV8" s="2"/>
      <c r="AW8" s="2">
        <f t="shared" si="23"/>
        <v>73760669.379456818</v>
      </c>
      <c r="AX8" s="2">
        <f t="shared" si="24"/>
        <v>5757081.9193850392</v>
      </c>
      <c r="AY8" s="2">
        <f t="shared" si="25"/>
        <v>79517751.298841864</v>
      </c>
      <c r="AZ8" s="2"/>
      <c r="BA8" s="248">
        <f>'JMP Rural FINAL calcs'!BI8+'JMP Urban FINAL calcs'!BI8</f>
        <v>273352502.4916364</v>
      </c>
      <c r="BB8" s="248">
        <f>'JMP Rural FINAL calcs'!BJ8+'JMP Urban FINAL calcs'!BJ8</f>
        <v>52459681.509447366</v>
      </c>
      <c r="BC8" s="249">
        <f>BA8/B8</f>
        <v>0.20411926937780706</v>
      </c>
      <c r="BD8" s="249">
        <f>'JMP Urban FINAL calcs'!BI8/'JMP Total sum FINAL calcs'!BA8</f>
        <v>0.53723995249673939</v>
      </c>
      <c r="BE8" s="249">
        <f>'JMP Rural FINAL calcs'!BI8/'JMP Total sum FINAL calcs'!BA8</f>
        <v>0.46276004750326066</v>
      </c>
      <c r="BF8" s="248"/>
      <c r="BG8" s="248">
        <f>'JMP Rural FINAL calcs'!BN8+'JMP Urban FINAL calcs'!BN8</f>
        <v>550029321.69293356</v>
      </c>
      <c r="BH8" s="248">
        <f>'JMP Rural FINAL calcs'!BO8+'JMP Urban FINAL calcs'!BO8</f>
        <v>107852307.86455937</v>
      </c>
      <c r="BI8" s="249">
        <f>BG8/B8</f>
        <v>0.41072089063376144</v>
      </c>
      <c r="BJ8" s="249">
        <f>'JMP Urban FINAL calcs'!BN8/'JMP Total sum FINAL calcs'!BG8</f>
        <v>0.25751541609656725</v>
      </c>
      <c r="BK8" s="249">
        <f>'JMP Rural FINAL calcs'!BN8/'JMP Total sum FINAL calcs'!BG8</f>
        <v>0.74248458390343286</v>
      </c>
      <c r="BL8" s="248"/>
      <c r="BM8" s="248">
        <f>'JMP Rural FINAL calcs'!BS8+'JMP Urban FINAL calcs'!BS8</f>
        <v>29766171.748009998</v>
      </c>
      <c r="BN8" s="248">
        <f>'JMP Rural FINAL calcs'!BT8+'JMP Urban FINAL calcs'!BT8</f>
        <v>5844783.0585270012</v>
      </c>
      <c r="BO8" s="249">
        <f>BM8/B8</f>
        <v>2.2227157878549224E-2</v>
      </c>
      <c r="BP8" s="249">
        <f>'JMP Urban FINAL calcs'!BS8/'JMP Total sum FINAL calcs'!BM8</f>
        <v>0.23928649634181395</v>
      </c>
      <c r="BQ8" s="249">
        <f>'JMP Rural FINAL calcs'!BS8/'JMP Total sum FINAL calcs'!BM8</f>
        <v>0.76071350365818602</v>
      </c>
      <c r="BR8" s="248"/>
      <c r="BS8" s="248">
        <f>'JMP Rural FINAL calcs'!BX8+'JMP Urban FINAL calcs'!BX8</f>
        <v>344585705.71640998</v>
      </c>
      <c r="BT8" s="248">
        <f>'JMP Rural FINAL calcs'!BY8+'JMP Urban FINAL calcs'!BY8</f>
        <v>75365586.660339087</v>
      </c>
      <c r="BU8" s="249">
        <f>BS8/B8</f>
        <v>0.25731091483613427</v>
      </c>
      <c r="BV8" s="249">
        <f>'JMP Urban FINAL calcs'!BX8/'JMP Total sum FINAL calcs'!BS8</f>
        <v>6.208554038375242E-2</v>
      </c>
      <c r="BW8" s="249">
        <f>'JMP Rural FINAL calcs'!BX8/'JMP Total sum FINAL calcs'!BS8</f>
        <v>0.93791445961624764</v>
      </c>
      <c r="BX8" s="2"/>
      <c r="BY8" s="2"/>
      <c r="BZ8" s="2"/>
      <c r="CA8" s="2"/>
      <c r="CB8" s="2"/>
    </row>
    <row r="9" spans="1:81" ht="15.5" x14ac:dyDescent="0.35">
      <c r="A9" s="5" t="s">
        <v>8</v>
      </c>
      <c r="B9" s="130">
        <f t="shared" si="26"/>
        <v>81162560.049943507</v>
      </c>
      <c r="C9" s="131">
        <f>[1]HH_Islam_wealth!D12</f>
        <v>3.4929601052144399</v>
      </c>
      <c r="D9" s="132">
        <f t="shared" si="0"/>
        <v>23236039.807262778</v>
      </c>
      <c r="E9" s="130"/>
      <c r="F9" s="130"/>
      <c r="G9" s="130">
        <v>1.9444399999999999</v>
      </c>
      <c r="H9" s="130">
        <v>1578164.1610699999</v>
      </c>
      <c r="I9" s="130"/>
      <c r="J9" s="130"/>
      <c r="K9" s="130">
        <v>88.421869999999998</v>
      </c>
      <c r="L9" s="130">
        <v>71765656.078109995</v>
      </c>
      <c r="M9" s="130">
        <f t="shared" ref="M9:N9" si="31">K9</f>
        <v>88.421869999999998</v>
      </c>
      <c r="N9" s="130">
        <f t="shared" si="31"/>
        <v>71765656.078109995</v>
      </c>
      <c r="O9" s="130">
        <v>9.6336899999999996</v>
      </c>
      <c r="P9" s="130">
        <v>7818971.7608200004</v>
      </c>
      <c r="Q9" s="130"/>
      <c r="R9" s="133"/>
      <c r="S9" s="130">
        <v>26.818249999999999</v>
      </c>
      <c r="T9" s="130">
        <v>21766439.198180001</v>
      </c>
      <c r="U9" s="130">
        <v>1.2654300000000001</v>
      </c>
      <c r="V9" s="130">
        <v>1027055.38364</v>
      </c>
      <c r="W9" s="130">
        <v>69.971879999999999</v>
      </c>
      <c r="X9" s="133">
        <v>56791133.25711</v>
      </c>
      <c r="Y9" s="130">
        <f>N9</f>
        <v>71765656.078109995</v>
      </c>
      <c r="Z9" s="134">
        <f t="shared" si="3"/>
        <v>0.90175273827196012</v>
      </c>
      <c r="AA9" s="130">
        <f t="shared" si="4"/>
        <v>19627946.149388943</v>
      </c>
      <c r="AB9" s="130">
        <f t="shared" si="5"/>
        <v>2138493.048791057</v>
      </c>
      <c r="AC9" s="130">
        <f t="shared" si="6"/>
        <v>926150.00455432851</v>
      </c>
      <c r="AD9" s="130">
        <f t="shared" si="7"/>
        <v>100905.37908567149</v>
      </c>
      <c r="AE9" s="130">
        <f t="shared" si="8"/>
        <v>51211559.924166724</v>
      </c>
      <c r="AF9" s="130">
        <f t="shared" si="28"/>
        <v>5579573.3329432765</v>
      </c>
      <c r="AG9" s="130"/>
      <c r="AH9" s="130">
        <f t="shared" si="9"/>
        <v>5619287.2400940126</v>
      </c>
      <c r="AI9" s="130">
        <f t="shared" si="10"/>
        <v>204076.48378220556</v>
      </c>
      <c r="AJ9" s="130">
        <f t="shared" si="11"/>
        <v>265147.60451221082</v>
      </c>
      <c r="AK9" s="130">
        <f t="shared" si="12"/>
        <v>9629.4046736115142</v>
      </c>
      <c r="AL9" s="130">
        <f t="shared" si="13"/>
        <v>274777.00918582233</v>
      </c>
      <c r="AM9" s="130">
        <f t="shared" si="14"/>
        <v>14661364.109975353</v>
      </c>
      <c r="AN9" s="130">
        <f t="shared" si="15"/>
        <v>532458.92355635087</v>
      </c>
      <c r="AO9" s="130">
        <f t="shared" si="16"/>
        <v>15193823.033531703</v>
      </c>
      <c r="AP9" s="130">
        <f t="shared" si="17"/>
        <v>15468600.042717526</v>
      </c>
      <c r="AQ9" s="130">
        <f t="shared" si="18"/>
        <v>1423113.8536875432</v>
      </c>
      <c r="AR9" s="130">
        <f t="shared" si="19"/>
        <v>155050.30738245675</v>
      </c>
      <c r="AS9" s="130">
        <f t="shared" si="20"/>
        <v>407423.44911499508</v>
      </c>
      <c r="AT9" s="130">
        <f t="shared" si="21"/>
        <v>14796.457513785232</v>
      </c>
      <c r="AU9" s="130">
        <f t="shared" si="22"/>
        <v>422219.9066287803</v>
      </c>
      <c r="AV9" s="2"/>
      <c r="AW9" s="2">
        <f t="shared" si="23"/>
        <v>15193823.033531703</v>
      </c>
      <c r="AX9" s="2">
        <f t="shared" si="24"/>
        <v>422219.9066287803</v>
      </c>
      <c r="AY9" s="2">
        <f t="shared" si="25"/>
        <v>15616042.940160483</v>
      </c>
      <c r="AZ9" s="2"/>
      <c r="BA9" s="248">
        <f>'JMP Rural FINAL calcs'!BI9+'JMP Urban FINAL calcs'!BI9</f>
        <v>39585421.011121199</v>
      </c>
      <c r="BB9" s="248">
        <f>'JMP Rural FINAL calcs'!BJ9+'JMP Urban FINAL calcs'!BJ9</f>
        <v>10546022.630015094</v>
      </c>
      <c r="BC9" s="249">
        <f>BA9/B9</f>
        <v>0.48773006897222376</v>
      </c>
      <c r="BD9" s="249">
        <f>'JMP Urban FINAL calcs'!BI9/'JMP Total sum FINAL calcs'!BA9</f>
        <v>0.69379618427290313</v>
      </c>
      <c r="BE9" s="249">
        <f>'JMP Rural FINAL calcs'!BI9/'JMP Total sum FINAL calcs'!BA9</f>
        <v>0.30620381572709682</v>
      </c>
      <c r="BF9" s="248"/>
      <c r="BG9" s="248">
        <f>'JMP Rural FINAL calcs'!BN9+'JMP Urban FINAL calcs'!BN9</f>
        <v>18232767.372898802</v>
      </c>
      <c r="BH9" s="248">
        <f>'JMP Rural FINAL calcs'!BO9+'JMP Urban FINAL calcs'!BO9</f>
        <v>4819563.3749533463</v>
      </c>
      <c r="BI9" s="249">
        <f>BG9/B9</f>
        <v>0.22464505015217903</v>
      </c>
      <c r="BJ9" s="249">
        <f>'JMP Urban FINAL calcs'!BN9/'JMP Total sum FINAL calcs'!BG9</f>
        <v>0.59017901668357076</v>
      </c>
      <c r="BK9" s="249">
        <f>'JMP Rural FINAL calcs'!BN9/'JMP Total sum FINAL calcs'!BG9</f>
        <v>0.40982098331642935</v>
      </c>
      <c r="BL9" s="248"/>
      <c r="BM9" s="248">
        <f>'JMP Rural FINAL calcs'!BS9+'JMP Urban FINAL calcs'!BS9</f>
        <v>1500181.2290699999</v>
      </c>
      <c r="BN9" s="248">
        <f>'JMP Rural FINAL calcs'!BT9+'JMP Urban FINAL calcs'!BT9</f>
        <v>391066.56296793796</v>
      </c>
      <c r="BO9" s="249">
        <f>BM9/B9</f>
        <v>1.8483660793189138E-2</v>
      </c>
      <c r="BP9" s="249">
        <f>'JMP Urban FINAL calcs'!BS9/'JMP Total sum FINAL calcs'!BM9</f>
        <v>0.40776081926396163</v>
      </c>
      <c r="BQ9" s="249">
        <f>'JMP Rural FINAL calcs'!BS9/'JMP Total sum FINAL calcs'!BM9</f>
        <v>0.59223918073603843</v>
      </c>
      <c r="BR9" s="248"/>
      <c r="BS9" s="248">
        <f>'JMP Rural FINAL calcs'!BX9+'JMP Urban FINAL calcs'!BX9</f>
        <v>77982.906029999998</v>
      </c>
      <c r="BT9" s="248">
        <f>'JMP Rural FINAL calcs'!BY9+'JMP Urban FINAL calcs'!BY9</f>
        <v>22325.736246910976</v>
      </c>
      <c r="BU9" s="249">
        <f>BS9/B9</f>
        <v>9.6082363570115456E-4</v>
      </c>
      <c r="BV9" s="249">
        <f>'JMP Urban FINAL calcs'!BX9/'JMP Total sum FINAL calcs'!BS9</f>
        <v>1</v>
      </c>
      <c r="BW9" s="249">
        <f>'JMP Rural FINAL calcs'!BX9/'JMP Total sum FINAL calcs'!BS9</f>
        <v>0</v>
      </c>
      <c r="BX9" s="2"/>
      <c r="BY9" s="2"/>
      <c r="BZ9" s="2"/>
      <c r="CA9" s="2"/>
      <c r="CB9" s="2"/>
    </row>
    <row r="10" spans="1:81" ht="15.5" x14ac:dyDescent="0.35">
      <c r="A10" s="5" t="s">
        <v>15</v>
      </c>
      <c r="B10" s="130">
        <f t="shared" si="26"/>
        <v>18204492.203759845</v>
      </c>
      <c r="C10" s="131">
        <f>[1]HH_Islam_wealth!D13</f>
        <v>3.4966278887343298</v>
      </c>
      <c r="D10" s="132">
        <f t="shared" si="0"/>
        <v>5206299.5500357067</v>
      </c>
      <c r="E10" s="130">
        <v>0</v>
      </c>
      <c r="F10" s="130">
        <v>0</v>
      </c>
      <c r="G10" s="130">
        <v>9.375E-2</v>
      </c>
      <c r="H10" s="130">
        <v>17066.456399999999</v>
      </c>
      <c r="I10" s="130"/>
      <c r="J10" s="130"/>
      <c r="K10" s="130">
        <v>97.873699999999999</v>
      </c>
      <c r="L10" s="130">
        <v>17817416.064550001</v>
      </c>
      <c r="M10" s="130">
        <f t="shared" ref="M10:N10" si="32">K10</f>
        <v>97.873699999999999</v>
      </c>
      <c r="N10" s="130">
        <f t="shared" si="32"/>
        <v>17817416.064550001</v>
      </c>
      <c r="O10" s="130">
        <v>2.0325500000000001</v>
      </c>
      <c r="P10" s="130">
        <v>370015.47905000002</v>
      </c>
      <c r="Q10" s="130"/>
      <c r="R10" s="133"/>
      <c r="S10" s="130">
        <v>37.180540000000001</v>
      </c>
      <c r="T10" s="130">
        <v>6768531.5431700004</v>
      </c>
      <c r="U10" s="130">
        <v>8.6024799999999999</v>
      </c>
      <c r="V10" s="130">
        <v>1566037.8009299999</v>
      </c>
      <c r="W10" s="130">
        <v>54.12323</v>
      </c>
      <c r="X10" s="133">
        <v>9852862.1995100006</v>
      </c>
      <c r="Y10" s="130">
        <f t="shared" si="2"/>
        <v>17817416.064550001</v>
      </c>
      <c r="Z10" s="134">
        <f t="shared" si="3"/>
        <v>0.97965542973107689</v>
      </c>
      <c r="AA10" s="130">
        <f t="shared" si="4"/>
        <v>6630828.6775725558</v>
      </c>
      <c r="AB10" s="130">
        <f t="shared" si="5"/>
        <v>137702.86559744467</v>
      </c>
      <c r="AC10" s="130">
        <f t="shared" si="6"/>
        <v>1534177.4348451898</v>
      </c>
      <c r="AD10" s="130">
        <f t="shared" si="7"/>
        <v>31860.366084810208</v>
      </c>
      <c r="AE10" s="130">
        <f t="shared" si="8"/>
        <v>9652409.9521420524</v>
      </c>
      <c r="AF10" s="130">
        <f t="shared" si="28"/>
        <v>200452.24736794754</v>
      </c>
      <c r="AG10" s="130"/>
      <c r="AH10" s="130">
        <f t="shared" si="9"/>
        <v>1896349.5369170406</v>
      </c>
      <c r="AI10" s="130">
        <f t="shared" si="10"/>
        <v>13127.206171132766</v>
      </c>
      <c r="AJ10" s="130">
        <f t="shared" si="11"/>
        <v>438759.13699255948</v>
      </c>
      <c r="AK10" s="130">
        <f t="shared" si="12"/>
        <v>3037.2468464507451</v>
      </c>
      <c r="AL10" s="130">
        <f t="shared" si="13"/>
        <v>441796.3838390102</v>
      </c>
      <c r="AM10" s="130">
        <f t="shared" si="14"/>
        <v>2760491.03859202</v>
      </c>
      <c r="AN10" s="130">
        <f t="shared" si="15"/>
        <v>19109.101086962295</v>
      </c>
      <c r="AO10" s="130">
        <f t="shared" si="16"/>
        <v>2779600.1396789826</v>
      </c>
      <c r="AP10" s="130">
        <f t="shared" si="17"/>
        <v>3221396.5235179928</v>
      </c>
      <c r="AQ10" s="130">
        <f t="shared" si="18"/>
        <v>16719.246678528685</v>
      </c>
      <c r="AR10" s="130">
        <f t="shared" si="19"/>
        <v>347.20972147131255</v>
      </c>
      <c r="AS10" s="130">
        <f t="shared" si="20"/>
        <v>4781.5344413387184</v>
      </c>
      <c r="AT10" s="130">
        <f t="shared" si="21"/>
        <v>33.099482560514581</v>
      </c>
      <c r="AU10" s="130">
        <f t="shared" si="22"/>
        <v>4814.6339238992332</v>
      </c>
      <c r="AV10" s="2"/>
      <c r="AW10" s="2">
        <f t="shared" si="23"/>
        <v>2779600.1396789826</v>
      </c>
      <c r="AX10" s="2">
        <f t="shared" si="24"/>
        <v>4814.6339238992332</v>
      </c>
      <c r="AY10" s="2">
        <f t="shared" si="25"/>
        <v>2784414.7736028819</v>
      </c>
      <c r="AZ10" s="2"/>
      <c r="BA10" s="248">
        <f>'JMP Rural FINAL calcs'!BI10+'JMP Urban FINAL calcs'!BI10</f>
        <v>6289801.0691286698</v>
      </c>
      <c r="BB10" s="248">
        <f>'JMP Rural FINAL calcs'!BJ10+'JMP Urban FINAL calcs'!BJ10</f>
        <v>1777876.4756532749</v>
      </c>
      <c r="BC10" s="249">
        <f>BA10/B10</f>
        <v>0.34550818549223872</v>
      </c>
      <c r="BD10" s="249">
        <f>'JMP Urban FINAL calcs'!BI10/'JMP Total sum FINAL calcs'!BA10</f>
        <v>0.42859092114518738</v>
      </c>
      <c r="BE10" s="249">
        <f>'JMP Rural FINAL calcs'!BI10/'JMP Total sum FINAL calcs'!BA10</f>
        <v>0.57140907885481251</v>
      </c>
      <c r="BF10" s="248"/>
      <c r="BG10" s="248">
        <f>'JMP Rural FINAL calcs'!BN10+'JMP Urban FINAL calcs'!BN10</f>
        <v>5129099.2469013315</v>
      </c>
      <c r="BH10" s="248">
        <f>'JMP Rural FINAL calcs'!BO10+'JMP Urban FINAL calcs'!BO10</f>
        <v>1453856.7972442992</v>
      </c>
      <c r="BI10" s="249">
        <f>BG10/B10</f>
        <v>0.28174909739267534</v>
      </c>
      <c r="BJ10" s="249">
        <f>'JMP Urban FINAL calcs'!BN10/'JMP Total sum FINAL calcs'!BG10</f>
        <v>0.21965420276528952</v>
      </c>
      <c r="BK10" s="249">
        <f>'JMP Rural FINAL calcs'!BN10/'JMP Total sum FINAL calcs'!BG10</f>
        <v>0.78034579723471043</v>
      </c>
      <c r="BL10" s="248"/>
      <c r="BM10" s="248">
        <f>'JMP Rural FINAL calcs'!BS10+'JMP Urban FINAL calcs'!BS10</f>
        <v>17065.968569999997</v>
      </c>
      <c r="BN10" s="248">
        <f>'JMP Rural FINAL calcs'!BT10+'JMP Urban FINAL calcs'!BT10</f>
        <v>4818.1536703460388</v>
      </c>
      <c r="BO10" s="249">
        <f>BM10/B10</f>
        <v>9.3745919298288886E-4</v>
      </c>
      <c r="BP10" s="249">
        <f>'JMP Urban FINAL calcs'!BS10/'JMP Total sum FINAL calcs'!BM10</f>
        <v>0.51690855129706836</v>
      </c>
      <c r="BQ10" s="249">
        <f>'JMP Rural FINAL calcs'!BS10/'JMP Total sum FINAL calcs'!BM10</f>
        <v>0.48309144870293175</v>
      </c>
      <c r="BR10" s="248"/>
      <c r="BS10" s="248">
        <f>'JMP Rural FINAL calcs'!BX10+'JMP Urban FINAL calcs'!BX10</f>
        <v>0</v>
      </c>
      <c r="BT10" s="248">
        <f>'JMP Rural FINAL calcs'!BY10+'JMP Urban FINAL calcs'!BY10</f>
        <v>0</v>
      </c>
      <c r="BU10" s="249">
        <f>BS10/B10</f>
        <v>0</v>
      </c>
      <c r="BV10" s="249" t="e">
        <f>'JMP Urban FINAL calcs'!BX10/'JMP Total sum FINAL calcs'!BS10</f>
        <v>#DIV/0!</v>
      </c>
      <c r="BW10" s="249" t="e">
        <f>'JMP Rural FINAL calcs'!BX10/'JMP Total sum FINAL calcs'!BS10</f>
        <v>#DIV/0!</v>
      </c>
      <c r="BX10" s="2"/>
      <c r="BY10" s="2"/>
      <c r="BZ10" s="2"/>
      <c r="CA10" s="2"/>
      <c r="CB10" s="2"/>
    </row>
    <row r="11" spans="1:81" ht="15.5" x14ac:dyDescent="0.35">
      <c r="A11" s="5" t="s">
        <v>17</v>
      </c>
      <c r="B11" s="130">
        <f t="shared" si="26"/>
        <v>6045077.4062286885</v>
      </c>
      <c r="C11" s="131">
        <f>[1]HH_Islam_wealth!D14</f>
        <v>4.2144782030305201</v>
      </c>
      <c r="D11" s="132">
        <f t="shared" si="0"/>
        <v>1434359.6324408161</v>
      </c>
      <c r="E11" s="130">
        <v>0</v>
      </c>
      <c r="F11" s="130">
        <v>0</v>
      </c>
      <c r="G11" s="130">
        <v>0.13406999999999999</v>
      </c>
      <c r="H11" s="130">
        <v>8104.78514</v>
      </c>
      <c r="I11" s="130"/>
      <c r="J11" s="130"/>
      <c r="K11" s="130">
        <v>96.507069999999999</v>
      </c>
      <c r="L11" s="130">
        <v>5833965.1107200002</v>
      </c>
      <c r="M11" s="130">
        <f t="shared" ref="M11:N11" si="33">K11</f>
        <v>96.507069999999999</v>
      </c>
      <c r="N11" s="130">
        <f t="shared" si="33"/>
        <v>5833965.1107200002</v>
      </c>
      <c r="O11" s="130">
        <v>3.35886</v>
      </c>
      <c r="P11" s="130">
        <v>203047.10414000001</v>
      </c>
      <c r="Q11" s="130"/>
      <c r="R11" s="133"/>
      <c r="S11" s="130">
        <v>13.53523</v>
      </c>
      <c r="T11" s="130">
        <v>818220.22065000003</v>
      </c>
      <c r="U11" s="130">
        <v>0.43990000000000001</v>
      </c>
      <c r="V11" s="130">
        <v>26592.29551</v>
      </c>
      <c r="W11" s="130">
        <v>85.890810000000002</v>
      </c>
      <c r="X11" s="133">
        <v>5192199.6986999996</v>
      </c>
      <c r="Y11" s="130">
        <f t="shared" si="2"/>
        <v>5833965.1107200002</v>
      </c>
      <c r="Z11" s="134">
        <f t="shared" si="3"/>
        <v>0.96636629231257754</v>
      </c>
      <c r="AA11" s="130">
        <f t="shared" si="4"/>
        <v>790700.44092471967</v>
      </c>
      <c r="AB11" s="130">
        <f t="shared" si="5"/>
        <v>27519.779725280412</v>
      </c>
      <c r="AC11" s="130">
        <f t="shared" si="6"/>
        <v>25697.898016079103</v>
      </c>
      <c r="AD11" s="130">
        <f t="shared" si="7"/>
        <v>894.39749392089686</v>
      </c>
      <c r="AE11" s="130">
        <f t="shared" si="8"/>
        <v>5017566.771779201</v>
      </c>
      <c r="AF11" s="130">
        <f t="shared" si="28"/>
        <v>174632.92692079878</v>
      </c>
      <c r="AG11" s="130"/>
      <c r="AH11" s="130">
        <f t="shared" si="9"/>
        <v>187615.26405716082</v>
      </c>
      <c r="AI11" s="130">
        <f t="shared" si="10"/>
        <v>2176.6063238458692</v>
      </c>
      <c r="AJ11" s="130">
        <f t="shared" si="11"/>
        <v>6097.5278025166726</v>
      </c>
      <c r="AK11" s="130">
        <f t="shared" si="12"/>
        <v>70.740073530159222</v>
      </c>
      <c r="AL11" s="130">
        <f t="shared" si="13"/>
        <v>6168.2678760468316</v>
      </c>
      <c r="AM11" s="130">
        <f t="shared" si="14"/>
        <v>1190554.6855530541</v>
      </c>
      <c r="AN11" s="130">
        <f t="shared" si="15"/>
        <v>13812.143007029503</v>
      </c>
      <c r="AO11" s="130">
        <f t="shared" si="16"/>
        <v>1204366.8285600836</v>
      </c>
      <c r="AP11" s="130">
        <f t="shared" si="17"/>
        <v>1210535.0964361306</v>
      </c>
      <c r="AQ11" s="130">
        <f t="shared" si="18"/>
        <v>7832.1911657318742</v>
      </c>
      <c r="AR11" s="130">
        <f t="shared" si="19"/>
        <v>272.59397426812535</v>
      </c>
      <c r="AS11" s="130">
        <f t="shared" si="20"/>
        <v>1858.401156304463</v>
      </c>
      <c r="AT11" s="130">
        <f t="shared" si="21"/>
        <v>21.560120544469001</v>
      </c>
      <c r="AU11" s="130">
        <f t="shared" si="22"/>
        <v>1879.9612768489321</v>
      </c>
      <c r="AV11" s="2"/>
      <c r="AW11" s="2">
        <f t="shared" si="23"/>
        <v>1204366.8285600836</v>
      </c>
      <c r="AX11" s="2">
        <f t="shared" si="24"/>
        <v>1879.9612768489321</v>
      </c>
      <c r="AY11" s="2">
        <f t="shared" si="25"/>
        <v>1206246.7898369327</v>
      </c>
      <c r="AZ11" s="2"/>
      <c r="BA11" s="248">
        <f>'JMP Rural FINAL calcs'!BI11+'JMP Urban FINAL calcs'!BI11</f>
        <v>3441683.2833503676</v>
      </c>
      <c r="BB11" s="248">
        <f>'JMP Rural FINAL calcs'!BJ11+'JMP Urban FINAL calcs'!BJ11</f>
        <v>800980.70995265932</v>
      </c>
      <c r="BC11" s="249">
        <f>BA11/B11</f>
        <v>0.56933651168869204</v>
      </c>
      <c r="BD11" s="249">
        <f>'JMP Urban FINAL calcs'!BI11/'JMP Total sum FINAL calcs'!BA11</f>
        <v>0.29111080554232566</v>
      </c>
      <c r="BE11" s="249">
        <f>'JMP Rural FINAL calcs'!BI11/'JMP Total sum FINAL calcs'!BA11</f>
        <v>0.70888919445767429</v>
      </c>
      <c r="BF11" s="248"/>
      <c r="BG11" s="248">
        <f>'JMP Rural FINAL calcs'!BN11+'JMP Urban FINAL calcs'!BN11</f>
        <v>1777108.7414096324</v>
      </c>
      <c r="BH11" s="248">
        <f>'JMP Rural FINAL calcs'!BO11+'JMP Urban FINAL calcs'!BO11</f>
        <v>415294.04116457712</v>
      </c>
      <c r="BI11" s="249">
        <f>BG11/B11</f>
        <v>0.29397617631472284</v>
      </c>
      <c r="BJ11" s="249">
        <f>'JMP Urban FINAL calcs'!BN11/'JMP Total sum FINAL calcs'!BG11</f>
        <v>0.20474274046601459</v>
      </c>
      <c r="BK11" s="249">
        <f>'JMP Rural FINAL calcs'!BN11/'JMP Total sum FINAL calcs'!BG11</f>
        <v>0.79525725953398541</v>
      </c>
      <c r="BL11" s="248"/>
      <c r="BM11" s="248">
        <f>'JMP Rural FINAL calcs'!BS11+'JMP Urban FINAL calcs'!BS11</f>
        <v>8104.7848400000003</v>
      </c>
      <c r="BN11" s="248">
        <f>'JMP Rural FINAL calcs'!BT11+'JMP Urban FINAL calcs'!BT11</f>
        <v>1822.2605466877799</v>
      </c>
      <c r="BO11" s="249">
        <f>BM11/B11</f>
        <v>1.3407247410345885E-3</v>
      </c>
      <c r="BP11" s="249">
        <f>'JMP Urban FINAL calcs'!BS11/'JMP Total sum FINAL calcs'!BM11</f>
        <v>1</v>
      </c>
      <c r="BQ11" s="249">
        <f>'JMP Rural FINAL calcs'!BS11/'JMP Total sum FINAL calcs'!BM11</f>
        <v>0</v>
      </c>
      <c r="BR11" s="248"/>
      <c r="BS11" s="248">
        <f>'JMP Rural FINAL calcs'!BX11+'JMP Urban FINAL calcs'!BX11</f>
        <v>0</v>
      </c>
      <c r="BT11" s="248">
        <f>'JMP Rural FINAL calcs'!BY11+'JMP Urban FINAL calcs'!BY11</f>
        <v>0</v>
      </c>
      <c r="BU11" s="249">
        <f>BS11/B11</f>
        <v>0</v>
      </c>
      <c r="BV11" s="249" t="e">
        <f>'JMP Urban FINAL calcs'!BX11/'JMP Total sum FINAL calcs'!BS11</f>
        <v>#DIV/0!</v>
      </c>
      <c r="BW11" s="249" t="e">
        <f>'JMP Rural FINAL calcs'!BX11/'JMP Total sum FINAL calcs'!BS11</f>
        <v>#DIV/0!</v>
      </c>
      <c r="BX11" s="2"/>
      <c r="BY11" s="2"/>
      <c r="BZ11" s="2"/>
      <c r="CA11" s="2"/>
      <c r="CB11" s="2"/>
    </row>
    <row r="12" spans="1:81" ht="15.5" x14ac:dyDescent="0.35">
      <c r="A12" s="5" t="s">
        <v>20</v>
      </c>
      <c r="B12" s="130">
        <f t="shared" si="26"/>
        <v>436330.02510366763</v>
      </c>
      <c r="C12" s="131">
        <f>[1]HH_Islam_wealth!D15</f>
        <v>5.3347189477602699</v>
      </c>
      <c r="D12" s="132">
        <f t="shared" si="0"/>
        <v>81790.630279943158</v>
      </c>
      <c r="E12" s="130">
        <v>0</v>
      </c>
      <c r="F12" s="130">
        <v>0</v>
      </c>
      <c r="G12" s="130">
        <v>0</v>
      </c>
      <c r="H12" s="130">
        <v>0</v>
      </c>
      <c r="I12" s="130"/>
      <c r="J12" s="130"/>
      <c r="K12" s="130">
        <v>99.373000000000005</v>
      </c>
      <c r="L12" s="130">
        <v>433594.20249</v>
      </c>
      <c r="M12" s="130">
        <f t="shared" ref="M12:N12" si="34">K12</f>
        <v>99.373000000000005</v>
      </c>
      <c r="N12" s="130">
        <f t="shared" si="34"/>
        <v>433594.20249</v>
      </c>
      <c r="O12" s="130">
        <v>0.627</v>
      </c>
      <c r="P12" s="130">
        <v>2735.7975099999999</v>
      </c>
      <c r="Q12" s="130"/>
      <c r="R12" s="133"/>
      <c r="S12" s="130">
        <v>60.134239999999998</v>
      </c>
      <c r="T12" s="130">
        <v>262383.74086000002</v>
      </c>
      <c r="U12" s="130">
        <v>35.982790000000001</v>
      </c>
      <c r="V12" s="130">
        <v>157003.71664</v>
      </c>
      <c r="W12" s="130">
        <v>3.8829699999999998</v>
      </c>
      <c r="X12" s="133">
        <v>16942.5425</v>
      </c>
      <c r="Y12" s="130">
        <f t="shared" si="2"/>
        <v>433594.20249</v>
      </c>
      <c r="Z12" s="134">
        <f t="shared" si="3"/>
        <v>0.99372998072559759</v>
      </c>
      <c r="AA12" s="130">
        <f t="shared" si="4"/>
        <v>260738.58974751801</v>
      </c>
      <c r="AB12" s="130">
        <f t="shared" si="5"/>
        <v>1645.1511124820061</v>
      </c>
      <c r="AC12" s="130">
        <f t="shared" si="6"/>
        <v>156019.30031051437</v>
      </c>
      <c r="AD12" s="130">
        <f t="shared" si="7"/>
        <v>984.41632948561369</v>
      </c>
      <c r="AE12" s="130">
        <f t="shared" si="8"/>
        <v>16836.312431967617</v>
      </c>
      <c r="AF12" s="130">
        <f t="shared" si="28"/>
        <v>106.23006803238191</v>
      </c>
      <c r="AG12" s="130"/>
      <c r="AH12" s="130">
        <f t="shared" si="9"/>
        <v>48875.787515851531</v>
      </c>
      <c r="AI12" s="130">
        <f t="shared" si="10"/>
        <v>102.79523804921386</v>
      </c>
      <c r="AJ12" s="130">
        <f t="shared" si="11"/>
        <v>29246.020612954235</v>
      </c>
      <c r="AK12" s="130">
        <f t="shared" si="12"/>
        <v>61.510040118040415</v>
      </c>
      <c r="AL12" s="130">
        <f t="shared" si="13"/>
        <v>29307.530653072274</v>
      </c>
      <c r="AM12" s="130">
        <f t="shared" si="14"/>
        <v>3155.9886466064308</v>
      </c>
      <c r="AN12" s="130">
        <f t="shared" si="15"/>
        <v>6.6376547713590774</v>
      </c>
      <c r="AO12" s="130">
        <f t="shared" si="16"/>
        <v>3162.6263013777898</v>
      </c>
      <c r="AP12" s="130">
        <f t="shared" si="17"/>
        <v>32470.156954450063</v>
      </c>
      <c r="AQ12" s="130">
        <f t="shared" si="18"/>
        <v>0</v>
      </c>
      <c r="AR12" s="130">
        <f t="shared" si="19"/>
        <v>0</v>
      </c>
      <c r="AS12" s="130">
        <f t="shared" si="20"/>
        <v>0</v>
      </c>
      <c r="AT12" s="130">
        <f t="shared" si="21"/>
        <v>0</v>
      </c>
      <c r="AU12" s="130">
        <f t="shared" si="22"/>
        <v>0</v>
      </c>
      <c r="AV12" s="2"/>
      <c r="AW12" s="2">
        <f t="shared" si="23"/>
        <v>3162.6263013777898</v>
      </c>
      <c r="AX12" s="2">
        <f t="shared" si="24"/>
        <v>0</v>
      </c>
      <c r="AY12" s="2">
        <f t="shared" si="25"/>
        <v>3162.6263013777898</v>
      </c>
      <c r="AZ12" s="2"/>
      <c r="BA12" s="248">
        <f>'JMP Rural FINAL calcs'!BI12+'JMP Urban FINAL calcs'!BI12</f>
        <v>19564.570583797391</v>
      </c>
      <c r="BB12" s="248">
        <f>'JMP Rural FINAL calcs'!BJ12+'JMP Urban FINAL calcs'!BJ12</f>
        <v>3652.5900704745568</v>
      </c>
      <c r="BC12" s="249">
        <f>BA12/B12</f>
        <v>4.483892800902034E-2</v>
      </c>
      <c r="BD12" s="249">
        <f>'JMP Urban FINAL calcs'!BI12/'JMP Total sum FINAL calcs'!BA12</f>
        <v>0</v>
      </c>
      <c r="BE12" s="249">
        <f>'JMP Rural FINAL calcs'!BI12/'JMP Total sum FINAL calcs'!BA12</f>
        <v>1</v>
      </c>
      <c r="BF12" s="248"/>
      <c r="BG12" s="248">
        <f>'JMP Rural FINAL calcs'!BN12+'JMP Urban FINAL calcs'!BN12</f>
        <v>154381.68745620261</v>
      </c>
      <c r="BH12" s="248">
        <f>'JMP Rural FINAL calcs'!BO12+'JMP Urban FINAL calcs'!BO12</f>
        <v>28822.151564758904</v>
      </c>
      <c r="BI12" s="249">
        <f>BG12/B12</f>
        <v>0.35381862025085958</v>
      </c>
      <c r="BJ12" s="249">
        <f>'JMP Urban FINAL calcs'!BN12/'JMP Total sum FINAL calcs'!BG12</f>
        <v>0</v>
      </c>
      <c r="BK12" s="249">
        <f>'JMP Rural FINAL calcs'!BN12/'JMP Total sum FINAL calcs'!BG12</f>
        <v>1</v>
      </c>
      <c r="BL12" s="248"/>
      <c r="BM12" s="248">
        <f>'JMP Rural FINAL calcs'!BS12+'JMP Urban FINAL calcs'!BS12</f>
        <v>0</v>
      </c>
      <c r="BN12" s="248">
        <f>'JMP Rural FINAL calcs'!BT12+'JMP Urban FINAL calcs'!BT12</f>
        <v>0</v>
      </c>
      <c r="BO12" s="249">
        <f>BM12/B12</f>
        <v>0</v>
      </c>
      <c r="BP12" s="249" t="e">
        <f>'JMP Urban FINAL calcs'!BS12/'JMP Total sum FINAL calcs'!BM12</f>
        <v>#DIV/0!</v>
      </c>
      <c r="BQ12" s="249" t="e">
        <f>'JMP Rural FINAL calcs'!BS12/'JMP Total sum FINAL calcs'!BM12</f>
        <v>#DIV/0!</v>
      </c>
      <c r="BR12" s="248"/>
      <c r="BS12" s="248">
        <f>'JMP Rural FINAL calcs'!BX12+'JMP Urban FINAL calcs'!BX12</f>
        <v>0</v>
      </c>
      <c r="BT12" s="248">
        <f>'JMP Rural FINAL calcs'!BY12+'JMP Urban FINAL calcs'!BY12</f>
        <v>0</v>
      </c>
      <c r="BU12" s="249">
        <f>BS12/B12</f>
        <v>0</v>
      </c>
      <c r="BV12" s="249" t="e">
        <f>'JMP Urban FINAL calcs'!BX12/'JMP Total sum FINAL calcs'!BS12</f>
        <v>#DIV/0!</v>
      </c>
      <c r="BW12" s="249" t="e">
        <f>'JMP Rural FINAL calcs'!BX12/'JMP Total sum FINAL calcs'!BS12</f>
        <v>#DIV/0!</v>
      </c>
      <c r="BX12" s="2"/>
      <c r="BY12" s="2"/>
      <c r="BZ12" s="2"/>
      <c r="CA12" s="2"/>
      <c r="CB12" s="2"/>
    </row>
    <row r="13" spans="1:81" ht="15.5" x14ac:dyDescent="0.35">
      <c r="A13" s="5" t="s">
        <v>21</v>
      </c>
      <c r="B13" s="130">
        <f t="shared" si="26"/>
        <v>29304995.496111639</v>
      </c>
      <c r="C13" s="131">
        <f>[1]HH_Islam_wealth!D16</f>
        <v>4.2393644425714196</v>
      </c>
      <c r="D13" s="132">
        <f t="shared" si="0"/>
        <v>6912591.7087553963</v>
      </c>
      <c r="E13" s="130">
        <v>21.490449999999999</v>
      </c>
      <c r="F13" s="130">
        <v>6297776.7150999997</v>
      </c>
      <c r="G13" s="130">
        <v>2.76972</v>
      </c>
      <c r="H13" s="130">
        <v>811666.87294999999</v>
      </c>
      <c r="I13" s="130"/>
      <c r="J13" s="130"/>
      <c r="K13" s="130">
        <v>62.053600000000003</v>
      </c>
      <c r="L13" s="130">
        <v>18184804.905329999</v>
      </c>
      <c r="M13" s="130">
        <f t="shared" ref="M13:N13" si="35">K13</f>
        <v>62.053600000000003</v>
      </c>
      <c r="N13" s="130">
        <f t="shared" si="35"/>
        <v>18184804.905329999</v>
      </c>
      <c r="O13" s="130">
        <v>13.68623</v>
      </c>
      <c r="P13" s="130">
        <v>4010749.50661</v>
      </c>
      <c r="Q13" s="130"/>
      <c r="R13" s="133"/>
      <c r="S13" s="130">
        <v>5.1265000000000001</v>
      </c>
      <c r="T13" s="130">
        <v>1502319.4969800001</v>
      </c>
      <c r="U13" s="130">
        <v>48.938380000000002</v>
      </c>
      <c r="V13" s="130">
        <v>14341390.05487</v>
      </c>
      <c r="W13" s="130">
        <v>21.674949999999999</v>
      </c>
      <c r="X13" s="133">
        <v>6351844.8601000002</v>
      </c>
      <c r="Y13" s="130">
        <f t="shared" si="2"/>
        <v>18184804.905329999</v>
      </c>
      <c r="Z13" s="134">
        <f t="shared" si="3"/>
        <v>0.81929942220986229</v>
      </c>
      <c r="AA13" s="130">
        <f t="shared" si="4"/>
        <v>1230849.4958503251</v>
      </c>
      <c r="AB13" s="130">
        <f t="shared" si="5"/>
        <v>271470.00112967507</v>
      </c>
      <c r="AC13" s="130">
        <f t="shared" si="6"/>
        <v>11749892.585641256</v>
      </c>
      <c r="AD13" s="130">
        <f t="shared" si="7"/>
        <v>2591497.4692287436</v>
      </c>
      <c r="AE13" s="130">
        <f t="shared" si="8"/>
        <v>5204062.823846614</v>
      </c>
      <c r="AF13" s="130">
        <f t="shared" si="28"/>
        <v>1147782.0362533864</v>
      </c>
      <c r="AG13" s="130"/>
      <c r="AH13" s="130">
        <f t="shared" si="9"/>
        <v>290338.21284393838</v>
      </c>
      <c r="AI13" s="130">
        <f t="shared" si="10"/>
        <v>21345.180769990828</v>
      </c>
      <c r="AJ13" s="130">
        <f t="shared" si="11"/>
        <v>2771616.5346978912</v>
      </c>
      <c r="AK13" s="130">
        <f t="shared" si="12"/>
        <v>203764.62119377268</v>
      </c>
      <c r="AL13" s="130">
        <f t="shared" si="13"/>
        <v>2975381.1558916639</v>
      </c>
      <c r="AM13" s="130">
        <f t="shared" si="14"/>
        <v>1227557.3129754444</v>
      </c>
      <c r="AN13" s="130">
        <f t="shared" si="15"/>
        <v>90247.964586973976</v>
      </c>
      <c r="AO13" s="130">
        <f t="shared" si="16"/>
        <v>1317805.2775624183</v>
      </c>
      <c r="AP13" s="130">
        <f t="shared" si="17"/>
        <v>4293186.4334540823</v>
      </c>
      <c r="AQ13" s="130">
        <f t="shared" si="18"/>
        <v>664998.20003482071</v>
      </c>
      <c r="AR13" s="130">
        <f t="shared" si="19"/>
        <v>146668.67291517928</v>
      </c>
      <c r="AS13" s="130">
        <f t="shared" si="20"/>
        <v>156862.71115475526</v>
      </c>
      <c r="AT13" s="130">
        <f t="shared" si="21"/>
        <v>11532.284685753215</v>
      </c>
      <c r="AU13" s="130">
        <f t="shared" si="22"/>
        <v>168394.99584050849</v>
      </c>
      <c r="AV13" s="2"/>
      <c r="AW13" s="2">
        <f t="shared" si="23"/>
        <v>1317805.2775624183</v>
      </c>
      <c r="AX13" s="2">
        <f t="shared" si="24"/>
        <v>168394.99584050849</v>
      </c>
      <c r="AY13" s="2">
        <f t="shared" si="25"/>
        <v>1486200.2734029267</v>
      </c>
      <c r="AZ13" s="2"/>
      <c r="BA13" s="248">
        <f>'JMP Rural FINAL calcs'!BI13+'JMP Urban FINAL calcs'!BI13</f>
        <v>7364536.7359390678</v>
      </c>
      <c r="BB13" s="248">
        <f>'JMP Rural FINAL calcs'!BJ13+'JMP Urban FINAL calcs'!BJ13</f>
        <v>1528267.6925215477</v>
      </c>
      <c r="BC13" s="249">
        <f>BA13/B13</f>
        <v>0.2513065302097125</v>
      </c>
      <c r="BD13" s="249">
        <f>'JMP Urban FINAL calcs'!BI13/'JMP Total sum FINAL calcs'!BA13</f>
        <v>0.23128965956553549</v>
      </c>
      <c r="BE13" s="249">
        <f>'JMP Rural FINAL calcs'!BI13/'JMP Total sum FINAL calcs'!BA13</f>
        <v>0.76871034043446451</v>
      </c>
      <c r="BF13" s="248"/>
      <c r="BG13" s="248">
        <f>'JMP Rural FINAL calcs'!BN13+'JMP Urban FINAL calcs'!BN13</f>
        <v>13328697.836420933</v>
      </c>
      <c r="BH13" s="248">
        <f>'JMP Rural FINAL calcs'!BO13+'JMP Urban FINAL calcs'!BO13</f>
        <v>2777905.8156297733</v>
      </c>
      <c r="BI13" s="249">
        <f>BG13/B13</f>
        <v>0.45482681743423109</v>
      </c>
      <c r="BJ13" s="249">
        <f>'JMP Urban FINAL calcs'!BN13/'JMP Total sum FINAL calcs'!BG13</f>
        <v>0.18027480626584516</v>
      </c>
      <c r="BK13" s="249">
        <f>'JMP Rural FINAL calcs'!BN13/'JMP Total sum FINAL calcs'!BG13</f>
        <v>0.81972519373415476</v>
      </c>
      <c r="BL13" s="248"/>
      <c r="BM13" s="248">
        <f>'JMP Rural FINAL calcs'!BS13+'JMP Urban FINAL calcs'!BS13</f>
        <v>811667.34558000008</v>
      </c>
      <c r="BN13" s="248">
        <f>'JMP Rural FINAL calcs'!BT13+'JMP Urban FINAL calcs'!BT13</f>
        <v>170768.69240149649</v>
      </c>
      <c r="BO13" s="249">
        <f>BM13/B13</f>
        <v>2.7697234953941451E-2</v>
      </c>
      <c r="BP13" s="249">
        <f>'JMP Urban FINAL calcs'!BS13/'JMP Total sum FINAL calcs'!BM13</f>
        <v>6.7988911997644091E-2</v>
      </c>
      <c r="BQ13" s="249">
        <f>'JMP Rural FINAL calcs'!BS13/'JMP Total sum FINAL calcs'!BM13</f>
        <v>0.93201108800235588</v>
      </c>
      <c r="BR13" s="248"/>
      <c r="BS13" s="248">
        <f>'JMP Rural FINAL calcs'!BX13+'JMP Urban FINAL calcs'!BX13</f>
        <v>6297776.5933900001</v>
      </c>
      <c r="BT13" s="248">
        <f>'JMP Rural FINAL calcs'!BY13+'JMP Urban FINAL calcs'!BY13</f>
        <v>1485547.3452926434</v>
      </c>
      <c r="BU13" s="249">
        <f>BS13/B13</f>
        <v>0.21490454056632174</v>
      </c>
      <c r="BV13" s="249">
        <f>'JMP Urban FINAL calcs'!BX13/'JMP Total sum FINAL calcs'!BS13</f>
        <v>6.6025207395642868E-2</v>
      </c>
      <c r="BW13" s="249">
        <f>'JMP Rural FINAL calcs'!BX13/'JMP Total sum FINAL calcs'!BS13</f>
        <v>0.93397479260435712</v>
      </c>
      <c r="BX13" s="2"/>
      <c r="BY13" s="2"/>
      <c r="BZ13" s="2"/>
      <c r="CA13" s="2"/>
      <c r="CB13" s="2" t="s">
        <v>253</v>
      </c>
    </row>
    <row r="14" spans="1:81" ht="15.5" x14ac:dyDescent="0.35">
      <c r="A14" s="5" t="s">
        <v>19</v>
      </c>
      <c r="B14" s="130">
        <f t="shared" si="26"/>
        <v>197015965.11590356</v>
      </c>
      <c r="C14" s="131">
        <f>[1]HH_Islam_wealth!D17</f>
        <v>6.8044786624803502</v>
      </c>
      <c r="D14" s="132">
        <f t="shared" si="0"/>
        <v>28953866.253155071</v>
      </c>
      <c r="E14" s="130">
        <v>10.429360000000001</v>
      </c>
      <c r="F14" s="130">
        <v>20547511.359239999</v>
      </c>
      <c r="G14" s="130">
        <v>19.518920000000001</v>
      </c>
      <c r="H14" s="130">
        <v>38455386.250859998</v>
      </c>
      <c r="I14" s="130"/>
      <c r="J14" s="130"/>
      <c r="K14" s="130">
        <v>59.869500000000002</v>
      </c>
      <c r="L14" s="130">
        <v>117952455.59547</v>
      </c>
      <c r="M14" s="130">
        <f t="shared" ref="M14:N14" si="36">K14</f>
        <v>59.869500000000002</v>
      </c>
      <c r="N14" s="130">
        <f t="shared" si="36"/>
        <v>117952455.59547</v>
      </c>
      <c r="O14" s="130">
        <v>10.182219999999999</v>
      </c>
      <c r="P14" s="130">
        <v>20060598.79442</v>
      </c>
      <c r="Q14" s="130"/>
      <c r="R14" s="133"/>
      <c r="S14" s="130">
        <v>25.231999999999999</v>
      </c>
      <c r="T14" s="130">
        <v>49711071.452859998</v>
      </c>
      <c r="U14" s="130">
        <v>33.071890000000003</v>
      </c>
      <c r="V14" s="130">
        <v>65156903.26557</v>
      </c>
      <c r="W14" s="130">
        <v>11.747820000000001</v>
      </c>
      <c r="X14" s="133">
        <v>23145079.671459999</v>
      </c>
      <c r="Y14" s="130">
        <f t="shared" si="2"/>
        <v>117952455.59547</v>
      </c>
      <c r="Z14" s="134">
        <f t="shared" si="3"/>
        <v>0.85464709202255351</v>
      </c>
      <c r="AA14" s="130">
        <f t="shared" si="4"/>
        <v>42485422.658512175</v>
      </c>
      <c r="AB14" s="130">
        <f t="shared" si="5"/>
        <v>7225648.7943478264</v>
      </c>
      <c r="AC14" s="130">
        <f t="shared" si="6"/>
        <v>55686157.901114218</v>
      </c>
      <c r="AD14" s="130">
        <f t="shared" si="7"/>
        <v>9470745.3644557782</v>
      </c>
      <c r="AE14" s="130">
        <f t="shared" si="8"/>
        <v>19780875.035843607</v>
      </c>
      <c r="AF14" s="130">
        <f t="shared" si="28"/>
        <v>3364204.6356163928</v>
      </c>
      <c r="AG14" s="130"/>
      <c r="AH14" s="130">
        <f t="shared" si="9"/>
        <v>6243743.9759750096</v>
      </c>
      <c r="AI14" s="130">
        <f t="shared" si="10"/>
        <v>353965.33923996228</v>
      </c>
      <c r="AJ14" s="130">
        <f t="shared" si="11"/>
        <v>8183750.82990056</v>
      </c>
      <c r="AK14" s="130">
        <f t="shared" si="12"/>
        <v>463946.65603000205</v>
      </c>
      <c r="AL14" s="130">
        <f t="shared" si="13"/>
        <v>8647697.485930562</v>
      </c>
      <c r="AM14" s="130">
        <f t="shared" si="14"/>
        <v>2907037.5582062793</v>
      </c>
      <c r="AN14" s="130">
        <f t="shared" si="15"/>
        <v>164803.44796859042</v>
      </c>
      <c r="AO14" s="130">
        <f t="shared" si="16"/>
        <v>3071841.0061748698</v>
      </c>
      <c r="AP14" s="130">
        <f t="shared" si="17"/>
        <v>11719538.492105432</v>
      </c>
      <c r="AQ14" s="130">
        <f t="shared" si="18"/>
        <v>32865784.031901583</v>
      </c>
      <c r="AR14" s="130">
        <f t="shared" si="19"/>
        <v>5589602.2189584142</v>
      </c>
      <c r="AS14" s="130">
        <f t="shared" si="20"/>
        <v>4830022.3517669812</v>
      </c>
      <c r="AT14" s="130">
        <f t="shared" si="21"/>
        <v>273819.76372803201</v>
      </c>
      <c r="AU14" s="130">
        <f t="shared" si="22"/>
        <v>5103842.1154950131</v>
      </c>
      <c r="AV14" s="2"/>
      <c r="AW14" s="2">
        <f t="shared" si="23"/>
        <v>3071841.0061748698</v>
      </c>
      <c r="AX14" s="2">
        <f t="shared" si="24"/>
        <v>5103842.1154950131</v>
      </c>
      <c r="AY14" s="2">
        <f t="shared" si="25"/>
        <v>8175683.1216698829</v>
      </c>
      <c r="AZ14" s="2"/>
      <c r="BA14" s="248">
        <f>'JMP Rural FINAL calcs'!BI14+'JMP Urban FINAL calcs'!BI14</f>
        <v>14486310.830945145</v>
      </c>
      <c r="BB14" s="248">
        <f>'JMP Rural FINAL calcs'!BJ14+'JMP Urban FINAL calcs'!BJ14</f>
        <v>1922982.6414997685</v>
      </c>
      <c r="BC14" s="249">
        <f>BA14/B14</f>
        <v>7.3528613898995024E-2</v>
      </c>
      <c r="BD14" s="249">
        <f>'JMP Urban FINAL calcs'!BI14/'JMP Total sum FINAL calcs'!BA14</f>
        <v>0.43098726430436951</v>
      </c>
      <c r="BE14" s="249">
        <f>'JMP Rural FINAL calcs'!BI14/'JMP Total sum FINAL calcs'!BA14</f>
        <v>0.5690127356956306</v>
      </c>
      <c r="BF14" s="248"/>
      <c r="BG14" s="248">
        <f>'JMP Rural FINAL calcs'!BN14+'JMP Urban FINAL calcs'!BN14</f>
        <v>73815671.548724845</v>
      </c>
      <c r="BH14" s="248">
        <f>'JMP Rural FINAL calcs'!BO14+'JMP Urban FINAL calcs'!BO14</f>
        <v>9520908.5374219213</v>
      </c>
      <c r="BI14" s="249">
        <f>BG14/B14</f>
        <v>0.3746684767668419</v>
      </c>
      <c r="BJ14" s="249">
        <f>'JMP Urban FINAL calcs'!BN14/'JMP Total sum FINAL calcs'!BG14</f>
        <v>0.13543966055987064</v>
      </c>
      <c r="BK14" s="249">
        <f>'JMP Rural FINAL calcs'!BN14/'JMP Total sum FINAL calcs'!BG14</f>
        <v>0.86456033944012933</v>
      </c>
      <c r="BL14" s="248"/>
      <c r="BM14" s="248">
        <f>'JMP Rural FINAL calcs'!BS14+'JMP Urban FINAL calcs'!BS14</f>
        <v>38455386.20042</v>
      </c>
      <c r="BN14" s="248">
        <f>'JMP Rural FINAL calcs'!BT14+'JMP Urban FINAL calcs'!BT14</f>
        <v>5053800.2165462077</v>
      </c>
      <c r="BO14" s="249">
        <f>BM14/B14</f>
        <v>0.1951891877279939</v>
      </c>
      <c r="BP14" s="249">
        <f>'JMP Urban FINAL calcs'!BS14/'JMP Total sum FINAL calcs'!BM14</f>
        <v>0.32691125594059689</v>
      </c>
      <c r="BQ14" s="249">
        <f>'JMP Rural FINAL calcs'!BS14/'JMP Total sum FINAL calcs'!BM14</f>
        <v>0.67308874405940311</v>
      </c>
      <c r="BR14" s="248"/>
      <c r="BS14" s="248">
        <f>'JMP Rural FINAL calcs'!BX14+'JMP Urban FINAL calcs'!BX14</f>
        <v>20547511.09739</v>
      </c>
      <c r="BT14" s="248">
        <f>'JMP Rural FINAL calcs'!BY14+'JMP Urban FINAL calcs'!BY14</f>
        <v>3019703.9503831845</v>
      </c>
      <c r="BU14" s="249">
        <f>BS14/B14</f>
        <v>0.10429363470773546</v>
      </c>
      <c r="BV14" s="249">
        <f>'JMP Urban FINAL calcs'!BX14/'JMP Total sum FINAL calcs'!BS14</f>
        <v>0</v>
      </c>
      <c r="BW14" s="249">
        <f>'JMP Rural FINAL calcs'!BX14/'JMP Total sum FINAL calcs'!BS14</f>
        <v>1</v>
      </c>
      <c r="BX14" s="2"/>
      <c r="BY14" s="2"/>
      <c r="BZ14" s="2"/>
      <c r="CA14" s="12" t="s">
        <v>180</v>
      </c>
      <c r="CB14" s="135">
        <f>SUM(BT5:BT18,BN5:BN18,BH5:BH18,BB5:BB18)</f>
        <v>325730804.00337005</v>
      </c>
    </row>
    <row r="15" spans="1:81" ht="15.5" x14ac:dyDescent="0.35">
      <c r="A15" s="5" t="s">
        <v>25</v>
      </c>
      <c r="B15" s="130">
        <f t="shared" si="26"/>
        <v>20876967.247702222</v>
      </c>
      <c r="C15" s="131">
        <f>[1]HH_Islam_wealth!D18</f>
        <v>5.1704213203570024</v>
      </c>
      <c r="D15" s="132">
        <f t="shared" si="0"/>
        <v>4037769.0625530551</v>
      </c>
      <c r="E15" s="130">
        <v>0.55947000000000002</v>
      </c>
      <c r="F15" s="130">
        <v>116800.45419</v>
      </c>
      <c r="G15" s="130">
        <v>0.58782000000000001</v>
      </c>
      <c r="H15" s="130">
        <v>122718.58805000001</v>
      </c>
      <c r="I15" s="130"/>
      <c r="J15" s="130"/>
      <c r="K15" s="130">
        <v>95.781729999999996</v>
      </c>
      <c r="L15" s="130">
        <v>19996272.471080001</v>
      </c>
      <c r="M15" s="130">
        <f t="shared" ref="M15:N15" si="37">K15</f>
        <v>95.781729999999996</v>
      </c>
      <c r="N15" s="130">
        <f t="shared" si="37"/>
        <v>19996272.471080001</v>
      </c>
      <c r="O15" s="130">
        <v>3.07098</v>
      </c>
      <c r="P15" s="130">
        <v>641126.48667999997</v>
      </c>
      <c r="Q15" s="130"/>
      <c r="R15" s="133"/>
      <c r="S15" s="130">
        <v>4.1894499999999999</v>
      </c>
      <c r="T15" s="130">
        <v>874627.28055000002</v>
      </c>
      <c r="U15" s="130">
        <v>1.9660299999999999</v>
      </c>
      <c r="V15" s="130">
        <v>410447.43917999999</v>
      </c>
      <c r="W15" s="130">
        <v>92.697230000000005</v>
      </c>
      <c r="X15" s="133">
        <v>19352324.23804</v>
      </c>
      <c r="Y15" s="130">
        <f t="shared" si="2"/>
        <v>19996272.471080001</v>
      </c>
      <c r="Z15" s="134">
        <f t="shared" si="3"/>
        <v>0.96893375526672532</v>
      </c>
      <c r="AA15" s="130">
        <f t="shared" si="4"/>
        <v>847455.89540203521</v>
      </c>
      <c r="AB15" s="130">
        <f t="shared" si="5"/>
        <v>27171.385147964796</v>
      </c>
      <c r="AC15" s="130">
        <f t="shared" si="6"/>
        <v>397696.37858428824</v>
      </c>
      <c r="AD15" s="130">
        <f t="shared" si="7"/>
        <v>12751.060595711755</v>
      </c>
      <c r="AE15" s="130">
        <f t="shared" si="8"/>
        <v>18751120.197103366</v>
      </c>
      <c r="AF15" s="130">
        <f t="shared" si="28"/>
        <v>601204.04093663418</v>
      </c>
      <c r="AG15" s="130"/>
      <c r="AH15" s="130">
        <f t="shared" si="9"/>
        <v>163904.61103535772</v>
      </c>
      <c r="AI15" s="130">
        <f t="shared" si="10"/>
        <v>1751.7196030031773</v>
      </c>
      <c r="AJ15" s="130">
        <f t="shared" si="11"/>
        <v>76917.596060977958</v>
      </c>
      <c r="AK15" s="130">
        <f t="shared" si="12"/>
        <v>822.05167984462128</v>
      </c>
      <c r="AL15" s="130">
        <f t="shared" si="13"/>
        <v>77739.647740822576</v>
      </c>
      <c r="AM15" s="130">
        <f t="shared" si="14"/>
        <v>3626613.5843275255</v>
      </c>
      <c r="AN15" s="130">
        <f t="shared" si="15"/>
        <v>38759.190898013883</v>
      </c>
      <c r="AO15" s="130">
        <f t="shared" si="16"/>
        <v>3665372.7752255392</v>
      </c>
      <c r="AP15" s="130">
        <f t="shared" si="17"/>
        <v>3743112.422966362</v>
      </c>
      <c r="AQ15" s="130">
        <f t="shared" si="18"/>
        <v>118906.18236031679</v>
      </c>
      <c r="AR15" s="130">
        <f t="shared" si="19"/>
        <v>3812.405689683218</v>
      </c>
      <c r="AS15" s="130">
        <f t="shared" si="20"/>
        <v>22997.387445421307</v>
      </c>
      <c r="AT15" s="130">
        <f t="shared" si="21"/>
        <v>245.7830450987943</v>
      </c>
      <c r="AU15" s="130">
        <f t="shared" si="22"/>
        <v>23243.1704905201</v>
      </c>
      <c r="AV15" s="2"/>
      <c r="AW15" s="2">
        <f t="shared" si="23"/>
        <v>3665372.7752255392</v>
      </c>
      <c r="AX15" s="2">
        <f t="shared" si="24"/>
        <v>23243.1704905201</v>
      </c>
      <c r="AY15" s="2">
        <f t="shared" si="25"/>
        <v>3688615.9457160593</v>
      </c>
      <c r="AZ15" s="2"/>
      <c r="BA15" s="248">
        <f>'JMP Rural FINAL calcs'!BI15+'JMP Urban FINAL calcs'!BI15</f>
        <v>5546573.1503757928</v>
      </c>
      <c r="BB15" s="248">
        <f>'JMP Rural FINAL calcs'!BJ15+'JMP Urban FINAL calcs'!BJ15</f>
        <v>1051509.5467182645</v>
      </c>
      <c r="BC15" s="249">
        <f>BA15/B15</f>
        <v>0.26567906557338994</v>
      </c>
      <c r="BD15" s="249">
        <f>'JMP Urban FINAL calcs'!BI15/'JMP Total sum FINAL calcs'!BA15</f>
        <v>0.3237245504864758</v>
      </c>
      <c r="BE15" s="249">
        <f>'JMP Rural FINAL calcs'!BI15/'JMP Total sum FINAL calcs'!BA15</f>
        <v>0.67627544951352414</v>
      </c>
      <c r="BF15" s="248"/>
      <c r="BG15" s="248">
        <f>'JMP Rural FINAL calcs'!BN15+'JMP Urban FINAL calcs'!BN15</f>
        <v>14216199.465364205</v>
      </c>
      <c r="BH15" s="248">
        <f>'JMP Rural FINAL calcs'!BO15+'JMP Urban FINAL calcs'!BO15</f>
        <v>2691203.1783887683</v>
      </c>
      <c r="BI15" s="249">
        <f>BG15/B15</f>
        <v>0.68095137079495494</v>
      </c>
      <c r="BJ15" s="249">
        <f>'JMP Urban FINAL calcs'!BN15/'JMP Total sum FINAL calcs'!BG15</f>
        <v>0.10179068403055554</v>
      </c>
      <c r="BK15" s="249">
        <f>'JMP Rural FINAL calcs'!BN15/'JMP Total sum FINAL calcs'!BG15</f>
        <v>0.89820931596944442</v>
      </c>
      <c r="BL15" s="248"/>
      <c r="BM15" s="248">
        <f>'JMP Rural FINAL calcs'!BS15+'JMP Urban FINAL calcs'!BS15</f>
        <v>122717.61399</v>
      </c>
      <c r="BN15" s="248">
        <f>'JMP Rural FINAL calcs'!BT15+'JMP Urban FINAL calcs'!BT15</f>
        <v>23353.700755980371</v>
      </c>
      <c r="BO15" s="249">
        <f>BM15/B15</f>
        <v>5.8781341434305618E-3</v>
      </c>
      <c r="BP15" s="249">
        <f>'JMP Urban FINAL calcs'!BS15/'JMP Total sum FINAL calcs'!BM15</f>
        <v>0.91438411603361058</v>
      </c>
      <c r="BQ15" s="249">
        <f>'JMP Rural FINAL calcs'!BS15/'JMP Total sum FINAL calcs'!BM15</f>
        <v>8.5615883966389361E-2</v>
      </c>
      <c r="BR15" s="248"/>
      <c r="BS15" s="248">
        <f>'JMP Rural FINAL calcs'!BX15+'JMP Urban FINAL calcs'!BX15</f>
        <v>116800.46043000001</v>
      </c>
      <c r="BT15" s="248">
        <f>'JMP Rural FINAL calcs'!BY15+'JMP Urban FINAL calcs'!BY15</f>
        <v>22590.124323163527</v>
      </c>
      <c r="BU15" s="249">
        <f>BS15/B15</f>
        <v>5.5947043957189418E-3</v>
      </c>
      <c r="BV15" s="249">
        <f>'JMP Urban FINAL calcs'!BX15/'JMP Total sum FINAL calcs'!BS15</f>
        <v>0</v>
      </c>
      <c r="BW15" s="249">
        <f>'JMP Rural FINAL calcs'!BX15/'JMP Total sum FINAL calcs'!BS15</f>
        <v>1</v>
      </c>
      <c r="BX15" s="2"/>
      <c r="BY15" s="2"/>
      <c r="BZ15" s="2"/>
      <c r="CA15" s="12" t="s">
        <v>181</v>
      </c>
      <c r="CB15" s="135">
        <f>SUM(BT20:BT37,BN20:BN37,BH20:BH37,BB20:BB37)</f>
        <v>285037181.1796295</v>
      </c>
    </row>
    <row r="16" spans="1:81" ht="15.5" x14ac:dyDescent="0.35">
      <c r="A16" s="5" t="s">
        <v>27</v>
      </c>
      <c r="B16" s="130">
        <f t="shared" si="26"/>
        <v>8921363.716258632</v>
      </c>
      <c r="C16" s="131">
        <f>[1]HH_Islam_wealth!D19</f>
        <v>6.2705799674902396</v>
      </c>
      <c r="D16" s="132">
        <f t="shared" si="0"/>
        <v>1422733.4253787296</v>
      </c>
      <c r="E16" s="130">
        <v>6.5920000000000006E-2</v>
      </c>
      <c r="F16" s="130">
        <v>5881.2103900000002</v>
      </c>
      <c r="G16" s="130">
        <v>0.50148999999999999</v>
      </c>
      <c r="H16" s="130">
        <v>44739.447950000002</v>
      </c>
      <c r="I16" s="130"/>
      <c r="J16" s="130"/>
      <c r="K16" s="130">
        <v>97.023060000000001</v>
      </c>
      <c r="L16" s="130">
        <v>8655760.1699299999</v>
      </c>
      <c r="M16" s="130">
        <f t="shared" ref="M16:N16" si="38">K16</f>
        <v>97.023060000000001</v>
      </c>
      <c r="N16" s="130">
        <f t="shared" si="38"/>
        <v>8655760.1699299999</v>
      </c>
      <c r="O16" s="130">
        <v>2.4095300000000002</v>
      </c>
      <c r="P16" s="130">
        <v>214962.17173</v>
      </c>
      <c r="Q16" s="130"/>
      <c r="R16" s="133"/>
      <c r="S16" s="130">
        <v>14.651759999999999</v>
      </c>
      <c r="T16" s="130">
        <v>1307133.6345299999</v>
      </c>
      <c r="U16" s="130">
        <v>0.11151</v>
      </c>
      <c r="V16" s="130">
        <v>9948.2126800000005</v>
      </c>
      <c r="W16" s="130">
        <v>84.669319999999999</v>
      </c>
      <c r="X16" s="133">
        <v>7553640.4944599997</v>
      </c>
      <c r="Y16" s="130">
        <f t="shared" si="2"/>
        <v>8655760.1699299999</v>
      </c>
      <c r="Z16" s="134">
        <f t="shared" si="3"/>
        <v>0.97576723028287526</v>
      </c>
      <c r="AA16" s="130">
        <f t="shared" si="4"/>
        <v>1275458.1661749261</v>
      </c>
      <c r="AB16" s="130">
        <f t="shared" si="5"/>
        <v>31675.468355073775</v>
      </c>
      <c r="AC16" s="130">
        <f t="shared" si="6"/>
        <v>9707.1399330285803</v>
      </c>
      <c r="AD16" s="130">
        <f t="shared" si="7"/>
        <v>241.07274697142032</v>
      </c>
      <c r="AE16" s="130">
        <f t="shared" si="8"/>
        <v>7370594.8638318023</v>
      </c>
      <c r="AF16" s="130">
        <f t="shared" si="28"/>
        <v>183045.6306281974</v>
      </c>
      <c r="AG16" s="130"/>
      <c r="AH16" s="130">
        <f t="shared" si="9"/>
        <v>203403.54046795136</v>
      </c>
      <c r="AI16" s="130">
        <f t="shared" si="10"/>
        <v>1683.8138587549545</v>
      </c>
      <c r="AJ16" s="130">
        <f t="shared" si="11"/>
        <v>1548.0449947780194</v>
      </c>
      <c r="AK16" s="130">
        <f t="shared" si="12"/>
        <v>12.815015953934065</v>
      </c>
      <c r="AL16" s="130">
        <f t="shared" si="13"/>
        <v>1560.8600107319535</v>
      </c>
      <c r="AM16" s="130">
        <f t="shared" si="14"/>
        <v>1175424.7457244112</v>
      </c>
      <c r="AN16" s="130">
        <f t="shared" si="15"/>
        <v>9730.3934445827799</v>
      </c>
      <c r="AO16" s="130">
        <f t="shared" si="16"/>
        <v>1185155.139168994</v>
      </c>
      <c r="AP16" s="130">
        <f t="shared" si="17"/>
        <v>1186715.999179726</v>
      </c>
      <c r="AQ16" s="130">
        <f t="shared" si="18"/>
        <v>43655.287210556366</v>
      </c>
      <c r="AR16" s="130">
        <f t="shared" si="19"/>
        <v>1084.1607394436385</v>
      </c>
      <c r="AS16" s="130">
        <f t="shared" si="20"/>
        <v>6961.9217738848356</v>
      </c>
      <c r="AT16" s="130">
        <f t="shared" si="21"/>
        <v>57.632135308294671</v>
      </c>
      <c r="AU16" s="130">
        <f t="shared" si="22"/>
        <v>7019.5539091931305</v>
      </c>
      <c r="AV16" s="2"/>
      <c r="AW16" s="2">
        <f t="shared" si="23"/>
        <v>1185155.139168994</v>
      </c>
      <c r="AX16" s="2">
        <f t="shared" si="24"/>
        <v>7019.5539091931305</v>
      </c>
      <c r="AY16" s="2">
        <f t="shared" si="25"/>
        <v>1192174.6930781871</v>
      </c>
      <c r="AZ16" s="2"/>
      <c r="BA16" s="248">
        <f>'JMP Rural FINAL calcs'!BI16+'JMP Urban FINAL calcs'!BI16</f>
        <v>3393414.8133991612</v>
      </c>
      <c r="BB16" s="248">
        <f>'JMP Rural FINAL calcs'!BJ16+'JMP Urban FINAL calcs'!BJ16</f>
        <v>532980.86583133671</v>
      </c>
      <c r="BC16" s="249">
        <f>BA16/B16</f>
        <v>0.38036951763494109</v>
      </c>
      <c r="BD16" s="249">
        <f>'JMP Urban FINAL calcs'!BI16/'JMP Total sum FINAL calcs'!BA16</f>
        <v>0.22197100809686032</v>
      </c>
      <c r="BE16" s="249">
        <f>'JMP Rural FINAL calcs'!BI16/'JMP Total sum FINAL calcs'!BA16</f>
        <v>0.77802899190313968</v>
      </c>
      <c r="BF16" s="248"/>
      <c r="BG16" s="248">
        <f>'JMP Rural FINAL calcs'!BN16+'JMP Urban FINAL calcs'!BN16</f>
        <v>4170173.8936508382</v>
      </c>
      <c r="BH16" s="248">
        <f>'JMP Rural FINAL calcs'!BO16+'JMP Urban FINAL calcs'!BO16</f>
        <v>656926.47177751153</v>
      </c>
      <c r="BI16" s="249">
        <f>BG16/B16</f>
        <v>0.46743682090339561</v>
      </c>
      <c r="BJ16" s="249">
        <f>'JMP Urban FINAL calcs'!BN16/'JMP Total sum FINAL calcs'!BG16</f>
        <v>8.457717429864571E-2</v>
      </c>
      <c r="BK16" s="249">
        <f>'JMP Rural FINAL calcs'!BN16/'JMP Total sum FINAL calcs'!BG16</f>
        <v>0.91542282570135436</v>
      </c>
      <c r="BL16" s="248"/>
      <c r="BM16" s="248">
        <f>'JMP Rural FINAL calcs'!BS16+'JMP Urban FINAL calcs'!BS16</f>
        <v>44739.447950000002</v>
      </c>
      <c r="BN16" s="248">
        <f>'JMP Rural FINAL calcs'!BT16+'JMP Urban FINAL calcs'!BT16</f>
        <v>7034.583100665539</v>
      </c>
      <c r="BO16" s="249">
        <f>BM16/B16</f>
        <v>5.0148664904744473E-3</v>
      </c>
      <c r="BP16" s="249">
        <f>'JMP Urban FINAL calcs'!BS16/'JMP Total sum FINAL calcs'!BM16</f>
        <v>0.17155148178353863</v>
      </c>
      <c r="BQ16" s="249">
        <f>'JMP Rural FINAL calcs'!BS16/'JMP Total sum FINAL calcs'!BM16</f>
        <v>0.82844851821646137</v>
      </c>
      <c r="BR16" s="248"/>
      <c r="BS16" s="248">
        <f>'JMP Rural FINAL calcs'!BX16+'JMP Urban FINAL calcs'!BX16</f>
        <v>5881.2103800000004</v>
      </c>
      <c r="BT16" s="248">
        <f>'JMP Rural FINAL calcs'!BY16+'JMP Urban FINAL calcs'!BY16</f>
        <v>937.9053310046404</v>
      </c>
      <c r="BU16" s="249">
        <f>BS16/B16</f>
        <v>6.5922773323117171E-4</v>
      </c>
      <c r="BV16" s="249">
        <f>'JMP Urban FINAL calcs'!BX16/'JMP Total sum FINAL calcs'!BS16</f>
        <v>0</v>
      </c>
      <c r="BW16" s="249">
        <f>'JMP Rural FINAL calcs'!BX16/'JMP Total sum FINAL calcs'!BS16</f>
        <v>1</v>
      </c>
      <c r="BX16" s="2"/>
      <c r="BY16" s="2"/>
      <c r="BZ16" s="2"/>
      <c r="CA16" s="12" t="s">
        <v>182</v>
      </c>
      <c r="CB16" s="135">
        <f>SUM(BN39:BN85,BT39:BT85,BH39:BH85,BB39:BB85)</f>
        <v>56796657.788781218</v>
      </c>
    </row>
    <row r="17" spans="1:81" ht="15.5" x14ac:dyDescent="0.35">
      <c r="A17" s="5" t="s">
        <v>30</v>
      </c>
      <c r="B17" s="130">
        <f t="shared" si="26"/>
        <v>5758083.4295792934</v>
      </c>
      <c r="C17" s="131">
        <f>[1]HH_Islam_wealth!D20</f>
        <v>5.1704213203570024</v>
      </c>
      <c r="D17" s="132">
        <f t="shared" si="0"/>
        <v>1113658.4569827116</v>
      </c>
      <c r="E17" s="130">
        <v>0</v>
      </c>
      <c r="F17" s="130">
        <v>0</v>
      </c>
      <c r="G17" s="130">
        <v>2.734E-2</v>
      </c>
      <c r="H17" s="130">
        <v>1574.3799799999999</v>
      </c>
      <c r="I17" s="130"/>
      <c r="J17" s="130"/>
      <c r="K17" s="130">
        <v>98.699200000000005</v>
      </c>
      <c r="L17" s="130">
        <v>5683173.8724300005</v>
      </c>
      <c r="M17" s="130">
        <f t="shared" ref="M17:N17" si="39">K17</f>
        <v>98.699200000000005</v>
      </c>
      <c r="N17" s="130">
        <f t="shared" si="39"/>
        <v>5683173.8724300005</v>
      </c>
      <c r="O17" s="130">
        <v>1.27346</v>
      </c>
      <c r="P17" s="130">
        <v>73326.747589999999</v>
      </c>
      <c r="Q17" s="130"/>
      <c r="R17" s="133"/>
      <c r="S17" s="130">
        <v>28.682369999999999</v>
      </c>
      <c r="T17" s="130">
        <v>1651552.4941799999</v>
      </c>
      <c r="U17" s="130">
        <v>1.11693</v>
      </c>
      <c r="V17" s="130">
        <v>64313.761250000003</v>
      </c>
      <c r="W17" s="130">
        <v>70.173349999999999</v>
      </c>
      <c r="X17" s="133">
        <v>4040634.3645899999</v>
      </c>
      <c r="Y17" s="130">
        <f t="shared" si="2"/>
        <v>5683173.8724300005</v>
      </c>
      <c r="Z17" s="134">
        <f t="shared" si="3"/>
        <v>0.9872619230969969</v>
      </c>
      <c r="AA17" s="130">
        <f t="shared" si="4"/>
        <v>1630514.8914997885</v>
      </c>
      <c r="AB17" s="130">
        <f t="shared" si="5"/>
        <v>21037.602680211425</v>
      </c>
      <c r="AC17" s="130">
        <f t="shared" si="6"/>
        <v>63494.527613276121</v>
      </c>
      <c r="AD17" s="130">
        <f t="shared" si="7"/>
        <v>819.23363672388109</v>
      </c>
      <c r="AE17" s="130">
        <f t="shared" si="8"/>
        <v>3989164.4533169353</v>
      </c>
      <c r="AF17" s="130">
        <f t="shared" si="28"/>
        <v>51469.911273064499</v>
      </c>
      <c r="AG17" s="130"/>
      <c r="AH17" s="130">
        <f t="shared" si="9"/>
        <v>315354.3571159509</v>
      </c>
      <c r="AI17" s="130">
        <f t="shared" si="10"/>
        <v>1356.2790713258444</v>
      </c>
      <c r="AJ17" s="130">
        <f t="shared" si="11"/>
        <v>12280.339198526284</v>
      </c>
      <c r="AK17" s="130">
        <f t="shared" si="12"/>
        <v>52.815401683572112</v>
      </c>
      <c r="AL17" s="130">
        <f t="shared" si="13"/>
        <v>12333.154600209857</v>
      </c>
      <c r="AM17" s="130">
        <f t="shared" si="14"/>
        <v>771535.66530657408</v>
      </c>
      <c r="AN17" s="130">
        <f t="shared" si="15"/>
        <v>3318.228056864984</v>
      </c>
      <c r="AO17" s="130">
        <f t="shared" si="16"/>
        <v>774853.89336343901</v>
      </c>
      <c r="AP17" s="130">
        <f t="shared" si="17"/>
        <v>787187.04796364892</v>
      </c>
      <c r="AQ17" s="130">
        <f t="shared" si="18"/>
        <v>1554.3254067402115</v>
      </c>
      <c r="AR17" s="130">
        <f t="shared" si="19"/>
        <v>20.054573259788487</v>
      </c>
      <c r="AS17" s="130">
        <f t="shared" si="20"/>
        <v>300.61871372464668</v>
      </c>
      <c r="AT17" s="130">
        <f t="shared" si="21"/>
        <v>1.2929038736056542</v>
      </c>
      <c r="AU17" s="130">
        <f t="shared" si="22"/>
        <v>301.91161759825235</v>
      </c>
      <c r="AV17" s="2"/>
      <c r="AW17" s="2">
        <f t="shared" si="23"/>
        <v>774853.89336343901</v>
      </c>
      <c r="AX17" s="2">
        <f t="shared" si="24"/>
        <v>301.91161759825235</v>
      </c>
      <c r="AY17" s="2">
        <f t="shared" si="25"/>
        <v>775155.80498103728</v>
      </c>
      <c r="AZ17" s="2"/>
      <c r="BA17" s="248">
        <f>'JMP Rural FINAL calcs'!BI17+'JMP Urban FINAL calcs'!BI17</f>
        <v>1510680.545193742</v>
      </c>
      <c r="BB17" s="248">
        <f>'JMP Rural FINAL calcs'!BJ17+'JMP Urban FINAL calcs'!BJ17</f>
        <v>289678.03011959093</v>
      </c>
      <c r="BC17" s="249">
        <f>BA17/B17</f>
        <v>0.26235822451501328</v>
      </c>
      <c r="BD17" s="249">
        <f>'JMP Urban FINAL calcs'!BI17/'JMP Total sum FINAL calcs'!BA17</f>
        <v>0.51775518131253317</v>
      </c>
      <c r="BE17" s="249">
        <f>'JMP Rural FINAL calcs'!BI17/'JMP Total sum FINAL calcs'!BA17</f>
        <v>0.48224481868746677</v>
      </c>
      <c r="BF17" s="248"/>
      <c r="BG17" s="248">
        <f>'JMP Rural FINAL calcs'!BN17+'JMP Urban FINAL calcs'!BN17</f>
        <v>2594267.5938562583</v>
      </c>
      <c r="BH17" s="248">
        <f>'JMP Rural FINAL calcs'!BO17+'JMP Urban FINAL calcs'!BO17</f>
        <v>499016.82758793887</v>
      </c>
      <c r="BI17" s="249">
        <f>BG17/B17</f>
        <v>0.45054359242686504</v>
      </c>
      <c r="BJ17" s="249">
        <f>'JMP Urban FINAL calcs'!BN17/'JMP Total sum FINAL calcs'!BG17</f>
        <v>0.21519049864399978</v>
      </c>
      <c r="BK17" s="249">
        <f>'JMP Rural FINAL calcs'!BN17/'JMP Total sum FINAL calcs'!BG17</f>
        <v>0.78480950135600025</v>
      </c>
      <c r="BL17" s="248"/>
      <c r="BM17" s="248">
        <f>'JMP Rural FINAL calcs'!BS17+'JMP Urban FINAL calcs'!BS17</f>
        <v>1574.38</v>
      </c>
      <c r="BN17" s="248">
        <f>'JMP Rural FINAL calcs'!BT17+'JMP Urban FINAL calcs'!BT17</f>
        <v>303.50992012802067</v>
      </c>
      <c r="BO17" s="249">
        <f>BM17/B17</f>
        <v>2.7342083859230049E-4</v>
      </c>
      <c r="BP17" s="249">
        <f>'JMP Urban FINAL calcs'!BS17/'JMP Total sum FINAL calcs'!BM17</f>
        <v>0</v>
      </c>
      <c r="BQ17" s="249">
        <f>'JMP Rural FINAL calcs'!BS17/'JMP Total sum FINAL calcs'!BM17</f>
        <v>1</v>
      </c>
      <c r="BR17" s="248"/>
      <c r="BS17" s="248">
        <f>'JMP Rural FINAL calcs'!BX17+'JMP Urban FINAL calcs'!BX17</f>
        <v>0</v>
      </c>
      <c r="BT17" s="248">
        <f>'JMP Rural FINAL calcs'!BY17+'JMP Urban FINAL calcs'!BY17</f>
        <v>0</v>
      </c>
      <c r="BU17" s="249">
        <f>BS17/B17</f>
        <v>0</v>
      </c>
      <c r="BV17" s="249" t="e">
        <f>'JMP Urban FINAL calcs'!BX17/'JMP Total sum FINAL calcs'!BS17</f>
        <v>#DIV/0!</v>
      </c>
      <c r="BW17" s="249" t="e">
        <f>'JMP Rural FINAL calcs'!BX17/'JMP Total sum FINAL calcs'!BS17</f>
        <v>#DIV/0!</v>
      </c>
      <c r="BX17" s="2"/>
      <c r="BY17" s="2"/>
      <c r="BZ17" s="2"/>
      <c r="CA17" s="12" t="s">
        <v>183</v>
      </c>
      <c r="CB17" s="135">
        <f>SUM(BT87:BT110,BN87:BN110,BH87:BH110,BB87:BB110)</f>
        <v>33878609.150452845</v>
      </c>
    </row>
    <row r="18" spans="1:81" ht="15.5" x14ac:dyDescent="0.35">
      <c r="A18" s="5" t="s">
        <v>28</v>
      </c>
      <c r="B18" s="130">
        <f t="shared" si="26"/>
        <v>31910638.871927045</v>
      </c>
      <c r="C18" s="131">
        <f>[1]HH_Islam_wealth!D21</f>
        <v>5.2420771378022604</v>
      </c>
      <c r="D18" s="132">
        <f t="shared" si="0"/>
        <v>6087403.5297591165</v>
      </c>
      <c r="E18" s="130">
        <v>0</v>
      </c>
      <c r="F18" s="130">
        <v>0</v>
      </c>
      <c r="G18" s="130">
        <v>0</v>
      </c>
      <c r="H18" s="130">
        <v>0</v>
      </c>
      <c r="I18" s="130"/>
      <c r="J18" s="130"/>
      <c r="K18" s="130">
        <v>100</v>
      </c>
      <c r="L18" s="130">
        <v>31910640</v>
      </c>
      <c r="M18" s="130">
        <f t="shared" ref="M18:N18" si="40">K18</f>
        <v>100</v>
      </c>
      <c r="N18" s="130">
        <f t="shared" si="40"/>
        <v>31910640</v>
      </c>
      <c r="O18" s="130">
        <v>0</v>
      </c>
      <c r="P18" s="130">
        <v>0</v>
      </c>
      <c r="Q18" s="130"/>
      <c r="R18" s="133"/>
      <c r="S18" s="130">
        <v>22.695260000000001</v>
      </c>
      <c r="T18" s="130">
        <v>7242203.2900400003</v>
      </c>
      <c r="U18" s="130">
        <v>0.50439999999999996</v>
      </c>
      <c r="V18" s="130">
        <v>160957.26246999999</v>
      </c>
      <c r="W18" s="130">
        <v>76.800340000000006</v>
      </c>
      <c r="X18" s="133">
        <v>24507479.447489999</v>
      </c>
      <c r="Y18" s="130">
        <f t="shared" si="2"/>
        <v>31910640</v>
      </c>
      <c r="Z18" s="134">
        <f t="shared" si="3"/>
        <v>1</v>
      </c>
      <c r="AA18" s="130">
        <f t="shared" si="4"/>
        <v>7242203.2900400003</v>
      </c>
      <c r="AB18" s="130">
        <f t="shared" si="5"/>
        <v>0</v>
      </c>
      <c r="AC18" s="130">
        <f t="shared" si="6"/>
        <v>160957.26246999999</v>
      </c>
      <c r="AD18" s="130">
        <f t="shared" si="7"/>
        <v>0</v>
      </c>
      <c r="AE18" s="130">
        <f t="shared" si="8"/>
        <v>24507479.447489999</v>
      </c>
      <c r="AF18" s="130">
        <f t="shared" si="28"/>
        <v>0</v>
      </c>
      <c r="AG18" s="130"/>
      <c r="AH18" s="130">
        <f t="shared" si="9"/>
        <v>1381552.2167375607</v>
      </c>
      <c r="AI18" s="130">
        <f t="shared" si="10"/>
        <v>0</v>
      </c>
      <c r="AJ18" s="130">
        <f t="shared" si="11"/>
        <v>30704.863404104977</v>
      </c>
      <c r="AK18" s="130">
        <f t="shared" si="12"/>
        <v>0</v>
      </c>
      <c r="AL18" s="130">
        <f t="shared" si="13"/>
        <v>30704.863404104977</v>
      </c>
      <c r="AM18" s="130">
        <f t="shared" si="14"/>
        <v>4675146.6648132447</v>
      </c>
      <c r="AN18" s="130">
        <f t="shared" si="15"/>
        <v>0</v>
      </c>
      <c r="AO18" s="130">
        <f t="shared" si="16"/>
        <v>4675146.6648132447</v>
      </c>
      <c r="AP18" s="130">
        <f t="shared" si="17"/>
        <v>4705851.5282173501</v>
      </c>
      <c r="AQ18" s="130">
        <f t="shared" si="18"/>
        <v>0</v>
      </c>
      <c r="AR18" s="130">
        <f t="shared" si="19"/>
        <v>0</v>
      </c>
      <c r="AS18" s="130">
        <f t="shared" si="20"/>
        <v>0</v>
      </c>
      <c r="AT18" s="130">
        <f t="shared" si="21"/>
        <v>0</v>
      </c>
      <c r="AU18" s="130">
        <f t="shared" si="22"/>
        <v>0</v>
      </c>
      <c r="AV18" s="2"/>
      <c r="AW18" s="2">
        <f t="shared" si="23"/>
        <v>4675146.6648132447</v>
      </c>
      <c r="AX18" s="2">
        <f t="shared" si="24"/>
        <v>0</v>
      </c>
      <c r="AY18" s="2">
        <f t="shared" si="25"/>
        <v>4675146.6648132447</v>
      </c>
      <c r="AZ18" s="2"/>
      <c r="BA18" s="248">
        <f>'JMP Rural FINAL calcs'!BI18+'JMP Urban FINAL calcs'!BI18</f>
        <v>12041090.288966598</v>
      </c>
      <c r="BB18" s="248">
        <f>'JMP Rural FINAL calcs'!BJ18+'JMP Urban FINAL calcs'!BJ18</f>
        <v>2297007.459530598</v>
      </c>
      <c r="BC18" s="249">
        <f>BA18/B18</f>
        <v>0.37733780064051253</v>
      </c>
      <c r="BD18" s="249">
        <f>'JMP Urban FINAL calcs'!BI18/'JMP Total sum FINAL calcs'!BA18</f>
        <v>0.49090662178696903</v>
      </c>
      <c r="BE18" s="249">
        <f>'JMP Rural FINAL calcs'!BI18/'JMP Total sum FINAL calcs'!BA18</f>
        <v>0.50909337821303091</v>
      </c>
      <c r="BF18" s="248"/>
      <c r="BG18" s="248">
        <f>'JMP Rural FINAL calcs'!BN18+'JMP Urban FINAL calcs'!BN18</f>
        <v>12627346.214573402</v>
      </c>
      <c r="BH18" s="248">
        <f>'JMP Rural FINAL calcs'!BO18+'JMP Urban FINAL calcs'!BO18</f>
        <v>2408844.0293092318</v>
      </c>
      <c r="BI18" s="249">
        <f>BG18/B18</f>
        <v>0.39570960221928181</v>
      </c>
      <c r="BJ18" s="249">
        <f>'JMP Urban FINAL calcs'!BN18/'JMP Total sum FINAL calcs'!BG18</f>
        <v>0.24048981203641773</v>
      </c>
      <c r="BK18" s="249">
        <f>'JMP Rural FINAL calcs'!BN18/'JMP Total sum FINAL calcs'!BG18</f>
        <v>0.75951018796358227</v>
      </c>
      <c r="BL18" s="248"/>
      <c r="BM18" s="248">
        <f>'JMP Rural FINAL calcs'!BS18+'JMP Urban FINAL calcs'!BS18</f>
        <v>0</v>
      </c>
      <c r="BN18" s="248">
        <f>'JMP Rural FINAL calcs'!BT18+'JMP Urban FINAL calcs'!BT18</f>
        <v>0</v>
      </c>
      <c r="BO18" s="249">
        <f>BM18/B18</f>
        <v>0</v>
      </c>
      <c r="BP18" s="249" t="e">
        <f>'JMP Urban FINAL calcs'!BS18/'JMP Total sum FINAL calcs'!BM18</f>
        <v>#DIV/0!</v>
      </c>
      <c r="BQ18" s="249" t="e">
        <f>'JMP Rural FINAL calcs'!BS18/'JMP Total sum FINAL calcs'!BM18</f>
        <v>#DIV/0!</v>
      </c>
      <c r="BR18" s="248"/>
      <c r="BS18" s="248">
        <f>'JMP Rural FINAL calcs'!BX18+'JMP Urban FINAL calcs'!BX18</f>
        <v>0</v>
      </c>
      <c r="BT18" s="248">
        <f>'JMP Rural FINAL calcs'!BY18+'JMP Urban FINAL calcs'!BY18</f>
        <v>0</v>
      </c>
      <c r="BU18" s="249">
        <f>BS18/B18</f>
        <v>0</v>
      </c>
      <c r="BV18" s="249" t="e">
        <f>'JMP Urban FINAL calcs'!BX18/'JMP Total sum FINAL calcs'!BS18</f>
        <v>#DIV/0!</v>
      </c>
      <c r="BW18" s="249" t="e">
        <f>'JMP Rural FINAL calcs'!BX18/'JMP Total sum FINAL calcs'!BS18</f>
        <v>#DIV/0!</v>
      </c>
      <c r="BX18" s="2"/>
      <c r="BY18" s="2"/>
      <c r="BZ18" s="2"/>
      <c r="CA18" s="12" t="s">
        <v>184</v>
      </c>
      <c r="CB18" s="135">
        <f>SUM(BB112:BB132,BH112:BH132,BN112:BN132,BT112:BT132)</f>
        <v>1654147.5815197215</v>
      </c>
    </row>
    <row r="19" spans="1:81" ht="15.5" x14ac:dyDescent="0.3">
      <c r="A19" s="12" t="s">
        <v>181</v>
      </c>
      <c r="B19" s="2"/>
      <c r="C19" s="136"/>
      <c r="D19" s="127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10"/>
      <c r="S19" s="2"/>
      <c r="T19" s="2"/>
      <c r="U19" s="2"/>
      <c r="V19" s="2"/>
      <c r="W19" s="2"/>
      <c r="X19" s="10"/>
      <c r="Y19" s="2"/>
      <c r="Z19" s="125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50"/>
      <c r="BB19" s="250"/>
      <c r="BC19" s="251"/>
      <c r="BD19" s="251"/>
      <c r="BE19" s="251"/>
      <c r="BF19" s="250"/>
      <c r="BG19" s="250"/>
      <c r="BH19" s="250"/>
      <c r="BI19" s="251"/>
      <c r="BJ19" s="251"/>
      <c r="BK19" s="251"/>
      <c r="BL19" s="250"/>
      <c r="BM19" s="250"/>
      <c r="BN19" s="250"/>
      <c r="BO19" s="251"/>
      <c r="BP19" s="251"/>
      <c r="BQ19" s="251"/>
      <c r="BR19" s="250"/>
      <c r="BS19" s="250"/>
      <c r="BT19" s="250"/>
      <c r="BU19" s="251"/>
      <c r="BV19" s="251"/>
      <c r="BW19" s="251"/>
      <c r="BX19" s="129"/>
      <c r="BY19" s="129"/>
      <c r="BZ19" s="129"/>
      <c r="CA19" s="129"/>
      <c r="CB19" s="129"/>
      <c r="CC19" s="129"/>
    </row>
    <row r="20" spans="1:81" ht="15.5" x14ac:dyDescent="0.35">
      <c r="A20" s="4" t="s">
        <v>35</v>
      </c>
      <c r="B20" s="126"/>
      <c r="C20" s="137">
        <f>[1]HH_Islam_wealth!D23</f>
        <v>3.8540572160788473</v>
      </c>
      <c r="D20" s="138">
        <f t="shared" ref="D20:D37" si="41">B20/C20</f>
        <v>0</v>
      </c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/>
      <c r="R20" s="139"/>
      <c r="S20" s="126"/>
      <c r="T20" s="126"/>
      <c r="U20" s="126"/>
      <c r="V20" s="126"/>
      <c r="W20" s="126"/>
      <c r="X20" s="139"/>
      <c r="Y20" s="140"/>
      <c r="Z20" s="141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2"/>
      <c r="AW20" s="2" t="s">
        <v>238</v>
      </c>
      <c r="AX20" s="2" t="s">
        <v>238</v>
      </c>
      <c r="AY20" s="2" t="s">
        <v>238</v>
      </c>
      <c r="AZ20" s="2"/>
      <c r="BA20" s="248">
        <f>'JMP Rural FINAL calcs'!BI20+'JMP Urban FINAL calcs'!BI20</f>
        <v>0</v>
      </c>
      <c r="BB20" s="248">
        <f>'JMP Rural FINAL calcs'!BJ20+'JMP Urban FINAL calcs'!BJ20</f>
        <v>0</v>
      </c>
      <c r="BC20" s="249" t="e">
        <f>BA20/B20</f>
        <v>#DIV/0!</v>
      </c>
      <c r="BD20" s="249" t="e">
        <f>'JMP Urban FINAL calcs'!BI20/'JMP Total sum FINAL calcs'!BA20</f>
        <v>#DIV/0!</v>
      </c>
      <c r="BE20" s="249" t="e">
        <f>'JMP Rural FINAL calcs'!BI20/'JMP Total sum FINAL calcs'!BA20</f>
        <v>#DIV/0!</v>
      </c>
      <c r="BF20" s="248"/>
      <c r="BG20" s="248">
        <f>'JMP Rural FINAL calcs'!BN20+'JMP Urban FINAL calcs'!BN20</f>
        <v>0</v>
      </c>
      <c r="BH20" s="248">
        <f>'JMP Rural FINAL calcs'!BO20+'JMP Urban FINAL calcs'!BO20</f>
        <v>0</v>
      </c>
      <c r="BI20" s="249" t="e">
        <f>BG20/B20</f>
        <v>#DIV/0!</v>
      </c>
      <c r="BJ20" s="249" t="e">
        <f>'JMP Urban FINAL calcs'!BN20/'JMP Total sum FINAL calcs'!BG20</f>
        <v>#DIV/0!</v>
      </c>
      <c r="BK20" s="249" t="e">
        <f>'JMP Rural FINAL calcs'!BN20/'JMP Total sum FINAL calcs'!BG20</f>
        <v>#DIV/0!</v>
      </c>
      <c r="BL20" s="248"/>
      <c r="BM20" s="248">
        <f>'JMP Rural FINAL calcs'!BS20+'JMP Urban FINAL calcs'!BS20</f>
        <v>0</v>
      </c>
      <c r="BN20" s="248"/>
      <c r="BO20" s="249" t="e">
        <f>BM20/B20</f>
        <v>#DIV/0!</v>
      </c>
      <c r="BP20" s="249" t="e">
        <f>'JMP Urban FINAL calcs'!BS20/'JMP Total sum FINAL calcs'!BM20</f>
        <v>#DIV/0!</v>
      </c>
      <c r="BQ20" s="249" t="e">
        <f>'JMP Rural FINAL calcs'!BS20/'JMP Total sum FINAL calcs'!BM20</f>
        <v>#DIV/0!</v>
      </c>
      <c r="BR20" s="248"/>
      <c r="BS20" s="248">
        <f>'JMP Rural FINAL calcs'!BX20+'JMP Urban FINAL calcs'!BX20</f>
        <v>0</v>
      </c>
      <c r="BT20" s="248">
        <f>'JMP Rural FINAL calcs'!BY20+'JMP Urban FINAL calcs'!BY20</f>
        <v>0</v>
      </c>
      <c r="BU20" s="249" t="e">
        <f>BS20/B20</f>
        <v>#DIV/0!</v>
      </c>
      <c r="BV20" s="249" t="e">
        <f>'JMP Urban FINAL calcs'!BX20/'JMP Total sum FINAL calcs'!BS20</f>
        <v>#DIV/0!</v>
      </c>
      <c r="BW20" s="249" t="e">
        <f>'JMP Rural FINAL calcs'!BX20/'JMP Total sum FINAL calcs'!BS20</f>
        <v>#DIV/0!</v>
      </c>
      <c r="BX20" s="2"/>
      <c r="BY20" s="2"/>
      <c r="BZ20" s="2"/>
      <c r="CA20" s="2"/>
      <c r="CB20" s="2"/>
    </row>
    <row r="21" spans="1:81" ht="15.5" x14ac:dyDescent="0.35">
      <c r="A21" s="4" t="s">
        <v>36</v>
      </c>
      <c r="B21" s="126">
        <f t="shared" ref="B21:B22" si="42">(V21*100)/U21</f>
        <v>16005372.513185309</v>
      </c>
      <c r="C21" s="137">
        <f>[1]HH_Islam_wealth!D24</f>
        <v>4.6118431303246599</v>
      </c>
      <c r="D21" s="138">
        <f t="shared" si="41"/>
        <v>3470493.6965318201</v>
      </c>
      <c r="E21" s="126">
        <v>31.749220000000001</v>
      </c>
      <c r="F21" s="126">
        <v>5081580.5632199999</v>
      </c>
      <c r="G21" s="126">
        <v>2.5548000000000002</v>
      </c>
      <c r="H21" s="126">
        <v>408905.45831000002</v>
      </c>
      <c r="I21" s="126"/>
      <c r="J21" s="126"/>
      <c r="K21" s="126">
        <v>59.226970000000001</v>
      </c>
      <c r="L21" s="126">
        <v>9479496.8216500003</v>
      </c>
      <c r="M21" s="126">
        <f t="shared" ref="M21:N21" si="43">K21</f>
        <v>59.226970000000001</v>
      </c>
      <c r="N21" s="126">
        <f t="shared" si="43"/>
        <v>9479496.8216500003</v>
      </c>
      <c r="O21" s="126">
        <v>6.4690200000000004</v>
      </c>
      <c r="P21" s="126">
        <v>1035390.15682</v>
      </c>
      <c r="Q21" s="126"/>
      <c r="R21" s="139"/>
      <c r="S21" s="126">
        <v>14.32062</v>
      </c>
      <c r="T21" s="126">
        <v>2292069.2304799999</v>
      </c>
      <c r="U21" s="126">
        <v>51.375360000000001</v>
      </c>
      <c r="V21" s="126">
        <v>8222817.7479900001</v>
      </c>
      <c r="W21" s="126">
        <v>0</v>
      </c>
      <c r="X21" s="139">
        <v>0</v>
      </c>
      <c r="Y21" s="140">
        <f>N21</f>
        <v>9479496.8216500003</v>
      </c>
      <c r="Z21" s="141">
        <f t="shared" ref="Z21:Z23" si="44">Y21/(Y21+P21)</f>
        <v>0.90153102368669902</v>
      </c>
      <c r="AA21" s="140">
        <f t="shared" ref="AA21:AA23" si="45">T21*Z21</f>
        <v>2066371.5197154188</v>
      </c>
      <c r="AB21" s="140">
        <f t="shared" ref="AB21:AB23" si="46">T21*(1-Z21)</f>
        <v>225697.71076458113</v>
      </c>
      <c r="AC21" s="140">
        <f t="shared" ref="AC21:AC23" si="47">V21*Z21</f>
        <v>7413125.3019345822</v>
      </c>
      <c r="AD21" s="140">
        <f t="shared" ref="AD21:AD23" si="48">V21*(1-Z21)</f>
        <v>809692.44605541823</v>
      </c>
      <c r="AE21" s="140">
        <f t="shared" ref="AE21:AE23" si="49">X21*Z21</f>
        <v>0</v>
      </c>
      <c r="AF21" s="140">
        <f t="shared" ref="AF21:AF23" si="50">X21*(1-Z21)</f>
        <v>0</v>
      </c>
      <c r="AG21" s="140"/>
      <c r="AH21" s="140">
        <f>AA21/C21</f>
        <v>448057.63364504388</v>
      </c>
      <c r="AI21" s="140">
        <f>AB21/($AG$2*C21)</f>
        <v>16312.907470806413</v>
      </c>
      <c r="AJ21" s="140">
        <f>AC21/C21</f>
        <v>1607410.5498494527</v>
      </c>
      <c r="AK21" s="140">
        <f>AD21/($AG$2*C21)</f>
        <v>58522.693507025848</v>
      </c>
      <c r="AL21" s="140">
        <f t="shared" ref="AL21:AL23" si="51">AJ21+AK21</f>
        <v>1665933.2433564786</v>
      </c>
      <c r="AM21" s="140">
        <f>AE21/C21</f>
        <v>0</v>
      </c>
      <c r="AN21" s="140">
        <f>AF21/($AG$2*C21)</f>
        <v>0</v>
      </c>
      <c r="AO21" s="140">
        <f t="shared" ref="AO21:AO23" si="52">AM21+AN21</f>
        <v>0</v>
      </c>
      <c r="AP21" s="140">
        <f t="shared" ref="AP21:AP23" si="53">AL21+AO21</f>
        <v>1665933.2433564786</v>
      </c>
      <c r="AQ21" s="140">
        <f t="shared" ref="AQ21:AQ23" si="54">H21*Z21</f>
        <v>368640.95642129314</v>
      </c>
      <c r="AR21" s="140">
        <f t="shared" ref="AR21:AR23" si="55">H21*(1-Z21)</f>
        <v>40264.501888706873</v>
      </c>
      <c r="AS21" s="140">
        <f>AQ21/C21</f>
        <v>79933.541970960738</v>
      </c>
      <c r="AT21" s="140">
        <f>AR21/($AG$2*C21)</f>
        <v>2910.2248819603983</v>
      </c>
      <c r="AU21" s="140">
        <f t="shared" ref="AU21:AU23" si="56">SUM(AS21:AT21)</f>
        <v>82843.766852921137</v>
      </c>
      <c r="AV21" s="2"/>
      <c r="AW21" s="2">
        <f t="shared" ref="AW21:AW23" si="57">AO21</f>
        <v>0</v>
      </c>
      <c r="AX21" s="2">
        <f t="shared" ref="AX21:AX23" si="58">AU21</f>
        <v>82843.766852921137</v>
      </c>
      <c r="AY21" s="2">
        <f t="shared" ref="AY21:AY23" si="59">AX21+AW21</f>
        <v>82843.766852921137</v>
      </c>
      <c r="AZ21" s="2"/>
      <c r="BA21" s="248">
        <f>'JMP Rural FINAL calcs'!BI21+'JMP Urban FINAL calcs'!BI21</f>
        <v>1570988.6394631343</v>
      </c>
      <c r="BB21" s="248">
        <f>'JMP Rural FINAL calcs'!BJ21+'JMP Urban FINAL calcs'!BJ21</f>
        <v>324580.02854591969</v>
      </c>
      <c r="BC21" s="249">
        <f>BA21/B21</f>
        <v>9.8153831669268915E-2</v>
      </c>
      <c r="BD21" s="249">
        <f>'JMP Urban FINAL calcs'!BI21/'JMP Total sum FINAL calcs'!BA21</f>
        <v>0.6672373647374743</v>
      </c>
      <c r="BE21" s="249">
        <f>'JMP Rural FINAL calcs'!BI21/'JMP Total sum FINAL calcs'!BA21</f>
        <v>0.3327626352625257</v>
      </c>
      <c r="BF21" s="248"/>
      <c r="BG21" s="248">
        <f>'JMP Rural FINAL calcs'!BN21+'JMP Urban FINAL calcs'!BN21</f>
        <v>6651828.8548868662</v>
      </c>
      <c r="BH21" s="248">
        <f>'JMP Rural FINAL calcs'!BO21+'JMP Urban FINAL calcs'!BO21</f>
        <v>1327866.191613374</v>
      </c>
      <c r="BI21" s="249">
        <f>BG21/B21</f>
        <v>0.4155997524835523</v>
      </c>
      <c r="BJ21" s="249">
        <f>'JMP Urban FINAL calcs'!BN21/'JMP Total sum FINAL calcs'!BG21</f>
        <v>0.11431066976317156</v>
      </c>
      <c r="BK21" s="249">
        <f>'JMP Rural FINAL calcs'!BN21/'JMP Total sum FINAL calcs'!BG21</f>
        <v>0.88568933023682839</v>
      </c>
      <c r="BL21" s="248"/>
      <c r="BM21" s="248">
        <f>'JMP Rural FINAL calcs'!BS21+'JMP Urban FINAL calcs'!BS21</f>
        <v>408905.93089999998</v>
      </c>
      <c r="BN21" s="248">
        <f>'JMP Rural FINAL calcs'!BT21+'JMP Urban FINAL calcs'!BT21</f>
        <v>81037.083764263152</v>
      </c>
      <c r="BO21" s="249">
        <f>BM21/B21</f>
        <v>2.5548042106682687E-2</v>
      </c>
      <c r="BP21" s="249">
        <f>'JMP Urban FINAL calcs'!BS21/'JMP Total sum FINAL calcs'!BM21</f>
        <v>0</v>
      </c>
      <c r="BQ21" s="249">
        <f>'JMP Rural FINAL calcs'!BS21/'JMP Total sum FINAL calcs'!BM21</f>
        <v>1</v>
      </c>
      <c r="BR21" s="248"/>
      <c r="BS21" s="248">
        <f>'JMP Rural FINAL calcs'!BX21+'JMP Urban FINAL calcs'!BX21</f>
        <v>5081580.3681500005</v>
      </c>
      <c r="BT21" s="248">
        <f>'JMP Rural FINAL calcs'!BY21+'JMP Urban FINAL calcs'!BY21</f>
        <v>1101854.5567468754</v>
      </c>
      <c r="BU21" s="249">
        <f>BS21/B21</f>
        <v>0.31749216483176307</v>
      </c>
      <c r="BV21" s="249">
        <f>'JMP Urban FINAL calcs'!BX21/'JMP Total sum FINAL calcs'!BS21</f>
        <v>0</v>
      </c>
      <c r="BW21" s="249">
        <f>'JMP Rural FINAL calcs'!BX21/'JMP Total sum FINAL calcs'!BS21</f>
        <v>1</v>
      </c>
      <c r="BX21" s="2"/>
      <c r="BY21" s="2"/>
      <c r="BZ21" s="2"/>
      <c r="CA21" s="2"/>
      <c r="CB21" s="2"/>
    </row>
    <row r="22" spans="1:81" ht="15.5" x14ac:dyDescent="0.35">
      <c r="A22" s="4" t="s">
        <v>4</v>
      </c>
      <c r="B22" s="126">
        <f t="shared" si="42"/>
        <v>1409515977.5462778</v>
      </c>
      <c r="C22" s="137">
        <f>[1]HH_Islam_wealth!D25</f>
        <v>3.3844078411709302</v>
      </c>
      <c r="D22" s="138">
        <f t="shared" si="41"/>
        <v>416473440.46414232</v>
      </c>
      <c r="E22" s="126">
        <v>0.22636000000000001</v>
      </c>
      <c r="F22" s="126">
        <v>3190600.6180099999</v>
      </c>
      <c r="G22" s="126">
        <v>9.0319400000000005</v>
      </c>
      <c r="H22" s="126">
        <v>127306800.91247</v>
      </c>
      <c r="I22" s="126">
        <v>12.678520000000001</v>
      </c>
      <c r="J22" s="126">
        <v>178705873.49844</v>
      </c>
      <c r="K22" s="126"/>
      <c r="L22" s="126"/>
      <c r="M22" s="126">
        <f t="shared" ref="M22:N22" si="60">I22</f>
        <v>12.678520000000001</v>
      </c>
      <c r="N22" s="126">
        <f t="shared" si="60"/>
        <v>178705873.49844</v>
      </c>
      <c r="O22" s="126">
        <v>5.9809099999999997</v>
      </c>
      <c r="P22" s="126">
        <v>84301933.901820004</v>
      </c>
      <c r="Q22" s="126">
        <v>72.082269999999994</v>
      </c>
      <c r="R22" s="139">
        <v>1016012103.06926</v>
      </c>
      <c r="S22" s="126">
        <v>62.1813</v>
      </c>
      <c r="T22" s="126">
        <v>876456164.92900002</v>
      </c>
      <c r="U22" s="126">
        <v>4.19102</v>
      </c>
      <c r="V22" s="126">
        <v>59073096.522160001</v>
      </c>
      <c r="W22" s="126">
        <v>24.36938</v>
      </c>
      <c r="X22" s="139">
        <v>343490649.01836002</v>
      </c>
      <c r="Y22" s="140">
        <f t="shared" ref="Y22:Y23" si="61">R22+N22</f>
        <v>1194717976.5676999</v>
      </c>
      <c r="Z22" s="141">
        <f t="shared" si="44"/>
        <v>0.9340886461486958</v>
      </c>
      <c r="AA22" s="140">
        <f t="shared" si="45"/>
        <v>818687752.50720763</v>
      </c>
      <c r="AB22" s="140">
        <f t="shared" si="46"/>
        <v>57768412.421792351</v>
      </c>
      <c r="AC22" s="140">
        <f t="shared" si="47"/>
        <v>55179508.754195668</v>
      </c>
      <c r="AD22" s="140">
        <f t="shared" si="48"/>
        <v>3893587.7679643352</v>
      </c>
      <c r="AE22" s="140">
        <f t="shared" si="49"/>
        <v>320850715.30629677</v>
      </c>
      <c r="AF22" s="140">
        <f t="shared" si="50"/>
        <v>22639933.712063264</v>
      </c>
      <c r="AG22" s="140"/>
      <c r="AH22" s="140">
        <f>AA22/C22</f>
        <v>241899851.00139698</v>
      </c>
      <c r="AI22" s="140">
        <f>AB22/($AG$2*C22)</f>
        <v>5689662.2326901909</v>
      </c>
      <c r="AJ22" s="140">
        <f>AC22/C22</f>
        <v>16304036.435249712</v>
      </c>
      <c r="AK22" s="140">
        <f>AD22/($AG$2*C22)</f>
        <v>383482.91643019399</v>
      </c>
      <c r="AL22" s="140">
        <f t="shared" si="51"/>
        <v>16687519.351679906</v>
      </c>
      <c r="AM22" s="140">
        <f>AE22/C22</f>
        <v>94802615.513173357</v>
      </c>
      <c r="AN22" s="140">
        <f>AF22/($AG$2*C22)</f>
        <v>2229827.1735704234</v>
      </c>
      <c r="AO22" s="140">
        <f t="shared" si="52"/>
        <v>97032442.686743781</v>
      </c>
      <c r="AP22" s="140">
        <f t="shared" si="53"/>
        <v>113719962.03842369</v>
      </c>
      <c r="AQ22" s="140">
        <f t="shared" si="54"/>
        <v>118915837.30985065</v>
      </c>
      <c r="AR22" s="140">
        <f t="shared" si="55"/>
        <v>8390963.6026193462</v>
      </c>
      <c r="AS22" s="140">
        <f>AQ22/C22</f>
        <v>35136379.210346118</v>
      </c>
      <c r="AT22" s="140">
        <f>AR22/($AG$2*C22)</f>
        <v>826433.4556594356</v>
      </c>
      <c r="AU22" s="140">
        <f t="shared" si="56"/>
        <v>35962812.666005552</v>
      </c>
      <c r="AV22" s="2"/>
      <c r="AW22" s="2">
        <f t="shared" si="57"/>
        <v>97032442.686743781</v>
      </c>
      <c r="AX22" s="2">
        <f t="shared" si="58"/>
        <v>35962812.666005552</v>
      </c>
      <c r="AY22" s="2">
        <f t="shared" si="59"/>
        <v>132995255.35274933</v>
      </c>
      <c r="AZ22" s="2"/>
      <c r="BA22" s="248">
        <f>'JMP Rural FINAL calcs'!BI22+'JMP Urban FINAL calcs'!BI22</f>
        <v>204155210.57088843</v>
      </c>
      <c r="BB22" s="248">
        <f>'JMP Rural FINAL calcs'!BJ22+'JMP Urban FINAL calcs'!BJ22</f>
        <v>57659216.314319067</v>
      </c>
      <c r="BC22" s="249">
        <f>BA22/B22</f>
        <v>0.14484065014026101</v>
      </c>
      <c r="BD22" s="249">
        <f>'JMP Urban FINAL calcs'!BI22/'JMP Total sum FINAL calcs'!BA22</f>
        <v>0.49125419984795565</v>
      </c>
      <c r="BE22" s="249">
        <f>'JMP Rural FINAL calcs'!BI22/'JMP Total sum FINAL calcs'!BA22</f>
        <v>0.5087458001520444</v>
      </c>
      <c r="BF22" s="248"/>
      <c r="BG22" s="248">
        <f>'JMP Rural FINAL calcs'!BN22+'JMP Urban FINAL calcs'!BN22</f>
        <v>198408533.00342157</v>
      </c>
      <c r="BH22" s="248">
        <f>'JMP Rural FINAL calcs'!BO22+'JMP Urban FINAL calcs'!BO22</f>
        <v>56011248.694717176</v>
      </c>
      <c r="BI22" s="249">
        <f>BG22/B22</f>
        <v>0.14076359272550876</v>
      </c>
      <c r="BJ22" s="249">
        <f>'JMP Urban FINAL calcs'!BN22/'JMP Total sum FINAL calcs'!BG22</f>
        <v>0.225333751059166</v>
      </c>
      <c r="BK22" s="249">
        <f>'JMP Rural FINAL calcs'!BN22/'JMP Total sum FINAL calcs'!BG22</f>
        <v>0.77466624894083391</v>
      </c>
      <c r="BL22" s="248"/>
      <c r="BM22" s="248">
        <f>'JMP Rural FINAL calcs'!BS22+'JMP Urban FINAL calcs'!BS22</f>
        <v>127306799.78411999</v>
      </c>
      <c r="BN22" s="248">
        <f>'JMP Rural FINAL calcs'!BT22+'JMP Urban FINAL calcs'!BT22</f>
        <v>35936401.88898778</v>
      </c>
      <c r="BO22" s="249">
        <f>BM22/B22</f>
        <v>9.0319515218081459E-2</v>
      </c>
      <c r="BP22" s="249">
        <f>'JMP Urban FINAL calcs'!BS22/'JMP Total sum FINAL calcs'!BM22</f>
        <v>0.18144858916665191</v>
      </c>
      <c r="BQ22" s="249">
        <f>'JMP Rural FINAL calcs'!BS22/'JMP Total sum FINAL calcs'!BM22</f>
        <v>0.81855141083334815</v>
      </c>
      <c r="BR22" s="248"/>
      <c r="BS22" s="248">
        <f>'JMP Rural FINAL calcs'!BX22+'JMP Urban FINAL calcs'!BX22</f>
        <v>3190600.5884199999</v>
      </c>
      <c r="BT22" s="248">
        <f>'JMP Rural FINAL calcs'!BY22+'JMP Urban FINAL calcs'!BY22</f>
        <v>942735.25477831392</v>
      </c>
      <c r="BU22" s="249">
        <f>BS22/B22</f>
        <v>2.2636143465179308E-3</v>
      </c>
      <c r="BV22" s="249">
        <f>'JMP Urban FINAL calcs'!BX22/'JMP Total sum FINAL calcs'!BS22</f>
        <v>0.16294149556571341</v>
      </c>
      <c r="BW22" s="249">
        <f>'JMP Rural FINAL calcs'!BX22/'JMP Total sum FINAL calcs'!BS22</f>
        <v>0.83705850443428664</v>
      </c>
      <c r="BX22" s="2"/>
      <c r="BY22" s="2"/>
      <c r="BZ22" s="2"/>
      <c r="CA22" s="2"/>
      <c r="CB22" s="2"/>
    </row>
    <row r="23" spans="1:81" ht="15.5" x14ac:dyDescent="0.35">
      <c r="A23" s="4" t="s">
        <v>37</v>
      </c>
      <c r="B23" s="126">
        <f>(T23*100)/S23</f>
        <v>7364882.9190788008</v>
      </c>
      <c r="C23" s="137">
        <f>[1]HH_Islam_wealth!D26</f>
        <v>2.9093509951891199</v>
      </c>
      <c r="D23" s="138">
        <f t="shared" si="41"/>
        <v>2531452.1799732358</v>
      </c>
      <c r="E23" s="126">
        <v>0</v>
      </c>
      <c r="F23" s="126">
        <v>0</v>
      </c>
      <c r="G23" s="126">
        <v>3.5637799999999999</v>
      </c>
      <c r="H23" s="126">
        <v>262467.89671</v>
      </c>
      <c r="I23" s="126">
        <v>4.6627799999999997</v>
      </c>
      <c r="J23" s="126">
        <v>343407.93867</v>
      </c>
      <c r="K23" s="126"/>
      <c r="L23" s="126"/>
      <c r="M23" s="126">
        <f t="shared" ref="M23:N23" si="62">I23</f>
        <v>4.6627799999999997</v>
      </c>
      <c r="N23" s="126">
        <f t="shared" si="62"/>
        <v>343407.93867</v>
      </c>
      <c r="O23" s="126">
        <v>0</v>
      </c>
      <c r="P23" s="126">
        <v>0</v>
      </c>
      <c r="Q23" s="126">
        <v>91.773449999999997</v>
      </c>
      <c r="R23" s="139">
        <v>6759007.1646199999</v>
      </c>
      <c r="S23" s="126">
        <v>92.872450000000001</v>
      </c>
      <c r="T23" s="126">
        <v>6839947.20658</v>
      </c>
      <c r="U23" s="126"/>
      <c r="V23" s="126"/>
      <c r="W23" s="126">
        <v>3.5637799999999999</v>
      </c>
      <c r="X23" s="139">
        <v>262467.89671</v>
      </c>
      <c r="Y23" s="140">
        <f t="shared" si="61"/>
        <v>7102415.10329</v>
      </c>
      <c r="Z23" s="141">
        <f t="shared" si="44"/>
        <v>1</v>
      </c>
      <c r="AA23" s="140">
        <f t="shared" si="45"/>
        <v>6839947.20658</v>
      </c>
      <c r="AB23" s="140">
        <f t="shared" si="46"/>
        <v>0</v>
      </c>
      <c r="AC23" s="140">
        <f t="shared" si="47"/>
        <v>0</v>
      </c>
      <c r="AD23" s="140">
        <f t="shared" si="48"/>
        <v>0</v>
      </c>
      <c r="AE23" s="140">
        <f t="shared" si="49"/>
        <v>262467.89671</v>
      </c>
      <c r="AF23" s="140">
        <f t="shared" si="50"/>
        <v>0</v>
      </c>
      <c r="AG23" s="140"/>
      <c r="AH23" s="140">
        <f>AA23/C23</f>
        <v>2351021.6601195536</v>
      </c>
      <c r="AI23" s="140">
        <f>AB23/($AG$2*C23)</f>
        <v>0</v>
      </c>
      <c r="AJ23" s="140">
        <f>AC23/C23</f>
        <v>0</v>
      </c>
      <c r="AK23" s="140">
        <f>AD23/($AG$2*C23)</f>
        <v>0</v>
      </c>
      <c r="AL23" s="140">
        <f t="shared" si="51"/>
        <v>0</v>
      </c>
      <c r="AM23" s="140">
        <f>AE23/C23</f>
        <v>90215.273833928892</v>
      </c>
      <c r="AN23" s="140">
        <f>AF23/($AG$2*C23)</f>
        <v>0</v>
      </c>
      <c r="AO23" s="140">
        <f t="shared" si="52"/>
        <v>90215.273833928892</v>
      </c>
      <c r="AP23" s="140">
        <f t="shared" si="53"/>
        <v>90215.273833928892</v>
      </c>
      <c r="AQ23" s="140">
        <f t="shared" si="54"/>
        <v>262467.89671</v>
      </c>
      <c r="AR23" s="140">
        <f t="shared" si="55"/>
        <v>0</v>
      </c>
      <c r="AS23" s="140">
        <f>AQ23/C23</f>
        <v>90215.273833928892</v>
      </c>
      <c r="AT23" s="140">
        <f>AR23/($AG$2*C23)</f>
        <v>0</v>
      </c>
      <c r="AU23" s="140">
        <f t="shared" si="56"/>
        <v>90215.273833928892</v>
      </c>
      <c r="AV23" s="2"/>
      <c r="AW23" s="2">
        <f t="shared" si="57"/>
        <v>90215.273833928892</v>
      </c>
      <c r="AX23" s="2">
        <f t="shared" si="58"/>
        <v>90215.273833928892</v>
      </c>
      <c r="AY23" s="2">
        <f t="shared" si="59"/>
        <v>180430.54766785778</v>
      </c>
      <c r="AZ23" s="2"/>
      <c r="BA23" s="248">
        <f>'JMP Rural FINAL calcs'!BI23+'JMP Urban FINAL calcs'!BI23</f>
        <v>196850.9225325</v>
      </c>
      <c r="BB23" s="248">
        <f>'JMP Rural FINAL calcs'!BJ23+'JMP Urban FINAL calcs'!BJ23</f>
        <v>67661.455375446676</v>
      </c>
      <c r="BC23" s="249">
        <f>BA23/B23</f>
        <v>2.6728316620289478E-2</v>
      </c>
      <c r="BD23" s="249">
        <f>'JMP Urban FINAL calcs'!BI23/'JMP Total sum FINAL calcs'!BA23</f>
        <v>1</v>
      </c>
      <c r="BE23" s="249">
        <f>'JMP Rural FINAL calcs'!BI23/'JMP Total sum FINAL calcs'!BA23</f>
        <v>0</v>
      </c>
      <c r="BF23" s="248"/>
      <c r="BG23" s="248">
        <f>'JMP Rural FINAL calcs'!BN23+'JMP Urban FINAL calcs'!BN23</f>
        <v>65616.9741775</v>
      </c>
      <c r="BH23" s="248">
        <f>'JMP Rural FINAL calcs'!BO23+'JMP Urban FINAL calcs'!BO23</f>
        <v>22553.818458482223</v>
      </c>
      <c r="BI23" s="249">
        <f>BG23/B23</f>
        <v>8.9094388734298254E-3</v>
      </c>
      <c r="BJ23" s="249">
        <f>'JMP Urban FINAL calcs'!BN23/'JMP Total sum FINAL calcs'!BG23</f>
        <v>1</v>
      </c>
      <c r="BK23" s="249">
        <f>'JMP Rural FINAL calcs'!BN23/'JMP Total sum FINAL calcs'!BG23</f>
        <v>0</v>
      </c>
      <c r="BL23" s="248"/>
      <c r="BM23" s="248">
        <f>'JMP Rural FINAL calcs'!BS23+'JMP Urban FINAL calcs'!BS23</f>
        <v>262467.89671</v>
      </c>
      <c r="BN23" s="248">
        <f>'JMP Rural FINAL calcs'!BT23+'JMP Urban FINAL calcs'!BT23</f>
        <v>90215.273833928892</v>
      </c>
      <c r="BO23" s="249">
        <f>BM23/B23</f>
        <v>3.5637755493719302E-2</v>
      </c>
      <c r="BP23" s="249">
        <f>'JMP Urban FINAL calcs'!BS23/'JMP Total sum FINAL calcs'!BM23</f>
        <v>1</v>
      </c>
      <c r="BQ23" s="249">
        <f>'JMP Rural FINAL calcs'!BS23/'JMP Total sum FINAL calcs'!BM23</f>
        <v>0</v>
      </c>
      <c r="BR23" s="248"/>
      <c r="BS23" s="248">
        <f>'JMP Rural FINAL calcs'!BX23+'JMP Urban FINAL calcs'!BX23</f>
        <v>0</v>
      </c>
      <c r="BT23" s="248">
        <f>'JMP Rural FINAL calcs'!BY23+'JMP Urban FINAL calcs'!BY23</f>
        <v>0</v>
      </c>
      <c r="BU23" s="249">
        <f>BS23/B23</f>
        <v>0</v>
      </c>
      <c r="BV23" s="249" t="e">
        <f>'JMP Urban FINAL calcs'!BX23/'JMP Total sum FINAL calcs'!BS23</f>
        <v>#DIV/0!</v>
      </c>
      <c r="BW23" s="249" t="e">
        <f>'JMP Rural FINAL calcs'!BX23/'JMP Total sum FINAL calcs'!BS23</f>
        <v>#DIV/0!</v>
      </c>
      <c r="BX23" s="2"/>
      <c r="BY23" s="2"/>
      <c r="BZ23" s="2"/>
      <c r="CA23" s="2"/>
      <c r="CB23" s="2"/>
    </row>
    <row r="24" spans="1:81" ht="15.5" x14ac:dyDescent="0.35">
      <c r="A24" s="4" t="s">
        <v>38</v>
      </c>
      <c r="B24" s="126"/>
      <c r="C24" s="137">
        <f>[1]HH_Islam_wealth!D27</f>
        <v>3.0792649719796898</v>
      </c>
      <c r="D24" s="138">
        <f t="shared" si="41"/>
        <v>0</v>
      </c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39"/>
      <c r="S24" s="126"/>
      <c r="T24" s="126"/>
      <c r="U24" s="126"/>
      <c r="V24" s="126"/>
      <c r="W24" s="126"/>
      <c r="X24" s="139"/>
      <c r="Y24" s="140"/>
      <c r="Z24" s="141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2"/>
      <c r="AW24" s="2" t="s">
        <v>238</v>
      </c>
      <c r="AX24" s="2" t="s">
        <v>238</v>
      </c>
      <c r="AY24" s="2" t="s">
        <v>238</v>
      </c>
      <c r="AZ24" s="2"/>
      <c r="BA24" s="248">
        <f>'JMP Rural FINAL calcs'!BI24+'JMP Urban FINAL calcs'!BI24</f>
        <v>0</v>
      </c>
      <c r="BB24" s="248">
        <f>'JMP Rural FINAL calcs'!BJ24+'JMP Urban FINAL calcs'!BJ24</f>
        <v>0</v>
      </c>
      <c r="BC24" s="249" t="e">
        <f>BA24/B24</f>
        <v>#DIV/0!</v>
      </c>
      <c r="BD24" s="249" t="e">
        <f>'JMP Urban FINAL calcs'!BI24/'JMP Total sum FINAL calcs'!BA24</f>
        <v>#DIV/0!</v>
      </c>
      <c r="BE24" s="249" t="e">
        <f>'JMP Rural FINAL calcs'!BI24/'JMP Total sum FINAL calcs'!BA24</f>
        <v>#DIV/0!</v>
      </c>
      <c r="BF24" s="248"/>
      <c r="BG24" s="248">
        <f>'JMP Rural FINAL calcs'!BN24+'JMP Urban FINAL calcs'!BN24</f>
        <v>0</v>
      </c>
      <c r="BH24" s="248">
        <f>'JMP Rural FINAL calcs'!BO24+'JMP Urban FINAL calcs'!BO24</f>
        <v>0</v>
      </c>
      <c r="BI24" s="249" t="e">
        <f>BG24/B24</f>
        <v>#DIV/0!</v>
      </c>
      <c r="BJ24" s="249" t="e">
        <f>'JMP Urban FINAL calcs'!BN24/'JMP Total sum FINAL calcs'!BG24</f>
        <v>#DIV/0!</v>
      </c>
      <c r="BK24" s="249" t="e">
        <f>'JMP Rural FINAL calcs'!BN24/'JMP Total sum FINAL calcs'!BG24</f>
        <v>#DIV/0!</v>
      </c>
      <c r="BL24" s="248"/>
      <c r="BM24" s="248">
        <f>'JMP Rural FINAL calcs'!BS24+'JMP Urban FINAL calcs'!BS24</f>
        <v>0</v>
      </c>
      <c r="BN24" s="248"/>
      <c r="BO24" s="249" t="e">
        <f>BM24/B24</f>
        <v>#DIV/0!</v>
      </c>
      <c r="BP24" s="249" t="e">
        <f>'JMP Urban FINAL calcs'!BS24/'JMP Total sum FINAL calcs'!BM24</f>
        <v>#DIV/0!</v>
      </c>
      <c r="BQ24" s="249" t="e">
        <f>'JMP Rural FINAL calcs'!BS24/'JMP Total sum FINAL calcs'!BM24</f>
        <v>#DIV/0!</v>
      </c>
      <c r="BR24" s="248"/>
      <c r="BS24" s="248">
        <f>'JMP Rural FINAL calcs'!BX24+'JMP Urban FINAL calcs'!BX24</f>
        <v>0</v>
      </c>
      <c r="BT24" s="248">
        <f>'JMP Rural FINAL calcs'!BY24+'JMP Urban FINAL calcs'!BY24</f>
        <v>0</v>
      </c>
      <c r="BU24" s="249" t="e">
        <f>BS24/B24</f>
        <v>#DIV/0!</v>
      </c>
      <c r="BV24" s="249" t="e">
        <f>'JMP Urban FINAL calcs'!BX24/'JMP Total sum FINAL calcs'!BS24</f>
        <v>#DIV/0!</v>
      </c>
      <c r="BW24" s="249" t="e">
        <f>'JMP Rural FINAL calcs'!BX24/'JMP Total sum FINAL calcs'!BS24</f>
        <v>#DIV/0!</v>
      </c>
      <c r="BX24" s="2"/>
      <c r="BY24" s="2"/>
      <c r="BZ24" s="2"/>
      <c r="CA24" s="2"/>
      <c r="CB24" s="2"/>
    </row>
    <row r="25" spans="1:81" ht="15.5" x14ac:dyDescent="0.35">
      <c r="A25" s="4" t="s">
        <v>40</v>
      </c>
      <c r="B25" s="126">
        <f t="shared" ref="B25:B32" si="63">(V25*100)/U25</f>
        <v>25490969.290557317</v>
      </c>
      <c r="C25" s="137">
        <f>[1]HH_Islam_wealth!D28</f>
        <v>3.9293088662347602</v>
      </c>
      <c r="D25" s="138">
        <f t="shared" si="41"/>
        <v>6487392.6072866619</v>
      </c>
      <c r="E25" s="126">
        <v>0</v>
      </c>
      <c r="F25" s="126">
        <v>0</v>
      </c>
      <c r="G25" s="126">
        <v>15.5114</v>
      </c>
      <c r="H25" s="126">
        <v>3954004.5085</v>
      </c>
      <c r="I25" s="126"/>
      <c r="J25" s="126"/>
      <c r="K25" s="126">
        <v>83.158410000000003</v>
      </c>
      <c r="L25" s="126">
        <v>21197880.473749999</v>
      </c>
      <c r="M25" s="126">
        <f t="shared" ref="M25:N25" si="64">K25</f>
        <v>83.158410000000003</v>
      </c>
      <c r="N25" s="126">
        <f t="shared" si="64"/>
        <v>21197880.473749999</v>
      </c>
      <c r="O25" s="126">
        <v>1.33019</v>
      </c>
      <c r="P25" s="126">
        <v>339079.01775</v>
      </c>
      <c r="Q25" s="126"/>
      <c r="R25" s="139"/>
      <c r="S25" s="126">
        <v>45.088209999999997</v>
      </c>
      <c r="T25" s="126">
        <v>11493418.40961</v>
      </c>
      <c r="U25" s="126">
        <v>9.5040800000000001</v>
      </c>
      <c r="V25" s="126">
        <v>2422682.1141499998</v>
      </c>
      <c r="W25" s="126">
        <v>29.896319999999999</v>
      </c>
      <c r="X25" s="139">
        <v>7620858.9677499998</v>
      </c>
      <c r="Y25" s="140">
        <f t="shared" ref="Y25:Y26" si="65">N25</f>
        <v>21197880.473749999</v>
      </c>
      <c r="Z25" s="141">
        <f t="shared" ref="Z25:Z37" si="66">Y25/(Y25+P25)</f>
        <v>0.9842559476474001</v>
      </c>
      <c r="AA25" s="140">
        <f t="shared" ref="AA25:AA37" si="67">T25*Z25</f>
        <v>11312465.428458763</v>
      </c>
      <c r="AB25" s="140">
        <f t="shared" ref="AB25:AB37" si="68">T25*(1-Z25)</f>
        <v>180952.98115123535</v>
      </c>
      <c r="AC25" s="140">
        <f t="shared" ref="AC25:AC37" si="69">V25*Z25</f>
        <v>2384539.280111115</v>
      </c>
      <c r="AD25" s="140">
        <f t="shared" ref="AD25:AD37" si="70">V25*(1-Z25)</f>
        <v>38142.834038885012</v>
      </c>
      <c r="AE25" s="140">
        <f t="shared" ref="AE25:AE37" si="71">X25*Z25</f>
        <v>7500875.7651899634</v>
      </c>
      <c r="AF25" s="140">
        <f t="shared" ref="AF25:AF37" si="72">X25*(1-Z25)</f>
        <v>119983.20256003644</v>
      </c>
      <c r="AG25" s="140"/>
      <c r="AH25" s="140">
        <f t="shared" ref="AH25:AH37" si="73">AA25/C25</f>
        <v>2878996.2340880763</v>
      </c>
      <c r="AI25" s="140">
        <f t="shared" ref="AI25:AI37" si="74">AB25/($AG$2*C25)</f>
        <v>15350.704777134049</v>
      </c>
      <c r="AJ25" s="140">
        <f t="shared" ref="AJ25:AJ37" si="75">AC25/C25</f>
        <v>606859.72044648335</v>
      </c>
      <c r="AK25" s="140">
        <f t="shared" ref="AK25:AK37" si="76">AD25/($AG$2*C25)</f>
        <v>3235.7542880422789</v>
      </c>
      <c r="AL25" s="140">
        <f t="shared" ref="AL25:AL37" si="77">AJ25+AK25</f>
        <v>610095.47473452566</v>
      </c>
      <c r="AM25" s="140">
        <f t="shared" ref="AM25:AM37" si="78">AE25/C25</f>
        <v>1908955.4984201684</v>
      </c>
      <c r="AN25" s="140">
        <f t="shared" ref="AN25:AN37" si="79">AF25/($AG$2*C25)</f>
        <v>10178.482327267366</v>
      </c>
      <c r="AO25" s="140">
        <f t="shared" ref="AO25:AO37" si="80">AM25+AN25</f>
        <v>1919133.9807474357</v>
      </c>
      <c r="AP25" s="140">
        <f t="shared" ref="AP25:AP37" si="81">AL25+AO25</f>
        <v>2529229.4554819614</v>
      </c>
      <c r="AQ25" s="140">
        <f t="shared" ref="AQ25:AQ37" si="82">H25*Z25</f>
        <v>3891752.4545157598</v>
      </c>
      <c r="AR25" s="140">
        <f t="shared" ref="AR25:AR37" si="83">H25*(1-Z25)</f>
        <v>62252.053984240047</v>
      </c>
      <c r="AS25" s="140">
        <f t="shared" ref="AS25:AS37" si="84">AQ25/C25</f>
        <v>990441.98025720776</v>
      </c>
      <c r="AT25" s="140">
        <f t="shared" ref="AT25:AT37" si="85">AR25/($AG$2*C25)</f>
        <v>5281.0011551211001</v>
      </c>
      <c r="AU25" s="140">
        <f t="shared" ref="AU25:AU37" si="86">SUM(AS25:AT25)</f>
        <v>995722.9814123289</v>
      </c>
      <c r="AV25" s="2"/>
      <c r="AW25" s="2">
        <f t="shared" ref="AW25:AW37" si="87">AO25</f>
        <v>1919133.9807474357</v>
      </c>
      <c r="AX25" s="2">
        <f t="shared" ref="AX25:AX37" si="88">AU25</f>
        <v>995722.9814123289</v>
      </c>
      <c r="AY25" s="2">
        <f t="shared" ref="AY25:AY37" si="89">AX25+AW25</f>
        <v>2914856.9621597645</v>
      </c>
      <c r="AZ25" s="2"/>
      <c r="BA25" s="248">
        <f>'JMP Rural FINAL calcs'!BI25+'JMP Urban FINAL calcs'!BI25</f>
        <v>4701213.4300406519</v>
      </c>
      <c r="BB25" s="248">
        <f>'JMP Rural FINAL calcs'!BJ25+'JMP Urban FINAL calcs'!BJ25</f>
        <v>1186501.1628371093</v>
      </c>
      <c r="BC25" s="249">
        <f>BA25/B25</f>
        <v>0.18442662483541314</v>
      </c>
      <c r="BD25" s="249">
        <f>'JMP Urban FINAL calcs'!BI25/'JMP Total sum FINAL calcs'!BA25</f>
        <v>0.47024491503970434</v>
      </c>
      <c r="BE25" s="249">
        <f>'JMP Rural FINAL calcs'!BI25/'JMP Total sum FINAL calcs'!BA25</f>
        <v>0.52975508496029566</v>
      </c>
      <c r="BF25" s="248"/>
      <c r="BG25" s="248">
        <f>'JMP Rural FINAL calcs'!BN25+'JMP Urban FINAL calcs'!BN25</f>
        <v>5342327.5474493485</v>
      </c>
      <c r="BH25" s="248">
        <f>'JMP Rural FINAL calcs'!BO25+'JMP Urban FINAL calcs'!BO25</f>
        <v>1350653.3925657743</v>
      </c>
      <c r="BI25" s="249">
        <f>BG25/B25</f>
        <v>0.2095772619140191</v>
      </c>
      <c r="BJ25" s="249">
        <f>'JMP Urban FINAL calcs'!BN25/'JMP Total sum FINAL calcs'!BG25</f>
        <v>0.31182342955597503</v>
      </c>
      <c r="BK25" s="249">
        <f>'JMP Rural FINAL calcs'!BN25/'JMP Total sum FINAL calcs'!BG25</f>
        <v>0.68817657044402492</v>
      </c>
      <c r="BL25" s="248"/>
      <c r="BM25" s="248">
        <f>'JMP Rural FINAL calcs'!BS25+'JMP Urban FINAL calcs'!BS25</f>
        <v>3954004.4563199999</v>
      </c>
      <c r="BN25" s="248">
        <f>'JMP Rural FINAL calcs'!BT25+'JMP Urban FINAL calcs'!BT25</f>
        <v>999524.57111686235</v>
      </c>
      <c r="BO25" s="249">
        <f>BM25/B25</f>
        <v>0.15511393118286371</v>
      </c>
      <c r="BP25" s="249">
        <f>'JMP Urban FINAL calcs'!BS25/'JMP Total sum FINAL calcs'!BM25</f>
        <v>0.32380727598157816</v>
      </c>
      <c r="BQ25" s="249">
        <f>'JMP Rural FINAL calcs'!BS25/'JMP Total sum FINAL calcs'!BM25</f>
        <v>0.6761927240184219</v>
      </c>
      <c r="BR25" s="248"/>
      <c r="BS25" s="248">
        <f>'JMP Rural FINAL calcs'!BX25+'JMP Urban FINAL calcs'!BX25</f>
        <v>0</v>
      </c>
      <c r="BT25" s="248">
        <f>'JMP Rural FINAL calcs'!BY25+'JMP Urban FINAL calcs'!BY25</f>
        <v>0</v>
      </c>
      <c r="BU25" s="249">
        <f>BS25/B25</f>
        <v>0</v>
      </c>
      <c r="BV25" s="249" t="e">
        <f>'JMP Urban FINAL calcs'!BX25/'JMP Total sum FINAL calcs'!BS25</f>
        <v>#DIV/0!</v>
      </c>
      <c r="BW25" s="249" t="e">
        <f>'JMP Rural FINAL calcs'!BX25/'JMP Total sum FINAL calcs'!BS25</f>
        <v>#DIV/0!</v>
      </c>
      <c r="BX25" s="2"/>
      <c r="BY25" s="2"/>
      <c r="BZ25" s="2"/>
      <c r="CA25" s="2"/>
      <c r="CB25" s="2"/>
    </row>
    <row r="26" spans="1:81" ht="15.5" x14ac:dyDescent="0.35">
      <c r="A26" s="4" t="s">
        <v>9</v>
      </c>
      <c r="B26" s="126">
        <f t="shared" si="63"/>
        <v>263991374.80103099</v>
      </c>
      <c r="C26" s="137">
        <f>[1]HH_Islam_wealth!D29</f>
        <v>3.9922815471164199</v>
      </c>
      <c r="D26" s="138">
        <f t="shared" si="41"/>
        <v>66125440.223951392</v>
      </c>
      <c r="E26" s="126">
        <v>9.6755700000000004</v>
      </c>
      <c r="F26" s="126">
        <v>25542675.671569999</v>
      </c>
      <c r="G26" s="126">
        <v>4.9528600000000003</v>
      </c>
      <c r="H26" s="126">
        <v>13075134.7173</v>
      </c>
      <c r="I26" s="126"/>
      <c r="J26" s="126"/>
      <c r="K26" s="126">
        <v>73.128389999999996</v>
      </c>
      <c r="L26" s="126">
        <v>193052636.07697999</v>
      </c>
      <c r="M26" s="126">
        <f t="shared" ref="M26:N26" si="90">K26</f>
        <v>73.128389999999996</v>
      </c>
      <c r="N26" s="126">
        <f t="shared" si="90"/>
        <v>193052636.07697999</v>
      </c>
      <c r="O26" s="126">
        <v>12.243180000000001</v>
      </c>
      <c r="P26" s="126">
        <v>32320929.534150001</v>
      </c>
      <c r="Q26" s="126"/>
      <c r="R26" s="139"/>
      <c r="S26" s="126">
        <v>11.342930000000001</v>
      </c>
      <c r="T26" s="126">
        <v>29944359.391899999</v>
      </c>
      <c r="U26" s="126">
        <v>70.848969999999994</v>
      </c>
      <c r="V26" s="126">
        <v>187035169.93537</v>
      </c>
      <c r="W26" s="126">
        <v>3.1796600000000002</v>
      </c>
      <c r="X26" s="139">
        <v>8394036.2838599999</v>
      </c>
      <c r="Y26" s="140">
        <f t="shared" si="65"/>
        <v>193052636.07697999</v>
      </c>
      <c r="Z26" s="141">
        <f t="shared" si="66"/>
        <v>0.85658952749623696</v>
      </c>
      <c r="AA26" s="140">
        <f t="shared" si="67"/>
        <v>25650024.662685126</v>
      </c>
      <c r="AB26" s="140">
        <f t="shared" si="68"/>
        <v>4294334.7292148732</v>
      </c>
      <c r="AC26" s="140">
        <f t="shared" si="69"/>
        <v>160212367.84011698</v>
      </c>
      <c r="AD26" s="140">
        <f t="shared" si="70"/>
        <v>26822802.095253028</v>
      </c>
      <c r="AE26" s="140">
        <f t="shared" si="71"/>
        <v>7190243.5741779059</v>
      </c>
      <c r="AF26" s="140">
        <f t="shared" si="72"/>
        <v>1203792.7096820937</v>
      </c>
      <c r="AG26" s="140"/>
      <c r="AH26" s="140">
        <f t="shared" si="73"/>
        <v>6424903.744880381</v>
      </c>
      <c r="AI26" s="140">
        <f t="shared" si="74"/>
        <v>358553.09622944996</v>
      </c>
      <c r="AJ26" s="140">
        <f t="shared" si="75"/>
        <v>40130528.358110555</v>
      </c>
      <c r="AK26" s="140">
        <f t="shared" si="76"/>
        <v>2239554.9828415648</v>
      </c>
      <c r="AL26" s="140">
        <f t="shared" si="77"/>
        <v>42370083.340952121</v>
      </c>
      <c r="AM26" s="140">
        <f t="shared" si="78"/>
        <v>1801036.1968011344</v>
      </c>
      <c r="AN26" s="140">
        <f t="shared" si="79"/>
        <v>100510.00457383237</v>
      </c>
      <c r="AO26" s="140">
        <f t="shared" si="80"/>
        <v>1901546.2013749667</v>
      </c>
      <c r="AP26" s="140">
        <f t="shared" si="81"/>
        <v>44271629.542327091</v>
      </c>
      <c r="AQ26" s="140">
        <f t="shared" si="82"/>
        <v>11200023.46944165</v>
      </c>
      <c r="AR26" s="140">
        <f t="shared" si="83"/>
        <v>1875111.2478583492</v>
      </c>
      <c r="AS26" s="140">
        <f t="shared" si="84"/>
        <v>2805419.2414188078</v>
      </c>
      <c r="AT26" s="140">
        <f t="shared" si="85"/>
        <v>156561.37355114822</v>
      </c>
      <c r="AU26" s="140">
        <f t="shared" si="86"/>
        <v>2961980.6149699558</v>
      </c>
      <c r="AV26" s="2"/>
      <c r="AW26" s="2">
        <f t="shared" si="87"/>
        <v>1901546.2013749667</v>
      </c>
      <c r="AX26" s="2">
        <f t="shared" si="88"/>
        <v>2961980.6149699558</v>
      </c>
      <c r="AY26" s="2">
        <f t="shared" si="89"/>
        <v>4863526.8163449224</v>
      </c>
      <c r="AZ26" s="2"/>
      <c r="BA26" s="248">
        <f>'JMP Rural FINAL calcs'!BI26+'JMP Urban FINAL calcs'!BI26</f>
        <v>27733400.218494736</v>
      </c>
      <c r="BB26" s="248">
        <f>'JMP Rural FINAL calcs'!BJ26+'JMP Urban FINAL calcs'!BJ26</f>
        <v>6299993.7773124985</v>
      </c>
      <c r="BC26" s="249">
        <f>BA26/B26</f>
        <v>0.10505419065072585</v>
      </c>
      <c r="BD26" s="249">
        <f>'JMP Urban FINAL calcs'!BI26/'JMP Total sum FINAL calcs'!BA26</f>
        <v>0.73385648707723039</v>
      </c>
      <c r="BE26" s="249">
        <f>'JMP Rural FINAL calcs'!BI26/'JMP Total sum FINAL calcs'!BA26</f>
        <v>0.26614351292276966</v>
      </c>
      <c r="BF26" s="248"/>
      <c r="BG26" s="248">
        <f>'JMP Rural FINAL calcs'!BN26+'JMP Urban FINAL calcs'!BN26</f>
        <v>167695805.96782523</v>
      </c>
      <c r="BH26" s="248">
        <f>'JMP Rural FINAL calcs'!BO26+'JMP Urban FINAL calcs'!BO26</f>
        <v>37989341.599385202</v>
      </c>
      <c r="BI26" s="249">
        <f>BG26/B26</f>
        <v>0.63523214004327511</v>
      </c>
      <c r="BJ26" s="249">
        <f>'JMP Urban FINAL calcs'!BN26/'JMP Total sum FINAL calcs'!BG26</f>
        <v>0.59276465282930579</v>
      </c>
      <c r="BK26" s="249">
        <f>'JMP Rural FINAL calcs'!BN26/'JMP Total sum FINAL calcs'!BG26</f>
        <v>0.40723534717069426</v>
      </c>
      <c r="BL26" s="248"/>
      <c r="BM26" s="248">
        <f>'JMP Rural FINAL calcs'!BS26+'JMP Urban FINAL calcs'!BS26</f>
        <v>13075134.722280001</v>
      </c>
      <c r="BN26" s="248">
        <f>'JMP Rural FINAL calcs'!BT26+'JMP Urban FINAL calcs'!BT26</f>
        <v>2950661.5434992984</v>
      </c>
      <c r="BO26" s="249">
        <f>BM26/B26</f>
        <v>4.9528643623810306E-2</v>
      </c>
      <c r="BP26" s="249">
        <f>'JMP Urban FINAL calcs'!BS26/'JMP Total sum FINAL calcs'!BM26</f>
        <v>0.39706868475804763</v>
      </c>
      <c r="BQ26" s="249">
        <f>'JMP Rural FINAL calcs'!BS26/'JMP Total sum FINAL calcs'!BM26</f>
        <v>0.60293131524195243</v>
      </c>
      <c r="BR26" s="248"/>
      <c r="BS26" s="248">
        <f>'JMP Rural FINAL calcs'!BX26+'JMP Urban FINAL calcs'!BX26</f>
        <v>25542675.69283</v>
      </c>
      <c r="BT26" s="248">
        <f>'JMP Rural FINAL calcs'!BY26+'JMP Urban FINAL calcs'!BY26</f>
        <v>6398014.6167995557</v>
      </c>
      <c r="BU26" s="249">
        <f>BS26/B26</f>
        <v>9.6755720568830667E-2</v>
      </c>
      <c r="BV26" s="249">
        <f>'JMP Urban FINAL calcs'!BX26/'JMP Total sum FINAL calcs'!BS26</f>
        <v>0.21937175646688006</v>
      </c>
      <c r="BW26" s="249">
        <f>'JMP Rural FINAL calcs'!BX26/'JMP Total sum FINAL calcs'!BS26</f>
        <v>0.78062824353311988</v>
      </c>
      <c r="BX26" s="2"/>
      <c r="BY26" s="2"/>
      <c r="BZ26" s="2"/>
      <c r="CA26" s="2"/>
      <c r="CB26" s="2"/>
    </row>
    <row r="27" spans="1:81" ht="15.5" x14ac:dyDescent="0.35">
      <c r="A27" s="4" t="s">
        <v>41</v>
      </c>
      <c r="B27" s="126">
        <f t="shared" si="63"/>
        <v>127484455.18635967</v>
      </c>
      <c r="C27" s="137">
        <f>[1]HH_Islam_wealth!D30</f>
        <v>2.4216824108541299</v>
      </c>
      <c r="D27" s="138">
        <f t="shared" si="41"/>
        <v>52642928.988114409</v>
      </c>
      <c r="E27" s="126">
        <v>0</v>
      </c>
      <c r="F27" s="126">
        <v>0</v>
      </c>
      <c r="G27" s="126">
        <v>0.10528999999999999</v>
      </c>
      <c r="H27" s="126">
        <v>134231.48457999999</v>
      </c>
      <c r="I27" s="126">
        <v>1.13435</v>
      </c>
      <c r="J27" s="126">
        <v>1446119.5837999999</v>
      </c>
      <c r="K27" s="126"/>
      <c r="L27" s="126"/>
      <c r="M27" s="126">
        <f t="shared" ref="M27:N27" si="91">I27</f>
        <v>1.13435</v>
      </c>
      <c r="N27" s="126">
        <f t="shared" si="91"/>
        <v>1446119.5837999999</v>
      </c>
      <c r="O27" s="126">
        <v>0</v>
      </c>
      <c r="P27" s="126">
        <v>0</v>
      </c>
      <c r="Q27" s="126">
        <v>98.760360000000006</v>
      </c>
      <c r="R27" s="139">
        <v>125904104.93162</v>
      </c>
      <c r="S27" s="126">
        <v>76.453209999999999</v>
      </c>
      <c r="T27" s="126">
        <v>97465955.122539997</v>
      </c>
      <c r="U27" s="126">
        <v>19.36551</v>
      </c>
      <c r="V27" s="126">
        <v>24688014.91756</v>
      </c>
      <c r="W27" s="126">
        <v>4.07599</v>
      </c>
      <c r="X27" s="139">
        <v>5196254.4753200002</v>
      </c>
      <c r="Y27" s="140">
        <f t="shared" ref="Y27:Y29" si="92">R27+N27</f>
        <v>127350224.51542</v>
      </c>
      <c r="Z27" s="141">
        <f t="shared" si="66"/>
        <v>1</v>
      </c>
      <c r="AA27" s="140">
        <f t="shared" si="67"/>
        <v>97465955.122539997</v>
      </c>
      <c r="AB27" s="140">
        <f t="shared" si="68"/>
        <v>0</v>
      </c>
      <c r="AC27" s="140">
        <f t="shared" si="69"/>
        <v>24688014.91756</v>
      </c>
      <c r="AD27" s="140">
        <f t="shared" si="70"/>
        <v>0</v>
      </c>
      <c r="AE27" s="140">
        <f t="shared" si="71"/>
        <v>5196254.4753200002</v>
      </c>
      <c r="AF27" s="140">
        <f t="shared" si="72"/>
        <v>0</v>
      </c>
      <c r="AG27" s="140"/>
      <c r="AH27" s="140">
        <f t="shared" si="73"/>
        <v>40247207.761716224</v>
      </c>
      <c r="AI27" s="140">
        <f t="shared" si="74"/>
        <v>0</v>
      </c>
      <c r="AJ27" s="140">
        <f t="shared" si="75"/>
        <v>10194571.677486194</v>
      </c>
      <c r="AK27" s="140">
        <f t="shared" si="76"/>
        <v>0</v>
      </c>
      <c r="AL27" s="140">
        <f t="shared" si="77"/>
        <v>10194571.677486194</v>
      </c>
      <c r="AM27" s="140">
        <f t="shared" si="78"/>
        <v>2145720.8641521558</v>
      </c>
      <c r="AN27" s="140">
        <f t="shared" si="79"/>
        <v>0</v>
      </c>
      <c r="AO27" s="140">
        <f t="shared" si="80"/>
        <v>2145720.8641521558</v>
      </c>
      <c r="AP27" s="140">
        <f t="shared" si="81"/>
        <v>12340292.54163835</v>
      </c>
      <c r="AQ27" s="140">
        <f t="shared" si="82"/>
        <v>134231.48457999999</v>
      </c>
      <c r="AR27" s="140">
        <f t="shared" si="83"/>
        <v>0</v>
      </c>
      <c r="AS27" s="140">
        <f t="shared" si="84"/>
        <v>55429.020741269043</v>
      </c>
      <c r="AT27" s="140">
        <f t="shared" si="85"/>
        <v>0</v>
      </c>
      <c r="AU27" s="140">
        <f t="shared" si="86"/>
        <v>55429.020741269043</v>
      </c>
      <c r="AV27" s="2"/>
      <c r="AW27" s="2">
        <f t="shared" si="87"/>
        <v>2145720.8641521558</v>
      </c>
      <c r="AX27" s="2">
        <f t="shared" si="88"/>
        <v>55429.020741269043</v>
      </c>
      <c r="AY27" s="2">
        <f t="shared" si="89"/>
        <v>2201149.8848934248</v>
      </c>
      <c r="AZ27" s="2"/>
      <c r="BA27" s="248">
        <f>'JMP Rural FINAL calcs'!BI27+'JMP Urban FINAL calcs'!BI27</f>
        <v>0</v>
      </c>
      <c r="BB27" s="248">
        <f>'JMP Rural FINAL calcs'!BJ27+'JMP Urban FINAL calcs'!BJ27</f>
        <v>0</v>
      </c>
      <c r="BC27" s="249">
        <f>BA27/B27</f>
        <v>0</v>
      </c>
      <c r="BD27" s="249" t="e">
        <f>'JMP Urban FINAL calcs'!BI27/'JMP Total sum FINAL calcs'!BA27</f>
        <v>#DIV/0!</v>
      </c>
      <c r="BE27" s="249" t="e">
        <f>'JMP Rural FINAL calcs'!BI27/'JMP Total sum FINAL calcs'!BA27</f>
        <v>#DIV/0!</v>
      </c>
      <c r="BF27" s="248"/>
      <c r="BG27" s="248">
        <f>'JMP Rural FINAL calcs'!BN27+'JMP Urban FINAL calcs'!BN27</f>
        <v>0</v>
      </c>
      <c r="BH27" s="248">
        <f>'JMP Rural FINAL calcs'!BO27+'JMP Urban FINAL calcs'!BO27</f>
        <v>0</v>
      </c>
      <c r="BI27" s="249">
        <f>BG27/B27</f>
        <v>0</v>
      </c>
      <c r="BJ27" s="249" t="e">
        <f>'JMP Urban FINAL calcs'!BN27/'JMP Total sum FINAL calcs'!BG27</f>
        <v>#DIV/0!</v>
      </c>
      <c r="BK27" s="249" t="e">
        <f>'JMP Rural FINAL calcs'!BN27/'JMP Total sum FINAL calcs'!BG27</f>
        <v>#DIV/0!</v>
      </c>
      <c r="BL27" s="248"/>
      <c r="BM27" s="248">
        <f>'JMP Rural FINAL calcs'!BS27+'JMP Urban FINAL calcs'!BS27</f>
        <v>0</v>
      </c>
      <c r="BN27" s="248"/>
      <c r="BO27" s="249">
        <f>BM27/B27</f>
        <v>0</v>
      </c>
      <c r="BP27" s="249" t="e">
        <f>'JMP Urban FINAL calcs'!BS27/'JMP Total sum FINAL calcs'!BM27</f>
        <v>#DIV/0!</v>
      </c>
      <c r="BQ27" s="249" t="e">
        <f>'JMP Rural FINAL calcs'!BS27/'JMP Total sum FINAL calcs'!BM27</f>
        <v>#DIV/0!</v>
      </c>
      <c r="BR27" s="248"/>
      <c r="BS27" s="248">
        <f>'JMP Rural FINAL calcs'!BX27+'JMP Urban FINAL calcs'!BX27</f>
        <v>0</v>
      </c>
      <c r="BT27" s="248">
        <f>'JMP Rural FINAL calcs'!BY27+'JMP Urban FINAL calcs'!BY27</f>
        <v>0</v>
      </c>
      <c r="BU27" s="249">
        <f>BS27/B27</f>
        <v>0</v>
      </c>
      <c r="BV27" s="249" t="e">
        <f>'JMP Urban FINAL calcs'!BX27/'JMP Total sum FINAL calcs'!BS27</f>
        <v>#DIV/0!</v>
      </c>
      <c r="BW27" s="249" t="e">
        <f>'JMP Rural FINAL calcs'!BX27/'JMP Total sum FINAL calcs'!BS27</f>
        <v>#DIV/0!</v>
      </c>
      <c r="BX27" s="2"/>
      <c r="BY27" s="2"/>
      <c r="BZ27" s="2"/>
      <c r="CA27" s="2"/>
      <c r="CB27" s="2"/>
    </row>
    <row r="28" spans="1:81" ht="15.5" x14ac:dyDescent="0.35">
      <c r="A28" s="4" t="s">
        <v>44</v>
      </c>
      <c r="B28" s="126">
        <f t="shared" si="63"/>
        <v>6858159.4112773007</v>
      </c>
      <c r="C28" s="137">
        <f>[1]HH_Islam_wealth!D31</f>
        <v>3.8540572160788473</v>
      </c>
      <c r="D28" s="138">
        <f t="shared" si="41"/>
        <v>1779464.8669629388</v>
      </c>
      <c r="E28" s="126">
        <v>20.684080000000002</v>
      </c>
      <c r="F28" s="126">
        <v>1418546.97071</v>
      </c>
      <c r="G28" s="126">
        <v>2.0791900000000001</v>
      </c>
      <c r="H28" s="126">
        <v>142594.48065000001</v>
      </c>
      <c r="I28" s="126">
        <v>16.405819999999999</v>
      </c>
      <c r="J28" s="126">
        <v>1125137.4428399999</v>
      </c>
      <c r="K28" s="126"/>
      <c r="L28" s="126"/>
      <c r="M28" s="126">
        <f t="shared" ref="M28:N28" si="93">I28</f>
        <v>16.405819999999999</v>
      </c>
      <c r="N28" s="126">
        <f t="shared" si="93"/>
        <v>1125137.4428399999</v>
      </c>
      <c r="O28" s="126">
        <v>2.77732</v>
      </c>
      <c r="P28" s="126">
        <v>190473.04613999999</v>
      </c>
      <c r="Q28" s="126">
        <v>58.05359</v>
      </c>
      <c r="R28" s="139">
        <v>3981408.0596699999</v>
      </c>
      <c r="S28" s="126">
        <v>1.11358</v>
      </c>
      <c r="T28" s="126">
        <v>76371.171719999998</v>
      </c>
      <c r="U28" s="126">
        <v>18.875440000000001</v>
      </c>
      <c r="V28" s="126">
        <v>1294507.7647800001</v>
      </c>
      <c r="W28" s="126">
        <v>57.247709999999998</v>
      </c>
      <c r="X28" s="139">
        <v>3926139.6121399999</v>
      </c>
      <c r="Y28" s="140">
        <f t="shared" si="92"/>
        <v>5106545.50251</v>
      </c>
      <c r="Z28" s="141">
        <f t="shared" si="66"/>
        <v>0.9640414613634789</v>
      </c>
      <c r="AA28" s="140">
        <f t="shared" si="67"/>
        <v>73624.975990989988</v>
      </c>
      <c r="AB28" s="140">
        <f t="shared" si="68"/>
        <v>2746.1957290100072</v>
      </c>
      <c r="AC28" s="140">
        <f t="shared" si="69"/>
        <v>1247959.1573048818</v>
      </c>
      <c r="AD28" s="140">
        <f t="shared" si="70"/>
        <v>46548.607475118195</v>
      </c>
      <c r="AE28" s="140">
        <f t="shared" si="71"/>
        <v>3784961.3692044877</v>
      </c>
      <c r="AF28" s="140">
        <f t="shared" si="72"/>
        <v>141178.24293551216</v>
      </c>
      <c r="AG28" s="140"/>
      <c r="AH28" s="140">
        <f t="shared" si="73"/>
        <v>19103.238966933841</v>
      </c>
      <c r="AI28" s="140">
        <f t="shared" si="74"/>
        <v>237.51556477098796</v>
      </c>
      <c r="AJ28" s="140">
        <f t="shared" si="75"/>
        <v>323804.00376478239</v>
      </c>
      <c r="AK28" s="140">
        <f t="shared" si="76"/>
        <v>4025.939839962311</v>
      </c>
      <c r="AL28" s="140">
        <f t="shared" si="77"/>
        <v>327829.94360474468</v>
      </c>
      <c r="AM28" s="140">
        <f t="shared" si="78"/>
        <v>982071.91979763645</v>
      </c>
      <c r="AN28" s="140">
        <f t="shared" si="79"/>
        <v>12210.356949426936</v>
      </c>
      <c r="AO28" s="140">
        <f t="shared" si="80"/>
        <v>994282.27674706338</v>
      </c>
      <c r="AP28" s="140">
        <f t="shared" si="81"/>
        <v>1322112.220351808</v>
      </c>
      <c r="AQ28" s="140">
        <f t="shared" si="82"/>
        <v>137466.99150819232</v>
      </c>
      <c r="AR28" s="140">
        <f t="shared" si="83"/>
        <v>5127.4891418076859</v>
      </c>
      <c r="AS28" s="140">
        <f t="shared" si="84"/>
        <v>35668.124213281008</v>
      </c>
      <c r="AT28" s="140">
        <f t="shared" si="85"/>
        <v>443.47111406097559</v>
      </c>
      <c r="AU28" s="140">
        <f t="shared" si="86"/>
        <v>36111.59532734198</v>
      </c>
      <c r="AV28" s="2"/>
      <c r="AW28" s="2">
        <f t="shared" si="87"/>
        <v>994282.27674706338</v>
      </c>
      <c r="AX28" s="2">
        <f t="shared" si="88"/>
        <v>36111.59532734198</v>
      </c>
      <c r="AY28" s="2">
        <f t="shared" si="89"/>
        <v>1030393.8720744053</v>
      </c>
      <c r="AZ28" s="2"/>
      <c r="BA28" s="248">
        <f>'JMP Rural FINAL calcs'!BI28+'JMP Urban FINAL calcs'!BI28</f>
        <v>2114157.3089233474</v>
      </c>
      <c r="BB28" s="248">
        <f>'JMP Rural FINAL calcs'!BJ28+'JMP Urban FINAL calcs'!BJ28</f>
        <v>536682.07778872875</v>
      </c>
      <c r="BC28" s="249">
        <f>BA28/B28</f>
        <v>0.30826890746326285</v>
      </c>
      <c r="BD28" s="249">
        <f>'JMP Urban FINAL calcs'!BI28/'JMP Total sum FINAL calcs'!BA28</f>
        <v>0.66157244427980755</v>
      </c>
      <c r="BE28" s="249">
        <f>'JMP Rural FINAL calcs'!BI28/'JMP Total sum FINAL calcs'!BA28</f>
        <v>0.33842755572019245</v>
      </c>
      <c r="BF28" s="248"/>
      <c r="BG28" s="248">
        <f>'JMP Rural FINAL calcs'!BN28+'JMP Urban FINAL calcs'!BN28</f>
        <v>3106490.2384866532</v>
      </c>
      <c r="BH28" s="248">
        <f>'JMP Rural FINAL calcs'!BO28+'JMP Urban FINAL calcs'!BO28</f>
        <v>785396.8311957859</v>
      </c>
      <c r="BI28" s="249">
        <f>BG28/B28</f>
        <v>0.45296267587167149</v>
      </c>
      <c r="BJ28" s="249">
        <f>'JMP Urban FINAL calcs'!BN28/'JMP Total sum FINAL calcs'!BG28</f>
        <v>0.27885091660083866</v>
      </c>
      <c r="BK28" s="249">
        <f>'JMP Rural FINAL calcs'!BN28/'JMP Total sum FINAL calcs'!BG28</f>
        <v>0.72114908339916128</v>
      </c>
      <c r="BL28" s="248"/>
      <c r="BM28" s="248">
        <f>'JMP Rural FINAL calcs'!BS28+'JMP Urban FINAL calcs'!BS28</f>
        <v>142594.2427</v>
      </c>
      <c r="BN28" s="248">
        <f>'JMP Rural FINAL calcs'!BT28+'JMP Urban FINAL calcs'!BT28</f>
        <v>35984.361757789608</v>
      </c>
      <c r="BO28" s="249">
        <f>BM28/B28</f>
        <v>2.0791911378659902E-2</v>
      </c>
      <c r="BP28" s="249">
        <f>'JMP Urban FINAL calcs'!BS28/'JMP Total sum FINAL calcs'!BM28</f>
        <v>0.10387303953892382</v>
      </c>
      <c r="BQ28" s="249">
        <f>'JMP Rural FINAL calcs'!BS28/'JMP Total sum FINAL calcs'!BM28</f>
        <v>0.89612696046107609</v>
      </c>
      <c r="BR28" s="248"/>
      <c r="BS28" s="248">
        <f>'JMP Rural FINAL calcs'!BX28+'JMP Urban FINAL calcs'!BX28</f>
        <v>1418547.0360899998</v>
      </c>
      <c r="BT28" s="248">
        <f>'JMP Rural FINAL calcs'!BY28+'JMP Urban FINAL calcs'!BY28</f>
        <v>368065.89953359397</v>
      </c>
      <c r="BU28" s="249">
        <f>BS28/B28</f>
        <v>0.2068407791392825</v>
      </c>
      <c r="BV28" s="249">
        <f>'JMP Urban FINAL calcs'!BX28/'JMP Total sum FINAL calcs'!BS28</f>
        <v>2.2234667330409821E-2</v>
      </c>
      <c r="BW28" s="249">
        <f>'JMP Rural FINAL calcs'!BX28/'JMP Total sum FINAL calcs'!BS28</f>
        <v>0.9777653326695902</v>
      </c>
      <c r="BX28" s="2"/>
      <c r="BY28" s="2"/>
      <c r="BZ28" s="2"/>
      <c r="CA28" s="2"/>
      <c r="CB28" s="2"/>
    </row>
    <row r="29" spans="1:81" ht="15.5" x14ac:dyDescent="0.35">
      <c r="A29" s="4" t="s">
        <v>47</v>
      </c>
      <c r="B29" s="126">
        <f t="shared" si="63"/>
        <v>31624266.455106739</v>
      </c>
      <c r="C29" s="137">
        <f>[1]HH_Islam_wealth!D32</f>
        <v>4.5575567818884402</v>
      </c>
      <c r="D29" s="138">
        <f t="shared" si="41"/>
        <v>6938863.9502595756</v>
      </c>
      <c r="E29" s="126"/>
      <c r="F29" s="126"/>
      <c r="G29" s="126">
        <v>0.42796000000000001</v>
      </c>
      <c r="H29" s="126">
        <v>135340.41446999999</v>
      </c>
      <c r="I29" s="126">
        <v>10.93812</v>
      </c>
      <c r="J29" s="126">
        <v>3459101.26388</v>
      </c>
      <c r="K29" s="126"/>
      <c r="L29" s="126"/>
      <c r="M29" s="126">
        <f t="shared" ref="M29:N29" si="94">I29</f>
        <v>10.93812</v>
      </c>
      <c r="N29" s="126">
        <f t="shared" si="94"/>
        <v>3459101.26388</v>
      </c>
      <c r="O29" s="126">
        <v>0</v>
      </c>
      <c r="P29" s="126">
        <v>0</v>
      </c>
      <c r="Q29" s="126">
        <v>88.63391</v>
      </c>
      <c r="R29" s="139">
        <v>28029822.321649998</v>
      </c>
      <c r="S29" s="126">
        <v>79.182220000000001</v>
      </c>
      <c r="T29" s="126">
        <v>25040795.741439998</v>
      </c>
      <c r="U29" s="126">
        <v>20.389810000000001</v>
      </c>
      <c r="V29" s="126">
        <v>6448127.8440899998</v>
      </c>
      <c r="W29" s="126">
        <v>0</v>
      </c>
      <c r="X29" s="139">
        <v>0</v>
      </c>
      <c r="Y29" s="140">
        <f t="shared" si="92"/>
        <v>31488923.585529998</v>
      </c>
      <c r="Z29" s="141">
        <f t="shared" si="66"/>
        <v>1</v>
      </c>
      <c r="AA29" s="140">
        <f t="shared" si="67"/>
        <v>25040795.741439998</v>
      </c>
      <c r="AB29" s="140">
        <f t="shared" si="68"/>
        <v>0</v>
      </c>
      <c r="AC29" s="140">
        <f t="shared" si="69"/>
        <v>6448127.8440899998</v>
      </c>
      <c r="AD29" s="140">
        <f t="shared" si="70"/>
        <v>0</v>
      </c>
      <c r="AE29" s="140">
        <f t="shared" si="71"/>
        <v>0</v>
      </c>
      <c r="AF29" s="140">
        <f t="shared" si="72"/>
        <v>0</v>
      </c>
      <c r="AG29" s="140"/>
      <c r="AH29" s="140">
        <f t="shared" si="73"/>
        <v>5494346.4096708968</v>
      </c>
      <c r="AI29" s="140">
        <f t="shared" si="74"/>
        <v>0</v>
      </c>
      <c r="AJ29" s="140">
        <f t="shared" si="75"/>
        <v>1414821.175616422</v>
      </c>
      <c r="AK29" s="140">
        <f t="shared" si="76"/>
        <v>0</v>
      </c>
      <c r="AL29" s="140">
        <f t="shared" si="77"/>
        <v>1414821.175616422</v>
      </c>
      <c r="AM29" s="140">
        <f t="shared" si="78"/>
        <v>0</v>
      </c>
      <c r="AN29" s="140">
        <f t="shared" si="79"/>
        <v>0</v>
      </c>
      <c r="AO29" s="140">
        <f t="shared" si="80"/>
        <v>0</v>
      </c>
      <c r="AP29" s="140">
        <f t="shared" si="81"/>
        <v>1414821.175616422</v>
      </c>
      <c r="AQ29" s="140">
        <f t="shared" si="82"/>
        <v>135340.41446999999</v>
      </c>
      <c r="AR29" s="140">
        <f t="shared" si="83"/>
        <v>0</v>
      </c>
      <c r="AS29" s="140">
        <f t="shared" si="84"/>
        <v>29695.82628302904</v>
      </c>
      <c r="AT29" s="140">
        <f t="shared" si="85"/>
        <v>0</v>
      </c>
      <c r="AU29" s="140">
        <f t="shared" si="86"/>
        <v>29695.82628302904</v>
      </c>
      <c r="AV29" s="2"/>
      <c r="AW29" s="2">
        <f t="shared" si="87"/>
        <v>0</v>
      </c>
      <c r="AX29" s="2">
        <f t="shared" si="88"/>
        <v>29695.82628302904</v>
      </c>
      <c r="AY29" s="2">
        <f t="shared" si="89"/>
        <v>29695.82628302904</v>
      </c>
      <c r="AZ29" s="2"/>
      <c r="BA29" s="248">
        <f>'JMP Rural FINAL calcs'!BI29+'JMP Urban FINAL calcs'!BI29</f>
        <v>0</v>
      </c>
      <c r="BB29" s="248">
        <f>'JMP Rural FINAL calcs'!BJ29+'JMP Urban FINAL calcs'!BJ29</f>
        <v>0</v>
      </c>
      <c r="BC29" s="249">
        <f>BA29/B29</f>
        <v>0</v>
      </c>
      <c r="BD29" s="249" t="e">
        <f>'JMP Urban FINAL calcs'!BI29/'JMP Total sum FINAL calcs'!BA29</f>
        <v>#DIV/0!</v>
      </c>
      <c r="BE29" s="249" t="e">
        <f>'JMP Rural FINAL calcs'!BI29/'JMP Total sum FINAL calcs'!BA29</f>
        <v>#DIV/0!</v>
      </c>
      <c r="BF29" s="248"/>
      <c r="BG29" s="248">
        <f>'JMP Rural FINAL calcs'!BN29+'JMP Urban FINAL calcs'!BN29</f>
        <v>0</v>
      </c>
      <c r="BH29" s="248">
        <f>'JMP Rural FINAL calcs'!BO29+'JMP Urban FINAL calcs'!BO29</f>
        <v>0</v>
      </c>
      <c r="BI29" s="249">
        <f>BG29/B29</f>
        <v>0</v>
      </c>
      <c r="BJ29" s="249" t="e">
        <f>'JMP Urban FINAL calcs'!BN29/'JMP Total sum FINAL calcs'!BG29</f>
        <v>#DIV/0!</v>
      </c>
      <c r="BK29" s="249" t="e">
        <f>'JMP Rural FINAL calcs'!BN29/'JMP Total sum FINAL calcs'!BG29</f>
        <v>#DIV/0!</v>
      </c>
      <c r="BL29" s="248"/>
      <c r="BM29" s="248">
        <f>'JMP Rural FINAL calcs'!BS29+'JMP Urban FINAL calcs'!BS29</f>
        <v>135341.3879</v>
      </c>
      <c r="BN29" s="248">
        <f>'JMP Rural FINAL calcs'!BT29+'JMP Urban FINAL calcs'!BT29</f>
        <v>29696.039868958207</v>
      </c>
      <c r="BO29" s="249">
        <f>BM29/B29</f>
        <v>4.2796688451929247E-3</v>
      </c>
      <c r="BP29" s="249">
        <f>'JMP Urban FINAL calcs'!BS29/'JMP Total sum FINAL calcs'!BM29</f>
        <v>0.24238321690803349</v>
      </c>
      <c r="BQ29" s="249">
        <f>'JMP Rural FINAL calcs'!BS29/'JMP Total sum FINAL calcs'!BM29</f>
        <v>0.75761678309196645</v>
      </c>
      <c r="BR29" s="248"/>
      <c r="BS29" s="248">
        <f>'JMP Rural FINAL calcs'!BX29+'JMP Urban FINAL calcs'!BX29</f>
        <v>0</v>
      </c>
      <c r="BT29" s="248">
        <f>'JMP Rural FINAL calcs'!BY29+'JMP Urban FINAL calcs'!BY29</f>
        <v>0</v>
      </c>
      <c r="BU29" s="249">
        <f>BS29/B29</f>
        <v>0</v>
      </c>
      <c r="BV29" s="249" t="e">
        <f>'JMP Urban FINAL calcs'!BX29/'JMP Total sum FINAL calcs'!BS29</f>
        <v>#DIV/0!</v>
      </c>
      <c r="BW29" s="249" t="e">
        <f>'JMP Rural FINAL calcs'!BX29/'JMP Total sum FINAL calcs'!BS29</f>
        <v>#DIV/0!</v>
      </c>
      <c r="BX29" s="2"/>
      <c r="BY29" s="2"/>
      <c r="BZ29" s="2"/>
      <c r="CA29" s="2"/>
      <c r="CB29" s="2"/>
    </row>
    <row r="30" spans="1:81" ht="15.5" x14ac:dyDescent="0.35">
      <c r="A30" s="4" t="s">
        <v>49</v>
      </c>
      <c r="B30" s="126">
        <f t="shared" si="63"/>
        <v>3075681.3066407247</v>
      </c>
      <c r="C30" s="137">
        <f>[1]HH_Islam_wealth!D33</f>
        <v>4.32143522139053</v>
      </c>
      <c r="D30" s="138">
        <f t="shared" si="41"/>
        <v>711726.81043939083</v>
      </c>
      <c r="E30" s="126">
        <v>10.317489999999999</v>
      </c>
      <c r="F30" s="126">
        <v>317329.59435999999</v>
      </c>
      <c r="G30" s="126">
        <v>3.19977</v>
      </c>
      <c r="H30" s="126">
        <v>98413.760160000005</v>
      </c>
      <c r="I30" s="126"/>
      <c r="J30" s="126"/>
      <c r="K30" s="126">
        <v>58.479390000000002</v>
      </c>
      <c r="L30" s="126">
        <v>1798619.6892599999</v>
      </c>
      <c r="M30" s="126">
        <f t="shared" ref="M30:N30" si="95">K30</f>
        <v>58.479390000000002</v>
      </c>
      <c r="N30" s="126">
        <f t="shared" si="95"/>
        <v>1798619.6892599999</v>
      </c>
      <c r="O30" s="126">
        <v>28.003340000000001</v>
      </c>
      <c r="P30" s="126">
        <v>861283.95622000005</v>
      </c>
      <c r="Q30" s="126"/>
      <c r="R30" s="139"/>
      <c r="S30" s="126">
        <v>21.091200000000001</v>
      </c>
      <c r="T30" s="126">
        <v>648690.82551999995</v>
      </c>
      <c r="U30" s="126">
        <v>0.19531000000000001</v>
      </c>
      <c r="V30" s="126">
        <v>6007.1131599999999</v>
      </c>
      <c r="W30" s="126">
        <v>65.196219999999997</v>
      </c>
      <c r="X30" s="139">
        <v>2005205.7068</v>
      </c>
      <c r="Y30" s="140">
        <f t="shared" ref="Y30:Y31" si="96">N30</f>
        <v>1798619.6892599999</v>
      </c>
      <c r="Z30" s="141">
        <f t="shared" si="66"/>
        <v>0.67619730974706993</v>
      </c>
      <c r="AA30" s="140">
        <f t="shared" si="67"/>
        <v>438642.99107422988</v>
      </c>
      <c r="AB30" s="140">
        <f t="shared" si="68"/>
        <v>210047.83444577004</v>
      </c>
      <c r="AC30" s="140">
        <f t="shared" si="69"/>
        <v>4061.9937581382201</v>
      </c>
      <c r="AD30" s="140">
        <f t="shared" si="70"/>
        <v>1945.1194018617798</v>
      </c>
      <c r="AE30" s="140">
        <f t="shared" si="71"/>
        <v>1355914.7044276318</v>
      </c>
      <c r="AF30" s="140">
        <f t="shared" si="72"/>
        <v>649291.00237236812</v>
      </c>
      <c r="AG30" s="140"/>
      <c r="AH30" s="140">
        <f t="shared" si="73"/>
        <v>101504.0070259541</v>
      </c>
      <c r="AI30" s="140">
        <f t="shared" si="74"/>
        <v>16202.011884544065</v>
      </c>
      <c r="AJ30" s="140">
        <f t="shared" si="75"/>
        <v>939.96405130219023</v>
      </c>
      <c r="AK30" s="140">
        <f t="shared" si="76"/>
        <v>150.0365273889947</v>
      </c>
      <c r="AL30" s="140">
        <f t="shared" si="77"/>
        <v>1090.000578691185</v>
      </c>
      <c r="AM30" s="140">
        <f t="shared" si="78"/>
        <v>313764.90331638762</v>
      </c>
      <c r="AN30" s="140">
        <f t="shared" si="79"/>
        <v>50082.975455196298</v>
      </c>
      <c r="AO30" s="140">
        <f t="shared" si="80"/>
        <v>363847.8787715839</v>
      </c>
      <c r="AP30" s="140">
        <f t="shared" si="81"/>
        <v>364937.87935027509</v>
      </c>
      <c r="AQ30" s="140">
        <f t="shared" si="82"/>
        <v>66547.11986228537</v>
      </c>
      <c r="AR30" s="140">
        <f t="shared" si="83"/>
        <v>31866.640297714632</v>
      </c>
      <c r="AS30" s="140">
        <f t="shared" si="84"/>
        <v>15399.309824866972</v>
      </c>
      <c r="AT30" s="140">
        <f t="shared" si="85"/>
        <v>2458.0290779306374</v>
      </c>
      <c r="AU30" s="140">
        <f t="shared" si="86"/>
        <v>17857.338902797608</v>
      </c>
      <c r="AV30" s="2"/>
      <c r="AW30" s="2">
        <f t="shared" si="87"/>
        <v>363847.8787715839</v>
      </c>
      <c r="AX30" s="2">
        <f t="shared" si="88"/>
        <v>17857.338902797608</v>
      </c>
      <c r="AY30" s="2">
        <f t="shared" si="89"/>
        <v>381705.21767438151</v>
      </c>
      <c r="AZ30" s="2"/>
      <c r="BA30" s="248">
        <f>'JMP Rural FINAL calcs'!BI30+'JMP Urban FINAL calcs'!BI30</f>
        <v>386318.68686093489</v>
      </c>
      <c r="BB30" s="248">
        <f>'JMP Rural FINAL calcs'!BJ30+'JMP Urban FINAL calcs'!BJ30</f>
        <v>70643.318562254484</v>
      </c>
      <c r="BC30" s="249">
        <f>BA30/B30</f>
        <v>0.12560426401358019</v>
      </c>
      <c r="BD30" s="249">
        <f>'JMP Urban FINAL calcs'!BI30/'JMP Total sum FINAL calcs'!BA30</f>
        <v>0.94164944457763888</v>
      </c>
      <c r="BE30" s="249">
        <f>'JMP Rural FINAL calcs'!BI30/'JMP Total sum FINAL calcs'!BA30</f>
        <v>5.8350555422361144E-2</v>
      </c>
      <c r="BF30" s="248"/>
      <c r="BG30" s="248">
        <f>'JMP Rural FINAL calcs'!BN30+'JMP Urban FINAL calcs'!BN30</f>
        <v>1624894.133879065</v>
      </c>
      <c r="BH30" s="248">
        <f>'JMP Rural FINAL calcs'!BO30+'JMP Urban FINAL calcs'!BO30</f>
        <v>293319.96262650582</v>
      </c>
      <c r="BI30" s="249">
        <f>BG30/B30</f>
        <v>0.52830380389891007</v>
      </c>
      <c r="BJ30" s="249">
        <f>'JMP Urban FINAL calcs'!BN30/'JMP Total sum FINAL calcs'!BG30</f>
        <v>0.64250416925632092</v>
      </c>
      <c r="BK30" s="249">
        <f>'JMP Rural FINAL calcs'!BN30/'JMP Total sum FINAL calcs'!BG30</f>
        <v>0.35749583074367908</v>
      </c>
      <c r="BL30" s="248"/>
      <c r="BM30" s="248">
        <f>'JMP Rural FINAL calcs'!BS30+'JMP Urban FINAL calcs'!BS30</f>
        <v>98413.759820000007</v>
      </c>
      <c r="BN30" s="248">
        <f>'JMP Rural FINAL calcs'!BT30+'JMP Urban FINAL calcs'!BT30</f>
        <v>17684.926171637446</v>
      </c>
      <c r="BO30" s="249">
        <f>BM30/B30</f>
        <v>3.1997385297206894E-2</v>
      </c>
      <c r="BP30" s="249">
        <f>'JMP Urban FINAL calcs'!BS30/'JMP Total sum FINAL calcs'!BM30</f>
        <v>0.53839442072847332</v>
      </c>
      <c r="BQ30" s="249">
        <f>'JMP Rural FINAL calcs'!BS30/'JMP Total sum FINAL calcs'!BM30</f>
        <v>0.46160557927152668</v>
      </c>
      <c r="BR30" s="248"/>
      <c r="BS30" s="248">
        <f>'JMP Rural FINAL calcs'!BX30+'JMP Urban FINAL calcs'!BX30</f>
        <v>317329.58975000004</v>
      </c>
      <c r="BT30" s="248">
        <f>'JMP Rural FINAL calcs'!BY30+'JMP Urban FINAL calcs'!BY30</f>
        <v>73431.527604361792</v>
      </c>
      <c r="BU30" s="249">
        <f>BS30/B30</f>
        <v>0.10317375505220633</v>
      </c>
      <c r="BV30" s="249">
        <f>'JMP Urban FINAL calcs'!BX30/'JMP Total sum FINAL calcs'!BS30</f>
        <v>7.3914383428531169E-2</v>
      </c>
      <c r="BW30" s="249">
        <f>'JMP Rural FINAL calcs'!BX30/'JMP Total sum FINAL calcs'!BS30</f>
        <v>0.92608561657146871</v>
      </c>
      <c r="BX30" s="2"/>
      <c r="BY30" s="2"/>
      <c r="BZ30" s="2"/>
      <c r="CA30" s="2"/>
      <c r="CB30" s="2"/>
    </row>
    <row r="31" spans="1:81" ht="15.5" x14ac:dyDescent="0.35">
      <c r="A31" s="4" t="s">
        <v>23</v>
      </c>
      <c r="B31" s="126">
        <f t="shared" si="63"/>
        <v>53370580.705878377</v>
      </c>
      <c r="C31" s="137">
        <f>[1]HH_Islam_wealth!D34</f>
        <v>4.2237942680967704</v>
      </c>
      <c r="D31" s="138">
        <f t="shared" si="41"/>
        <v>12635696.087046163</v>
      </c>
      <c r="E31" s="126">
        <v>9.4217999999999993</v>
      </c>
      <c r="F31" s="126">
        <v>5028471.2231799997</v>
      </c>
      <c r="G31" s="126">
        <v>16.891839999999998</v>
      </c>
      <c r="H31" s="126">
        <v>9015279.4879500009</v>
      </c>
      <c r="I31" s="126"/>
      <c r="J31" s="126"/>
      <c r="K31" s="126">
        <v>64.332679999999996</v>
      </c>
      <c r="L31" s="126">
        <v>34334744.612580001</v>
      </c>
      <c r="M31" s="126">
        <f t="shared" ref="M31:N31" si="97">K31</f>
        <v>64.332679999999996</v>
      </c>
      <c r="N31" s="126">
        <f t="shared" si="97"/>
        <v>34334744.612580001</v>
      </c>
      <c r="O31" s="126">
        <v>9.3536699999999993</v>
      </c>
      <c r="P31" s="126">
        <v>4992112.6762899999</v>
      </c>
      <c r="Q31" s="126"/>
      <c r="R31" s="139"/>
      <c r="S31" s="126">
        <v>1.9970000000000002E-2</v>
      </c>
      <c r="T31" s="126">
        <v>10659.28635</v>
      </c>
      <c r="U31" s="126">
        <v>8.8782999999999994</v>
      </c>
      <c r="V31" s="126">
        <v>4738400.2668099999</v>
      </c>
      <c r="W31" s="126">
        <v>64.788089999999997</v>
      </c>
      <c r="X31" s="139">
        <v>34577797.735710002</v>
      </c>
      <c r="Y31" s="140">
        <f t="shared" si="96"/>
        <v>34334744.612580001</v>
      </c>
      <c r="Z31" s="141">
        <f t="shared" si="66"/>
        <v>0.87306098121136089</v>
      </c>
      <c r="AA31" s="140">
        <f t="shared" si="67"/>
        <v>9306.2069997438666</v>
      </c>
      <c r="AB31" s="140">
        <f t="shared" si="68"/>
        <v>1353.0793502561344</v>
      </c>
      <c r="AC31" s="140">
        <f t="shared" si="69"/>
        <v>4136912.3863133127</v>
      </c>
      <c r="AD31" s="140">
        <f t="shared" si="70"/>
        <v>601487.88049668714</v>
      </c>
      <c r="AE31" s="140">
        <f t="shared" si="71"/>
        <v>30188526.019266948</v>
      </c>
      <c r="AF31" s="140">
        <f t="shared" si="72"/>
        <v>4389271.7164430553</v>
      </c>
      <c r="AG31" s="140"/>
      <c r="AH31" s="140">
        <f t="shared" si="73"/>
        <v>2203.281317472221</v>
      </c>
      <c r="AI31" s="140">
        <f t="shared" si="74"/>
        <v>106.78229607253324</v>
      </c>
      <c r="AJ31" s="140">
        <f t="shared" si="75"/>
        <v>979430.37083039409</v>
      </c>
      <c r="AK31" s="140">
        <f t="shared" si="76"/>
        <v>47468.211621941831</v>
      </c>
      <c r="AL31" s="140">
        <f t="shared" si="77"/>
        <v>1026898.582452336</v>
      </c>
      <c r="AM31" s="140">
        <f t="shared" si="78"/>
        <v>7147252.9444171563</v>
      </c>
      <c r="AN31" s="140">
        <f t="shared" si="79"/>
        <v>346392.48014486028</v>
      </c>
      <c r="AO31" s="140">
        <f t="shared" si="80"/>
        <v>7493645.4245620165</v>
      </c>
      <c r="AP31" s="140">
        <f t="shared" si="81"/>
        <v>8520544.0070143528</v>
      </c>
      <c r="AQ31" s="140">
        <f t="shared" si="82"/>
        <v>7870888.7556442833</v>
      </c>
      <c r="AR31" s="140">
        <f t="shared" si="83"/>
        <v>1144390.7323057179</v>
      </c>
      <c r="AS31" s="140">
        <f t="shared" si="84"/>
        <v>1863464.0458449419</v>
      </c>
      <c r="AT31" s="140">
        <f t="shared" si="85"/>
        <v>90313.010819801537</v>
      </c>
      <c r="AU31" s="140">
        <f t="shared" si="86"/>
        <v>1953777.0566647435</v>
      </c>
      <c r="AV31" s="2"/>
      <c r="AW31" s="2">
        <f t="shared" si="87"/>
        <v>7493645.4245620165</v>
      </c>
      <c r="AX31" s="2">
        <f t="shared" si="88"/>
        <v>1953777.0566647435</v>
      </c>
      <c r="AY31" s="2">
        <f t="shared" si="89"/>
        <v>9447422.4812267609</v>
      </c>
      <c r="AZ31" s="2"/>
      <c r="BA31" s="248">
        <f>'JMP Rural FINAL calcs'!BI31+'JMP Urban FINAL calcs'!BI31</f>
        <v>8025203.6649949532</v>
      </c>
      <c r="BB31" s="248">
        <f>'JMP Rural FINAL calcs'!BJ31+'JMP Urban FINAL calcs'!BJ31</f>
        <v>1734789.1925243903</v>
      </c>
      <c r="BC31" s="249">
        <f>BA31/B31</f>
        <v>0.15036755378813099</v>
      </c>
      <c r="BD31" s="249">
        <f>'JMP Urban FINAL calcs'!BI31/'JMP Total sum FINAL calcs'!BA31</f>
        <v>0.75344426283705801</v>
      </c>
      <c r="BE31" s="249">
        <f>'JMP Rural FINAL calcs'!BI31/'JMP Total sum FINAL calcs'!BA31</f>
        <v>0.24655573716294199</v>
      </c>
      <c r="BF31" s="248"/>
      <c r="BG31" s="248">
        <f>'JMP Rural FINAL calcs'!BN31+'JMP Urban FINAL calcs'!BN31</f>
        <v>31290993.73966505</v>
      </c>
      <c r="BH31" s="248">
        <f>'JMP Rural FINAL calcs'!BO31+'JMP Urban FINAL calcs'!BO31</f>
        <v>6785749.2959547266</v>
      </c>
      <c r="BI31" s="249">
        <f>BG31/B31</f>
        <v>0.58629666992209772</v>
      </c>
      <c r="BJ31" s="249">
        <f>'JMP Urban FINAL calcs'!BN31/'JMP Total sum FINAL calcs'!BG31</f>
        <v>0.25993238106178751</v>
      </c>
      <c r="BK31" s="249">
        <f>'JMP Rural FINAL calcs'!BN31/'JMP Total sum FINAL calcs'!BG31</f>
        <v>0.74006761893821249</v>
      </c>
      <c r="BL31" s="248"/>
      <c r="BM31" s="248">
        <f>'JMP Rural FINAL calcs'!BS31+'JMP Urban FINAL calcs'!BS31</f>
        <v>9015280.2490100004</v>
      </c>
      <c r="BN31" s="248">
        <f>'JMP Rural FINAL calcs'!BT31+'JMP Urban FINAL calcs'!BT31</f>
        <v>1955819.0332857645</v>
      </c>
      <c r="BO31" s="249">
        <f>BM31/B31</f>
        <v>0.16891853395211481</v>
      </c>
      <c r="BP31" s="249">
        <f>'JMP Urban FINAL calcs'!BS31/'JMP Total sum FINAL calcs'!BM31</f>
        <v>0.19902120946456778</v>
      </c>
      <c r="BQ31" s="249">
        <f>'JMP Rural FINAL calcs'!BS31/'JMP Total sum FINAL calcs'!BM31</f>
        <v>0.80097879053543219</v>
      </c>
      <c r="BR31" s="248"/>
      <c r="BS31" s="248">
        <f>'JMP Rural FINAL calcs'!BX31+'JMP Urban FINAL calcs'!BX31</f>
        <v>5028471.0603600005</v>
      </c>
      <c r="BT31" s="248">
        <f>'JMP Rural FINAL calcs'!BY31+'JMP Urban FINAL calcs'!BY31</f>
        <v>1190510.413431148</v>
      </c>
      <c r="BU31" s="249">
        <f>BS31/B31</f>
        <v>9.4218031616923201E-2</v>
      </c>
      <c r="BV31" s="249">
        <f>'JMP Urban FINAL calcs'!BX31/'JMP Total sum FINAL calcs'!BS31</f>
        <v>4.1507224990384527E-2</v>
      </c>
      <c r="BW31" s="249">
        <f>'JMP Rural FINAL calcs'!BX31/'JMP Total sum FINAL calcs'!BS31</f>
        <v>0.95849277500961549</v>
      </c>
      <c r="BX31" s="2"/>
      <c r="BY31" s="2"/>
      <c r="BZ31" s="2"/>
      <c r="CA31" s="2"/>
      <c r="CB31" s="2"/>
    </row>
    <row r="32" spans="1:81" ht="15.5" x14ac:dyDescent="0.35">
      <c r="A32" s="4" t="s">
        <v>16</v>
      </c>
      <c r="B32" s="126">
        <f t="shared" si="63"/>
        <v>104918090.95197149</v>
      </c>
      <c r="C32" s="137">
        <f>[1]HH_Islam_wealth!D35</f>
        <v>4.7420389623737602</v>
      </c>
      <c r="D32" s="138">
        <f t="shared" si="41"/>
        <v>22125100.992306441</v>
      </c>
      <c r="E32" s="126">
        <v>5.0860599999999998</v>
      </c>
      <c r="F32" s="126">
        <v>5336198.4238600004</v>
      </c>
      <c r="G32" s="126">
        <v>3.49607</v>
      </c>
      <c r="H32" s="126">
        <v>3668008.28749</v>
      </c>
      <c r="I32" s="126">
        <v>24.893360000000001</v>
      </c>
      <c r="J32" s="126">
        <v>26117641.390489999</v>
      </c>
      <c r="K32" s="126"/>
      <c r="L32" s="126"/>
      <c r="M32" s="126">
        <f t="shared" ref="M32:N32" si="98">I32</f>
        <v>24.893360000000001</v>
      </c>
      <c r="N32" s="126">
        <f t="shared" si="98"/>
        <v>26117641.390489999</v>
      </c>
      <c r="O32" s="126">
        <v>14.884370000000001</v>
      </c>
      <c r="P32" s="126">
        <v>15616396.117389999</v>
      </c>
      <c r="Q32" s="126">
        <v>51.640140000000002</v>
      </c>
      <c r="R32" s="139">
        <v>54179851.780769996</v>
      </c>
      <c r="S32" s="126">
        <v>4.2907400000000004</v>
      </c>
      <c r="T32" s="126">
        <v>4501764.7088500001</v>
      </c>
      <c r="U32" s="126">
        <v>75.221580000000003</v>
      </c>
      <c r="V32" s="126">
        <v>78921045.719909996</v>
      </c>
      <c r="W32" s="126">
        <v>11.90555</v>
      </c>
      <c r="X32" s="139">
        <v>12491078.859890001</v>
      </c>
      <c r="Y32" s="140">
        <f t="shared" ref="Y32:Y34" si="99">R32+N32</f>
        <v>80297493.171259999</v>
      </c>
      <c r="Z32" s="141">
        <f t="shared" si="66"/>
        <v>0.83718316259292824</v>
      </c>
      <c r="AA32" s="140">
        <f t="shared" si="67"/>
        <v>3768801.6162042757</v>
      </c>
      <c r="AB32" s="140">
        <f t="shared" si="68"/>
        <v>732963.09264572419</v>
      </c>
      <c r="AC32" s="140">
        <f t="shared" si="69"/>
        <v>66071370.650935337</v>
      </c>
      <c r="AD32" s="140">
        <f t="shared" si="70"/>
        <v>12849675.068974663</v>
      </c>
      <c r="AE32" s="140">
        <f t="shared" si="71"/>
        <v>10457320.90412038</v>
      </c>
      <c r="AF32" s="140">
        <f t="shared" si="72"/>
        <v>2033757.9557696215</v>
      </c>
      <c r="AG32" s="140"/>
      <c r="AH32" s="140">
        <f t="shared" si="73"/>
        <v>794763.94987646758</v>
      </c>
      <c r="AI32" s="140">
        <f t="shared" si="74"/>
        <v>51522.3583822277</v>
      </c>
      <c r="AJ32" s="140">
        <f t="shared" si="75"/>
        <v>13933114.25215736</v>
      </c>
      <c r="AK32" s="140">
        <f t="shared" si="76"/>
        <v>903245.43028374156</v>
      </c>
      <c r="AL32" s="140">
        <f t="shared" si="77"/>
        <v>14836359.682441102</v>
      </c>
      <c r="AM32" s="140">
        <f t="shared" si="78"/>
        <v>2205237.2380520627</v>
      </c>
      <c r="AN32" s="140">
        <f t="shared" si="79"/>
        <v>142959.45772881681</v>
      </c>
      <c r="AO32" s="140">
        <f t="shared" si="80"/>
        <v>2348196.6957808794</v>
      </c>
      <c r="AP32" s="140">
        <f t="shared" si="81"/>
        <v>17184556.378221981</v>
      </c>
      <c r="AQ32" s="140">
        <f t="shared" si="82"/>
        <v>3070794.7785379491</v>
      </c>
      <c r="AR32" s="140">
        <f t="shared" si="83"/>
        <v>597213.50895205105</v>
      </c>
      <c r="AS32" s="140">
        <f t="shared" si="84"/>
        <v>647568.44110803702</v>
      </c>
      <c r="AT32" s="140">
        <f t="shared" si="85"/>
        <v>41980.0788711852</v>
      </c>
      <c r="AU32" s="140">
        <f t="shared" si="86"/>
        <v>689548.51997922221</v>
      </c>
      <c r="AV32" s="2"/>
      <c r="AW32" s="2">
        <f t="shared" si="87"/>
        <v>2348196.6957808794</v>
      </c>
      <c r="AX32" s="2">
        <f t="shared" si="88"/>
        <v>689548.51997922221</v>
      </c>
      <c r="AY32" s="2">
        <f t="shared" si="89"/>
        <v>3037745.2157601016</v>
      </c>
      <c r="AZ32" s="2"/>
      <c r="BA32" s="248">
        <f>'JMP Rural FINAL calcs'!BI32+'JMP Urban FINAL calcs'!BI32</f>
        <v>27604628.443582587</v>
      </c>
      <c r="BB32" s="248">
        <f>'JMP Rural FINAL calcs'!BJ32+'JMP Urban FINAL calcs'!BJ32</f>
        <v>5183298.9323878409</v>
      </c>
      <c r="BC32" s="249">
        <f>BA32/B32</f>
        <v>0.26310646899035933</v>
      </c>
      <c r="BD32" s="249">
        <f>'JMP Urban FINAL calcs'!BI32/'JMP Total sum FINAL calcs'!BA32</f>
        <v>0.55640724057902724</v>
      </c>
      <c r="BE32" s="249">
        <f>'JMP Rural FINAL calcs'!BI32/'JMP Total sum FINAL calcs'!BA32</f>
        <v>0.44359275942097282</v>
      </c>
      <c r="BF32" s="248"/>
      <c r="BG32" s="248">
        <f>'JMP Rural FINAL calcs'!BN32+'JMP Urban FINAL calcs'!BN32</f>
        <v>63807496.153147407</v>
      </c>
      <c r="BH32" s="248">
        <f>'JMP Rural FINAL calcs'!BO32+'JMP Urban FINAL calcs'!BO32</f>
        <v>12003167.465937916</v>
      </c>
      <c r="BI32" s="249">
        <f>BG32/B32</f>
        <v>0.60816486055161512</v>
      </c>
      <c r="BJ32" s="249">
        <f>'JMP Urban FINAL calcs'!BN32/'JMP Total sum FINAL calcs'!BG32</f>
        <v>0.44493207690404724</v>
      </c>
      <c r="BK32" s="249">
        <f>'JMP Rural FINAL calcs'!BN32/'JMP Total sum FINAL calcs'!BG32</f>
        <v>0.55506792309595276</v>
      </c>
      <c r="BL32" s="248"/>
      <c r="BM32" s="248">
        <f>'JMP Rural FINAL calcs'!BS32+'JMP Urban FINAL calcs'!BS32</f>
        <v>3668008.27825</v>
      </c>
      <c r="BN32" s="248">
        <f>'JMP Rural FINAL calcs'!BT32+'JMP Urban FINAL calcs'!BT32</f>
        <v>691583.91097864346</v>
      </c>
      <c r="BO32" s="249">
        <f>BM32/B32</f>
        <v>3.4960684520357027E-2</v>
      </c>
      <c r="BP32" s="249">
        <f>'JMP Urban FINAL calcs'!BS32/'JMP Total sum FINAL calcs'!BM32</f>
        <v>0.30660693459954846</v>
      </c>
      <c r="BQ32" s="249">
        <f>'JMP Rural FINAL calcs'!BS32/'JMP Total sum FINAL calcs'!BM32</f>
        <v>0.69339306540045154</v>
      </c>
      <c r="BR32" s="248"/>
      <c r="BS32" s="248">
        <f>'JMP Rural FINAL calcs'!BX32+'JMP Urban FINAL calcs'!BX32</f>
        <v>5336198.4051999999</v>
      </c>
      <c r="BT32" s="248">
        <f>'JMP Rural FINAL calcs'!BY32+'JMP Urban FINAL calcs'!BY32</f>
        <v>1125296.1959065846</v>
      </c>
      <c r="BU32" s="249">
        <f>BS32/B32</f>
        <v>5.0860612853151889E-2</v>
      </c>
      <c r="BV32" s="249">
        <f>'JMP Urban FINAL calcs'!BX32/'JMP Total sum FINAL calcs'!BS32</f>
        <v>0.24433749291994936</v>
      </c>
      <c r="BW32" s="249">
        <f>'JMP Rural FINAL calcs'!BX32/'JMP Total sum FINAL calcs'!BS32</f>
        <v>0.75566250708005067</v>
      </c>
      <c r="BX32" s="2"/>
      <c r="BY32" s="2"/>
      <c r="BZ32" s="2"/>
      <c r="CA32" s="2"/>
      <c r="CB32" s="2"/>
    </row>
    <row r="33" spans="1:81" ht="15.5" x14ac:dyDescent="0.35">
      <c r="A33" s="4" t="s">
        <v>52</v>
      </c>
      <c r="B33" s="126">
        <f t="shared" ref="B33:B34" si="100">(T33*100)/S33</f>
        <v>50982210.197344229</v>
      </c>
      <c r="C33" s="137">
        <f>[1]HH_Islam_wealth!D36</f>
        <v>2.8788721913740498</v>
      </c>
      <c r="D33" s="138">
        <f t="shared" si="41"/>
        <v>17709091.202486157</v>
      </c>
      <c r="E33" s="126">
        <v>0</v>
      </c>
      <c r="F33" s="126">
        <v>0</v>
      </c>
      <c r="G33" s="126">
        <v>0</v>
      </c>
      <c r="H33" s="126">
        <v>0</v>
      </c>
      <c r="I33" s="126">
        <v>9.5689999999999997E-2</v>
      </c>
      <c r="J33" s="126">
        <v>48785.504630000003</v>
      </c>
      <c r="K33" s="126"/>
      <c r="L33" s="126"/>
      <c r="M33" s="126">
        <f t="shared" ref="M33:N33" si="101">I33</f>
        <v>9.5689999999999997E-2</v>
      </c>
      <c r="N33" s="126">
        <f t="shared" si="101"/>
        <v>48785.504630000003</v>
      </c>
      <c r="O33" s="126">
        <v>0</v>
      </c>
      <c r="P33" s="126">
        <v>0</v>
      </c>
      <c r="Q33" s="126">
        <v>99.904309999999995</v>
      </c>
      <c r="R33" s="139">
        <v>50933426.495370001</v>
      </c>
      <c r="S33" s="126">
        <v>99.269180000000006</v>
      </c>
      <c r="T33" s="126">
        <v>50609622.008780003</v>
      </c>
      <c r="U33" s="126">
        <v>0</v>
      </c>
      <c r="V33" s="126">
        <v>0</v>
      </c>
      <c r="W33" s="126">
        <v>0.73082000000000003</v>
      </c>
      <c r="X33" s="139">
        <v>372589.99122000003</v>
      </c>
      <c r="Y33" s="140">
        <f t="shared" si="99"/>
        <v>50982212</v>
      </c>
      <c r="Z33" s="141">
        <f t="shared" si="66"/>
        <v>1</v>
      </c>
      <c r="AA33" s="140">
        <f t="shared" si="67"/>
        <v>50609622.008780003</v>
      </c>
      <c r="AB33" s="140">
        <f t="shared" si="68"/>
        <v>0</v>
      </c>
      <c r="AC33" s="140">
        <f t="shared" si="69"/>
        <v>0</v>
      </c>
      <c r="AD33" s="140">
        <f t="shared" si="70"/>
        <v>0</v>
      </c>
      <c r="AE33" s="140">
        <f t="shared" si="71"/>
        <v>372589.99122000003</v>
      </c>
      <c r="AF33" s="140">
        <f t="shared" si="72"/>
        <v>0</v>
      </c>
      <c r="AG33" s="140"/>
      <c r="AH33" s="140">
        <f t="shared" si="73"/>
        <v>17579669.622160148</v>
      </c>
      <c r="AI33" s="140">
        <f t="shared" si="74"/>
        <v>0</v>
      </c>
      <c r="AJ33" s="140">
        <f t="shared" si="75"/>
        <v>0</v>
      </c>
      <c r="AK33" s="140">
        <f t="shared" si="76"/>
        <v>0</v>
      </c>
      <c r="AL33" s="140">
        <f t="shared" si="77"/>
        <v>0</v>
      </c>
      <c r="AM33" s="140">
        <f t="shared" si="78"/>
        <v>129422.20649335859</v>
      </c>
      <c r="AN33" s="140">
        <f t="shared" si="79"/>
        <v>0</v>
      </c>
      <c r="AO33" s="140">
        <f t="shared" si="80"/>
        <v>129422.20649335859</v>
      </c>
      <c r="AP33" s="140">
        <f t="shared" si="81"/>
        <v>129422.20649335859</v>
      </c>
      <c r="AQ33" s="140">
        <f t="shared" si="82"/>
        <v>0</v>
      </c>
      <c r="AR33" s="140">
        <f t="shared" si="83"/>
        <v>0</v>
      </c>
      <c r="AS33" s="140">
        <f t="shared" si="84"/>
        <v>0</v>
      </c>
      <c r="AT33" s="140">
        <f t="shared" si="85"/>
        <v>0</v>
      </c>
      <c r="AU33" s="140">
        <f t="shared" si="86"/>
        <v>0</v>
      </c>
      <c r="AV33" s="2"/>
      <c r="AW33" s="2">
        <f t="shared" si="87"/>
        <v>129422.20649335859</v>
      </c>
      <c r="AX33" s="2">
        <f t="shared" si="88"/>
        <v>0</v>
      </c>
      <c r="AY33" s="2">
        <f t="shared" si="89"/>
        <v>129422.20649335859</v>
      </c>
      <c r="AZ33" s="2"/>
      <c r="BA33" s="248">
        <f>'JMP Rural FINAL calcs'!BI33+'JMP Urban FINAL calcs'!BI33</f>
        <v>0</v>
      </c>
      <c r="BB33" s="248">
        <f>'JMP Rural FINAL calcs'!BJ33+'JMP Urban FINAL calcs'!BJ33</f>
        <v>0</v>
      </c>
      <c r="BC33" s="249">
        <f>BA33/B33</f>
        <v>0</v>
      </c>
      <c r="BD33" s="249" t="e">
        <f>'JMP Urban FINAL calcs'!BI33/'JMP Total sum FINAL calcs'!BA33</f>
        <v>#DIV/0!</v>
      </c>
      <c r="BE33" s="249" t="e">
        <f>'JMP Rural FINAL calcs'!BI33/'JMP Total sum FINAL calcs'!BA33</f>
        <v>#DIV/0!</v>
      </c>
      <c r="BF33" s="248"/>
      <c r="BG33" s="248">
        <f>'JMP Rural FINAL calcs'!BN33+'JMP Urban FINAL calcs'!BN33</f>
        <v>0</v>
      </c>
      <c r="BH33" s="248">
        <f>'JMP Rural FINAL calcs'!BO33+'JMP Urban FINAL calcs'!BO33</f>
        <v>0</v>
      </c>
      <c r="BI33" s="249">
        <f>BG33/B33</f>
        <v>0</v>
      </c>
      <c r="BJ33" s="249" t="e">
        <f>'JMP Urban FINAL calcs'!BN33/'JMP Total sum FINAL calcs'!BG33</f>
        <v>#DIV/0!</v>
      </c>
      <c r="BK33" s="249" t="e">
        <f>'JMP Rural FINAL calcs'!BN33/'JMP Total sum FINAL calcs'!BG33</f>
        <v>#DIV/0!</v>
      </c>
      <c r="BL33" s="248"/>
      <c r="BM33" s="248">
        <f>'JMP Rural FINAL calcs'!BS33+'JMP Urban FINAL calcs'!BS33</f>
        <v>0</v>
      </c>
      <c r="BN33" s="248"/>
      <c r="BO33" s="249">
        <f>BM33/B33</f>
        <v>0</v>
      </c>
      <c r="BP33" s="249" t="e">
        <f>'JMP Urban FINAL calcs'!BS33/'JMP Total sum FINAL calcs'!BM33</f>
        <v>#DIV/0!</v>
      </c>
      <c r="BQ33" s="249" t="e">
        <f>'JMP Rural FINAL calcs'!BS33/'JMP Total sum FINAL calcs'!BM33</f>
        <v>#DIV/0!</v>
      </c>
      <c r="BR33" s="248"/>
      <c r="BS33" s="248">
        <f>'JMP Rural FINAL calcs'!BX33+'JMP Urban FINAL calcs'!BX33</f>
        <v>0</v>
      </c>
      <c r="BT33" s="248">
        <f>'JMP Rural FINAL calcs'!BY33+'JMP Urban FINAL calcs'!BY33</f>
        <v>0</v>
      </c>
      <c r="BU33" s="249">
        <f>BS33/B33</f>
        <v>0</v>
      </c>
      <c r="BV33" s="249" t="e">
        <f>'JMP Urban FINAL calcs'!BX33/'JMP Total sum FINAL calcs'!BS33</f>
        <v>#DIV/0!</v>
      </c>
      <c r="BW33" s="249" t="e">
        <f>'JMP Rural FINAL calcs'!BX33/'JMP Total sum FINAL calcs'!BS33</f>
        <v>#DIV/0!</v>
      </c>
      <c r="BX33" s="2"/>
      <c r="BY33" s="2"/>
      <c r="BZ33" s="2"/>
      <c r="CA33" s="2"/>
      <c r="CB33" s="2"/>
    </row>
    <row r="34" spans="1:81" ht="15.5" x14ac:dyDescent="0.35">
      <c r="A34" s="4" t="s">
        <v>53</v>
      </c>
      <c r="B34" s="126">
        <f t="shared" si="100"/>
        <v>5708844</v>
      </c>
      <c r="C34" s="137">
        <f>[1]HH_Islam_wealth!D37</f>
        <v>3.2914348296565201</v>
      </c>
      <c r="D34" s="138">
        <f t="shared" si="41"/>
        <v>1734454.5146578979</v>
      </c>
      <c r="E34" s="126">
        <v>0</v>
      </c>
      <c r="F34" s="126">
        <v>0</v>
      </c>
      <c r="G34" s="126">
        <v>0</v>
      </c>
      <c r="H34" s="126">
        <v>0</v>
      </c>
      <c r="I34" s="126">
        <v>0</v>
      </c>
      <c r="J34" s="126">
        <v>0</v>
      </c>
      <c r="K34" s="126"/>
      <c r="L34" s="126"/>
      <c r="M34" s="126">
        <f t="shared" ref="M34:N34" si="102">I34</f>
        <v>0</v>
      </c>
      <c r="N34" s="126">
        <f t="shared" si="102"/>
        <v>0</v>
      </c>
      <c r="O34" s="126">
        <v>0</v>
      </c>
      <c r="P34" s="126">
        <v>0</v>
      </c>
      <c r="Q34" s="126">
        <v>100</v>
      </c>
      <c r="R34" s="139">
        <v>5708844</v>
      </c>
      <c r="S34" s="126">
        <v>100</v>
      </c>
      <c r="T34" s="126">
        <v>5708844</v>
      </c>
      <c r="U34" s="126"/>
      <c r="V34" s="126"/>
      <c r="W34" s="126">
        <v>0</v>
      </c>
      <c r="X34" s="139">
        <v>0</v>
      </c>
      <c r="Y34" s="140">
        <f t="shared" si="99"/>
        <v>5708844</v>
      </c>
      <c r="Z34" s="141">
        <f t="shared" si="66"/>
        <v>1</v>
      </c>
      <c r="AA34" s="140">
        <f t="shared" si="67"/>
        <v>5708844</v>
      </c>
      <c r="AB34" s="140">
        <f t="shared" si="68"/>
        <v>0</v>
      </c>
      <c r="AC34" s="140">
        <f t="shared" si="69"/>
        <v>0</v>
      </c>
      <c r="AD34" s="140">
        <f t="shared" si="70"/>
        <v>0</v>
      </c>
      <c r="AE34" s="140">
        <f t="shared" si="71"/>
        <v>0</v>
      </c>
      <c r="AF34" s="140">
        <f t="shared" si="72"/>
        <v>0</v>
      </c>
      <c r="AG34" s="140"/>
      <c r="AH34" s="140">
        <f t="shared" si="73"/>
        <v>1734454.5146578979</v>
      </c>
      <c r="AI34" s="140">
        <f t="shared" si="74"/>
        <v>0</v>
      </c>
      <c r="AJ34" s="140">
        <f t="shared" si="75"/>
        <v>0</v>
      </c>
      <c r="AK34" s="140">
        <f t="shared" si="76"/>
        <v>0</v>
      </c>
      <c r="AL34" s="140">
        <f t="shared" si="77"/>
        <v>0</v>
      </c>
      <c r="AM34" s="140">
        <f t="shared" si="78"/>
        <v>0</v>
      </c>
      <c r="AN34" s="140">
        <f t="shared" si="79"/>
        <v>0</v>
      </c>
      <c r="AO34" s="140">
        <f t="shared" si="80"/>
        <v>0</v>
      </c>
      <c r="AP34" s="140">
        <f t="shared" si="81"/>
        <v>0</v>
      </c>
      <c r="AQ34" s="140">
        <f t="shared" si="82"/>
        <v>0</v>
      </c>
      <c r="AR34" s="140">
        <f t="shared" si="83"/>
        <v>0</v>
      </c>
      <c r="AS34" s="140">
        <f t="shared" si="84"/>
        <v>0</v>
      </c>
      <c r="AT34" s="140">
        <f t="shared" si="85"/>
        <v>0</v>
      </c>
      <c r="AU34" s="140">
        <f t="shared" si="86"/>
        <v>0</v>
      </c>
      <c r="AV34" s="2"/>
      <c r="AW34" s="2">
        <f t="shared" si="87"/>
        <v>0</v>
      </c>
      <c r="AX34" s="2">
        <f t="shared" si="88"/>
        <v>0</v>
      </c>
      <c r="AY34" s="2">
        <f t="shared" si="89"/>
        <v>0</v>
      </c>
      <c r="AZ34" s="2"/>
      <c r="BA34" s="248">
        <f>'JMP Rural FINAL calcs'!BI34+'JMP Urban FINAL calcs'!BI34</f>
        <v>0</v>
      </c>
      <c r="BB34" s="248">
        <f>'JMP Rural FINAL calcs'!BJ34+'JMP Urban FINAL calcs'!BJ34</f>
        <v>0</v>
      </c>
      <c r="BC34" s="249">
        <f>BA34/B34</f>
        <v>0</v>
      </c>
      <c r="BD34" s="249" t="e">
        <f>'JMP Urban FINAL calcs'!BI34/'JMP Total sum FINAL calcs'!BA34</f>
        <v>#DIV/0!</v>
      </c>
      <c r="BE34" s="249" t="e">
        <f>'JMP Rural FINAL calcs'!BI34/'JMP Total sum FINAL calcs'!BA34</f>
        <v>#DIV/0!</v>
      </c>
      <c r="BF34" s="248"/>
      <c r="BG34" s="248">
        <f>'JMP Rural FINAL calcs'!BN34+'JMP Urban FINAL calcs'!BN34</f>
        <v>0</v>
      </c>
      <c r="BH34" s="248">
        <f>'JMP Rural FINAL calcs'!BO34+'JMP Urban FINAL calcs'!BO34</f>
        <v>0</v>
      </c>
      <c r="BI34" s="249">
        <f>BG34/B34</f>
        <v>0</v>
      </c>
      <c r="BJ34" s="249" t="e">
        <f>'JMP Urban FINAL calcs'!BN34/'JMP Total sum FINAL calcs'!BG34</f>
        <v>#DIV/0!</v>
      </c>
      <c r="BK34" s="249" t="e">
        <f>'JMP Rural FINAL calcs'!BN34/'JMP Total sum FINAL calcs'!BG34</f>
        <v>#DIV/0!</v>
      </c>
      <c r="BL34" s="248"/>
      <c r="BM34" s="248">
        <f>'JMP Rural FINAL calcs'!BS34+'JMP Urban FINAL calcs'!BS34</f>
        <v>0</v>
      </c>
      <c r="BN34" s="248"/>
      <c r="BO34" s="249">
        <f>BM34/B34</f>
        <v>0</v>
      </c>
      <c r="BP34" s="249" t="e">
        <f>'JMP Urban FINAL calcs'!BS34/'JMP Total sum FINAL calcs'!BM34</f>
        <v>#DIV/0!</v>
      </c>
      <c r="BQ34" s="249" t="e">
        <f>'JMP Rural FINAL calcs'!BS34/'JMP Total sum FINAL calcs'!BM34</f>
        <v>#DIV/0!</v>
      </c>
      <c r="BR34" s="248"/>
      <c r="BS34" s="248">
        <f>'JMP Rural FINAL calcs'!BX34+'JMP Urban FINAL calcs'!BX34</f>
        <v>0</v>
      </c>
      <c r="BT34" s="248">
        <f>'JMP Rural FINAL calcs'!BY34+'JMP Urban FINAL calcs'!BY34</f>
        <v>0</v>
      </c>
      <c r="BU34" s="249">
        <f>BS34/B34</f>
        <v>0</v>
      </c>
      <c r="BV34" s="249" t="e">
        <f>'JMP Urban FINAL calcs'!BX34/'JMP Total sum FINAL calcs'!BS34</f>
        <v>#DIV/0!</v>
      </c>
      <c r="BW34" s="249" t="e">
        <f>'JMP Rural FINAL calcs'!BX34/'JMP Total sum FINAL calcs'!BS34</f>
        <v>#DIV/0!</v>
      </c>
      <c r="BX34" s="2"/>
      <c r="BY34" s="2"/>
      <c r="BZ34" s="2"/>
      <c r="CA34" s="2"/>
      <c r="CB34" s="2"/>
    </row>
    <row r="35" spans="1:81" ht="15.5" x14ac:dyDescent="0.35">
      <c r="A35" s="4" t="s">
        <v>12</v>
      </c>
      <c r="B35" s="126">
        <f t="shared" ref="B35:B37" si="103">(V35*100)/U35</f>
        <v>69037511.904500842</v>
      </c>
      <c r="C35" s="137">
        <f>[1]HH_Islam_wealth!D38</f>
        <v>3.6937840960351802</v>
      </c>
      <c r="D35" s="138">
        <f t="shared" si="41"/>
        <v>18690186.028632279</v>
      </c>
      <c r="E35" s="126">
        <v>0</v>
      </c>
      <c r="F35" s="126">
        <v>0</v>
      </c>
      <c r="G35" s="126">
        <v>5.6079999999999998E-2</v>
      </c>
      <c r="H35" s="126">
        <v>38716.352290000003</v>
      </c>
      <c r="I35" s="126"/>
      <c r="J35" s="126"/>
      <c r="K35" s="126">
        <v>98.750730000000004</v>
      </c>
      <c r="L35" s="126">
        <v>68175050.256830007</v>
      </c>
      <c r="M35" s="126">
        <f t="shared" ref="M35:N35" si="104">K35</f>
        <v>98.750730000000004</v>
      </c>
      <c r="N35" s="126">
        <f t="shared" si="104"/>
        <v>68175050.256830007</v>
      </c>
      <c r="O35" s="126">
        <v>1.19319</v>
      </c>
      <c r="P35" s="126">
        <v>823745.39087999996</v>
      </c>
      <c r="Q35" s="126"/>
      <c r="R35" s="139"/>
      <c r="S35" s="126">
        <v>8.6113599999999995</v>
      </c>
      <c r="T35" s="126">
        <v>5945070.7245899998</v>
      </c>
      <c r="U35" s="126">
        <v>89.195340000000002</v>
      </c>
      <c r="V35" s="126">
        <v>61578243.470760003</v>
      </c>
      <c r="W35" s="126">
        <v>2.1372200000000001</v>
      </c>
      <c r="X35" s="139">
        <v>1475481.4523499999</v>
      </c>
      <c r="Y35" s="140">
        <f t="shared" ref="Y35:Y37" si="105">N35</f>
        <v>68175050.256830007</v>
      </c>
      <c r="Z35" s="141">
        <f t="shared" si="66"/>
        <v>0.98806145262178435</v>
      </c>
      <c r="AA35" s="140">
        <f t="shared" si="67"/>
        <v>5874095.2160776388</v>
      </c>
      <c r="AB35" s="140">
        <f t="shared" si="68"/>
        <v>70975.508512360539</v>
      </c>
      <c r="AC35" s="140">
        <f t="shared" si="69"/>
        <v>60843088.693617038</v>
      </c>
      <c r="AD35" s="140">
        <f t="shared" si="70"/>
        <v>735154.77714296663</v>
      </c>
      <c r="AE35" s="140">
        <f t="shared" si="71"/>
        <v>1457866.3471254411</v>
      </c>
      <c r="AF35" s="140">
        <f t="shared" si="72"/>
        <v>17615.105224558905</v>
      </c>
      <c r="AG35" s="140"/>
      <c r="AH35" s="140">
        <f t="shared" si="73"/>
        <v>1590264.9054076422</v>
      </c>
      <c r="AI35" s="140">
        <f t="shared" si="74"/>
        <v>6404.9501060032144</v>
      </c>
      <c r="AJ35" s="140">
        <f t="shared" si="75"/>
        <v>16471750.138001991</v>
      </c>
      <c r="AK35" s="140">
        <f t="shared" si="76"/>
        <v>66341.612289689976</v>
      </c>
      <c r="AL35" s="140">
        <f t="shared" si="77"/>
        <v>16538091.750291681</v>
      </c>
      <c r="AM35" s="140">
        <f t="shared" si="78"/>
        <v>394680.98546698492</v>
      </c>
      <c r="AN35" s="140">
        <f t="shared" si="79"/>
        <v>1589.6169318131451</v>
      </c>
      <c r="AO35" s="140">
        <f t="shared" si="80"/>
        <v>396270.60239879804</v>
      </c>
      <c r="AP35" s="140">
        <f t="shared" si="81"/>
        <v>16934362.352690481</v>
      </c>
      <c r="AQ35" s="140">
        <f t="shared" si="82"/>
        <v>38254.135283874151</v>
      </c>
      <c r="AR35" s="140">
        <f t="shared" si="83"/>
        <v>462.21700612585289</v>
      </c>
      <c r="AS35" s="140">
        <f t="shared" si="84"/>
        <v>10356.353887855879</v>
      </c>
      <c r="AT35" s="140">
        <f t="shared" si="85"/>
        <v>41.71124553291078</v>
      </c>
      <c r="AU35" s="140">
        <f t="shared" si="86"/>
        <v>10398.065133388791</v>
      </c>
      <c r="AV35" s="2"/>
      <c r="AW35" s="2">
        <f t="shared" si="87"/>
        <v>396270.60239879804</v>
      </c>
      <c r="AX35" s="2">
        <f t="shared" si="88"/>
        <v>10398.065133388791</v>
      </c>
      <c r="AY35" s="2">
        <f t="shared" si="89"/>
        <v>406668.66753218684</v>
      </c>
      <c r="AZ35" s="2"/>
      <c r="BA35" s="248">
        <f>'JMP Rural FINAL calcs'!BI35+'JMP Urban FINAL calcs'!BI35</f>
        <v>32962940.748229504</v>
      </c>
      <c r="BB35" s="248">
        <f>'JMP Rural FINAL calcs'!BJ35+'JMP Urban FINAL calcs'!BJ35</f>
        <v>8858602.7277235761</v>
      </c>
      <c r="BC35" s="249">
        <f>BA35/B35</f>
        <v>0.47746420516757515</v>
      </c>
      <c r="BD35" s="249">
        <f>'JMP Urban FINAL calcs'!BI35/'JMP Total sum FINAL calcs'!BA35</f>
        <v>0.58991835739883736</v>
      </c>
      <c r="BE35" s="249">
        <f>'JMP Rural FINAL calcs'!BI35/'JMP Total sum FINAL calcs'!BA35</f>
        <v>0.41008164260116253</v>
      </c>
      <c r="BF35" s="248"/>
      <c r="BG35" s="248">
        <f>'JMP Rural FINAL calcs'!BN35+'JMP Urban FINAL calcs'!BN35</f>
        <v>30090784.096620508</v>
      </c>
      <c r="BH35" s="248">
        <f>'JMP Rural FINAL calcs'!BO35+'JMP Urban FINAL calcs'!BO35</f>
        <v>8073769.3645666707</v>
      </c>
      <c r="BI35" s="249">
        <f>BG35/B35</f>
        <v>0.43586136386613844</v>
      </c>
      <c r="BJ35" s="249">
        <f>'JMP Urban FINAL calcs'!BN35/'JMP Total sum FINAL calcs'!BG35</f>
        <v>0.34679526038144154</v>
      </c>
      <c r="BK35" s="249">
        <f>'JMP Rural FINAL calcs'!BN35/'JMP Total sum FINAL calcs'!BG35</f>
        <v>0.65320473961855841</v>
      </c>
      <c r="BL35" s="248"/>
      <c r="BM35" s="248">
        <f>'JMP Rural FINAL calcs'!BS35+'JMP Urban FINAL calcs'!BS35</f>
        <v>38716.353640000001</v>
      </c>
      <c r="BN35" s="248">
        <f>'JMP Rural FINAL calcs'!BT35+'JMP Urban FINAL calcs'!BT35</f>
        <v>10432.92064448185</v>
      </c>
      <c r="BO35" s="249">
        <f>BM35/B35</f>
        <v>5.6080169420873812E-4</v>
      </c>
      <c r="BP35" s="249">
        <f>'JMP Urban FINAL calcs'!BS35/'JMP Total sum FINAL calcs'!BM35</f>
        <v>1</v>
      </c>
      <c r="BQ35" s="249">
        <f>'JMP Rural FINAL calcs'!BS35/'JMP Total sum FINAL calcs'!BM35</f>
        <v>0</v>
      </c>
      <c r="BR35" s="248"/>
      <c r="BS35" s="248">
        <f>'JMP Rural FINAL calcs'!BX35+'JMP Urban FINAL calcs'!BX35</f>
        <v>0</v>
      </c>
      <c r="BT35" s="248">
        <f>'JMP Rural FINAL calcs'!BY35+'JMP Urban FINAL calcs'!BY35</f>
        <v>0</v>
      </c>
      <c r="BU35" s="249">
        <f>BS35/B35</f>
        <v>0</v>
      </c>
      <c r="BV35" s="249" t="e">
        <f>'JMP Urban FINAL calcs'!BX35/'JMP Total sum FINAL calcs'!BS35</f>
        <v>#DIV/0!</v>
      </c>
      <c r="BW35" s="249" t="e">
        <f>'JMP Rural FINAL calcs'!BX35/'JMP Total sum FINAL calcs'!BS35</f>
        <v>#DIV/0!</v>
      </c>
      <c r="BX35" s="2"/>
      <c r="BY35" s="2"/>
      <c r="BZ35" s="2"/>
      <c r="CA35" s="2"/>
      <c r="CB35" s="2"/>
    </row>
    <row r="36" spans="1:81" ht="15.5" x14ac:dyDescent="0.35">
      <c r="A36" s="4" t="s">
        <v>54</v>
      </c>
      <c r="B36" s="126">
        <f t="shared" si="103"/>
        <v>1296311.2173765858</v>
      </c>
      <c r="C36" s="137">
        <f>[1]HH_Islam_wealth!D39</f>
        <v>5.84475998532508</v>
      </c>
      <c r="D36" s="138">
        <f t="shared" si="41"/>
        <v>221790.32511708626</v>
      </c>
      <c r="E36" s="126">
        <v>19.515039999999999</v>
      </c>
      <c r="F36" s="126">
        <v>252975.60587</v>
      </c>
      <c r="G36" s="126">
        <v>17.888259999999999</v>
      </c>
      <c r="H36" s="126">
        <v>231887.50367999999</v>
      </c>
      <c r="I36" s="126"/>
      <c r="J36" s="126"/>
      <c r="K36" s="126">
        <v>53.519010000000002</v>
      </c>
      <c r="L36" s="126">
        <v>693772.78553999995</v>
      </c>
      <c r="M36" s="126">
        <f t="shared" ref="M36:N36" si="106">K36</f>
        <v>53.519010000000002</v>
      </c>
      <c r="N36" s="126">
        <f t="shared" si="106"/>
        <v>693772.78553999995</v>
      </c>
      <c r="O36" s="126">
        <v>9.0776900000000005</v>
      </c>
      <c r="P36" s="126">
        <v>117675.10490999999</v>
      </c>
      <c r="Q36" s="126"/>
      <c r="R36" s="139"/>
      <c r="S36" s="126">
        <v>11.297420000000001</v>
      </c>
      <c r="T36" s="126">
        <v>146449.76055000001</v>
      </c>
      <c r="U36" s="126">
        <v>16.66058</v>
      </c>
      <c r="V36" s="126">
        <v>215972.96742</v>
      </c>
      <c r="W36" s="126">
        <v>34.638689999999997</v>
      </c>
      <c r="X36" s="139">
        <v>449025.16248</v>
      </c>
      <c r="Y36" s="140">
        <f t="shared" si="105"/>
        <v>693772.78553999995</v>
      </c>
      <c r="Z36" s="141">
        <f t="shared" si="66"/>
        <v>0.8549813163667952</v>
      </c>
      <c r="AA36" s="140">
        <f t="shared" si="67"/>
        <v>125211.80905664095</v>
      </c>
      <c r="AB36" s="140">
        <f t="shared" si="68"/>
        <v>21237.951493359047</v>
      </c>
      <c r="AC36" s="140">
        <f t="shared" si="69"/>
        <v>184652.85198439457</v>
      </c>
      <c r="AD36" s="140">
        <f t="shared" si="70"/>
        <v>31320.115435605429</v>
      </c>
      <c r="AE36" s="140">
        <f t="shared" si="71"/>
        <v>383908.12449896452</v>
      </c>
      <c r="AF36" s="140">
        <f t="shared" si="72"/>
        <v>65117.037981035501</v>
      </c>
      <c r="AG36" s="140"/>
      <c r="AH36" s="140">
        <f t="shared" si="73"/>
        <v>21422.917172137186</v>
      </c>
      <c r="AI36" s="140">
        <f t="shared" si="74"/>
        <v>1211.2246152498374</v>
      </c>
      <c r="AJ36" s="140">
        <f t="shared" si="75"/>
        <v>31592.888749583846</v>
      </c>
      <c r="AK36" s="140">
        <f t="shared" si="76"/>
        <v>1786.2219329361353</v>
      </c>
      <c r="AL36" s="140">
        <f t="shared" si="77"/>
        <v>33379.110682519982</v>
      </c>
      <c r="AM36" s="140">
        <f t="shared" si="78"/>
        <v>65684.155630491965</v>
      </c>
      <c r="AN36" s="140">
        <f t="shared" si="79"/>
        <v>3713.6990024415149</v>
      </c>
      <c r="AO36" s="140">
        <f t="shared" si="80"/>
        <v>69397.854632933479</v>
      </c>
      <c r="AP36" s="140">
        <f t="shared" si="81"/>
        <v>102776.96531545346</v>
      </c>
      <c r="AQ36" s="140">
        <f t="shared" si="82"/>
        <v>198259.48314533647</v>
      </c>
      <c r="AR36" s="140">
        <f t="shared" si="83"/>
        <v>33628.020534663534</v>
      </c>
      <c r="AS36" s="140">
        <f t="shared" si="84"/>
        <v>33920.893867861618</v>
      </c>
      <c r="AT36" s="140">
        <f t="shared" si="85"/>
        <v>1917.8443950419505</v>
      </c>
      <c r="AU36" s="140">
        <f t="shared" si="86"/>
        <v>35838.738262903571</v>
      </c>
      <c r="AV36" s="2"/>
      <c r="AW36" s="2">
        <f t="shared" si="87"/>
        <v>69397.854632933479</v>
      </c>
      <c r="AX36" s="2">
        <f t="shared" si="88"/>
        <v>35838.738262903571</v>
      </c>
      <c r="AY36" s="2">
        <f t="shared" si="89"/>
        <v>105236.59289583705</v>
      </c>
      <c r="AZ36" s="2"/>
      <c r="BA36" s="248">
        <f>'JMP Rural FINAL calcs'!BI36+'JMP Urban FINAL calcs'!BI36</f>
        <v>338342.33819859574</v>
      </c>
      <c r="BB36" s="248">
        <f>'JMP Rural FINAL calcs'!BJ36+'JMP Urban FINAL calcs'!BJ36</f>
        <v>52175.774872084978</v>
      </c>
      <c r="BC36" s="249">
        <f>BA36/B36</f>
        <v>0.26100394231202995</v>
      </c>
      <c r="BD36" s="249">
        <f>'JMP Urban FINAL calcs'!BI36/'JMP Total sum FINAL calcs'!BA36</f>
        <v>0.52244345042946827</v>
      </c>
      <c r="BE36" s="249">
        <f>'JMP Rural FINAL calcs'!BI36/'JMP Total sum FINAL calcs'!BA36</f>
        <v>0.47755654957053179</v>
      </c>
      <c r="BF36" s="248"/>
      <c r="BG36" s="248">
        <f>'JMP Rural FINAL calcs'!BN36+'JMP Urban FINAL calcs'!BN36</f>
        <v>326655.79449140432</v>
      </c>
      <c r="BH36" s="248">
        <f>'JMP Rural FINAL calcs'!BO36+'JMP Urban FINAL calcs'!BO36</f>
        <v>50629.120476845972</v>
      </c>
      <c r="BI36" s="249">
        <f>BG36/B36</f>
        <v>0.25198871236528764</v>
      </c>
      <c r="BJ36" s="249">
        <f>'JMP Urban FINAL calcs'!BN36/'JMP Total sum FINAL calcs'!BG36</f>
        <v>0.33163858634077359</v>
      </c>
      <c r="BK36" s="249">
        <f>'JMP Rural FINAL calcs'!BN36/'JMP Total sum FINAL calcs'!BG36</f>
        <v>0.66836141365922641</v>
      </c>
      <c r="BL36" s="248"/>
      <c r="BM36" s="248">
        <f>'JMP Rural FINAL calcs'!BS36+'JMP Urban FINAL calcs'!BS36</f>
        <v>231887.50253</v>
      </c>
      <c r="BN36" s="248">
        <f>'JMP Rural FINAL calcs'!BT36+'JMP Urban FINAL calcs'!BT36</f>
        <v>36110.728686656519</v>
      </c>
      <c r="BO36" s="249">
        <f>BM36/B36</f>
        <v>0.17888258577232952</v>
      </c>
      <c r="BP36" s="249">
        <f>'JMP Urban FINAL calcs'!BS36/'JMP Total sum FINAL calcs'!BM36</f>
        <v>0.15286155365537285</v>
      </c>
      <c r="BQ36" s="249">
        <f>'JMP Rural FINAL calcs'!BS36/'JMP Total sum FINAL calcs'!BM36</f>
        <v>0.84713844634462721</v>
      </c>
      <c r="BR36" s="248"/>
      <c r="BS36" s="248">
        <f>'JMP Rural FINAL calcs'!BX36+'JMP Urban FINAL calcs'!BX36</f>
        <v>252975.60333000001</v>
      </c>
      <c r="BT36" s="248">
        <f>'JMP Rural FINAL calcs'!BY36+'JMP Urban FINAL calcs'!BY36</f>
        <v>43282.462233721606</v>
      </c>
      <c r="BU36" s="249">
        <f>BS36/B36</f>
        <v>0.19515036199560182</v>
      </c>
      <c r="BV36" s="249">
        <f>'JMP Urban FINAL calcs'!BX36/'JMP Total sum FINAL calcs'!BS36</f>
        <v>0</v>
      </c>
      <c r="BW36" s="249">
        <f>'JMP Rural FINAL calcs'!BX36/'JMP Total sum FINAL calcs'!BS36</f>
        <v>1</v>
      </c>
      <c r="BX36" s="2"/>
      <c r="BY36" s="2"/>
      <c r="BZ36" s="2"/>
      <c r="CA36" s="2"/>
      <c r="CB36" s="2"/>
    </row>
    <row r="37" spans="1:81" ht="15.5" x14ac:dyDescent="0.35">
      <c r="A37" s="4" t="s">
        <v>13</v>
      </c>
      <c r="B37" s="126">
        <f t="shared" si="103"/>
        <v>95540797.89708887</v>
      </c>
      <c r="C37" s="137">
        <f>[1]HH_Islam_wealth!D40</f>
        <v>3.78309935825152</v>
      </c>
      <c r="D37" s="138">
        <f t="shared" si="41"/>
        <v>25254636.172507532</v>
      </c>
      <c r="E37" s="126">
        <v>2.9892400000000001</v>
      </c>
      <c r="F37" s="126">
        <v>2855947.36784</v>
      </c>
      <c r="G37" s="126">
        <v>9.7356200000000008</v>
      </c>
      <c r="H37" s="126">
        <v>9301491.7615499999</v>
      </c>
      <c r="I37" s="126"/>
      <c r="J37" s="126"/>
      <c r="K37" s="126">
        <v>83.515050000000002</v>
      </c>
      <c r="L37" s="126">
        <v>79790946.386000007</v>
      </c>
      <c r="M37" s="126">
        <f t="shared" ref="M37:N37" si="107">K37</f>
        <v>83.515050000000002</v>
      </c>
      <c r="N37" s="126">
        <f t="shared" si="107"/>
        <v>79790946.386000007</v>
      </c>
      <c r="O37" s="126">
        <v>3.7600799999999999</v>
      </c>
      <c r="P37" s="126">
        <v>3592414.4846000001</v>
      </c>
      <c r="Q37" s="126"/>
      <c r="R37" s="139"/>
      <c r="S37" s="126">
        <v>0.99777000000000005</v>
      </c>
      <c r="T37" s="126">
        <v>953276.10632000002</v>
      </c>
      <c r="U37" s="126">
        <v>70.58596</v>
      </c>
      <c r="V37" s="126">
        <v>67438389.387319997</v>
      </c>
      <c r="W37" s="126">
        <v>15.691409999999999</v>
      </c>
      <c r="X37" s="139">
        <v>14991695.376970001</v>
      </c>
      <c r="Y37" s="140">
        <f t="shared" si="105"/>
        <v>79790946.386000007</v>
      </c>
      <c r="Z37" s="141">
        <f t="shared" si="66"/>
        <v>0.95691689028732052</v>
      </c>
      <c r="AA37" s="140">
        <f t="shared" si="67"/>
        <v>912206.00724493957</v>
      </c>
      <c r="AB37" s="140">
        <f t="shared" si="68"/>
        <v>41070.099075060469</v>
      </c>
      <c r="AC37" s="140">
        <f t="shared" si="69"/>
        <v>64532933.858499691</v>
      </c>
      <c r="AD37" s="140">
        <f t="shared" si="70"/>
        <v>2905455.528820307</v>
      </c>
      <c r="AE37" s="140">
        <f t="shared" si="71"/>
        <v>14345806.520264933</v>
      </c>
      <c r="AF37" s="140">
        <f t="shared" si="72"/>
        <v>645888.85670506826</v>
      </c>
      <c r="AG37" s="140"/>
      <c r="AH37" s="140">
        <f t="shared" si="73"/>
        <v>241126.63212381097</v>
      </c>
      <c r="AI37" s="140">
        <f t="shared" si="74"/>
        <v>3618.7347274292688</v>
      </c>
      <c r="AJ37" s="140">
        <f t="shared" si="75"/>
        <v>17058218.076599933</v>
      </c>
      <c r="AK37" s="140">
        <f t="shared" si="76"/>
        <v>256003.10342392168</v>
      </c>
      <c r="AL37" s="140">
        <f t="shared" si="77"/>
        <v>17314221.180023856</v>
      </c>
      <c r="AM37" s="140">
        <f t="shared" si="78"/>
        <v>3792077.648971743</v>
      </c>
      <c r="AN37" s="140">
        <f t="shared" si="79"/>
        <v>56910.026721545612</v>
      </c>
      <c r="AO37" s="140">
        <f t="shared" si="80"/>
        <v>3848987.6756932884</v>
      </c>
      <c r="AP37" s="140">
        <f t="shared" si="81"/>
        <v>21163208.855717145</v>
      </c>
      <c r="AQ37" s="140">
        <f t="shared" si="82"/>
        <v>8900754.5714955572</v>
      </c>
      <c r="AR37" s="140">
        <f t="shared" si="83"/>
        <v>400737.19005444297</v>
      </c>
      <c r="AS37" s="140">
        <f t="shared" si="84"/>
        <v>2352767.8574134316</v>
      </c>
      <c r="AT37" s="140">
        <f t="shared" si="85"/>
        <v>35309.425077648186</v>
      </c>
      <c r="AU37" s="140">
        <f t="shared" si="86"/>
        <v>2388077.28249108</v>
      </c>
      <c r="AV37" s="2"/>
      <c r="AW37" s="2">
        <f t="shared" si="87"/>
        <v>3848987.6756932884</v>
      </c>
      <c r="AX37" s="2">
        <f t="shared" si="88"/>
        <v>2388077.28249108</v>
      </c>
      <c r="AY37" s="2">
        <f t="shared" si="89"/>
        <v>6237064.9581843689</v>
      </c>
      <c r="AZ37" s="2"/>
      <c r="BA37" s="248">
        <f>'JMP Rural FINAL calcs'!BI37+'JMP Urban FINAL calcs'!BI37</f>
        <v>27815999.889238283</v>
      </c>
      <c r="BB37" s="248">
        <f>'JMP Rural FINAL calcs'!BJ37+'JMP Urban FINAL calcs'!BJ37</f>
        <v>7181784.3033002838</v>
      </c>
      <c r="BC37" s="249">
        <f>BA37/B37</f>
        <v>0.29114263750654562</v>
      </c>
      <c r="BD37" s="249">
        <f>'JMP Urban FINAL calcs'!BI37/'JMP Total sum FINAL calcs'!BA37</f>
        <v>0.6989751852950189</v>
      </c>
      <c r="BE37" s="249">
        <f>'JMP Rural FINAL calcs'!BI37/'JMP Total sum FINAL calcs'!BA37</f>
        <v>0.30102481470498116</v>
      </c>
      <c r="BF37" s="248"/>
      <c r="BG37" s="248">
        <f>'JMP Rural FINAL calcs'!BN37+'JMP Urban FINAL calcs'!BN37</f>
        <v>54614084.977381721</v>
      </c>
      <c r="BH37" s="248">
        <f>'JMP Rural FINAL calcs'!BO37+'JMP Urban FINAL calcs'!BO37</f>
        <v>13980443.271861497</v>
      </c>
      <c r="BI37" s="249">
        <f>BG37/B37</f>
        <v>0.5716310328097628</v>
      </c>
      <c r="BJ37" s="249">
        <f>'JMP Urban FINAL calcs'!BN37/'JMP Total sum FINAL calcs'!BG37</f>
        <v>0.22999976509879538</v>
      </c>
      <c r="BK37" s="249">
        <f>'JMP Rural FINAL calcs'!BN37/'JMP Total sum FINAL calcs'!BG37</f>
        <v>0.77000023490120451</v>
      </c>
      <c r="BL37" s="248"/>
      <c r="BM37" s="248">
        <f>'JMP Rural FINAL calcs'!BS37+'JMP Urban FINAL calcs'!BS37</f>
        <v>9301491.6698000003</v>
      </c>
      <c r="BN37" s="248">
        <f>'JMP Rural FINAL calcs'!BT37+'JMP Urban FINAL calcs'!BT37</f>
        <v>2373847.2567034555</v>
      </c>
      <c r="BO37" s="249">
        <f>BM37/B37</f>
        <v>9.7356227648622312E-2</v>
      </c>
      <c r="BP37" s="249">
        <f>'JMP Urban FINAL calcs'!BS37/'JMP Total sum FINAL calcs'!BM37</f>
        <v>6.5101586398885664E-2</v>
      </c>
      <c r="BQ37" s="249">
        <f>'JMP Rural FINAL calcs'!BS37/'JMP Total sum FINAL calcs'!BM37</f>
        <v>0.93489841360111436</v>
      </c>
      <c r="BR37" s="248"/>
      <c r="BS37" s="248">
        <f>'JMP Rural FINAL calcs'!BX37+'JMP Urban FINAL calcs'!BX37</f>
        <v>2855947.3488099999</v>
      </c>
      <c r="BT37" s="248">
        <f>'JMP Rural FINAL calcs'!BY37+'JMP Urban FINAL calcs'!BY37</f>
        <v>754922.63838662894</v>
      </c>
      <c r="BU37" s="249">
        <f>BS37/B37</f>
        <v>2.9892437698565845E-2</v>
      </c>
      <c r="BV37" s="249">
        <f>'JMP Urban FINAL calcs'!BX37/'JMP Total sum FINAL calcs'!BS37</f>
        <v>0.15822491158259192</v>
      </c>
      <c r="BW37" s="249">
        <f>'JMP Rural FINAL calcs'!BX37/'JMP Total sum FINAL calcs'!BS37</f>
        <v>0.84177508841740811</v>
      </c>
      <c r="BX37" s="2"/>
      <c r="BY37" s="2"/>
      <c r="BZ37" s="2"/>
      <c r="CA37" s="2"/>
      <c r="CB37" s="2"/>
    </row>
    <row r="38" spans="1:81" ht="15.5" x14ac:dyDescent="0.3">
      <c r="A38" s="12" t="s">
        <v>182</v>
      </c>
      <c r="B38" s="2"/>
      <c r="C38" s="136"/>
      <c r="D38" s="127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10"/>
      <c r="S38" s="2"/>
      <c r="T38" s="2"/>
      <c r="U38" s="2"/>
      <c r="V38" s="2"/>
      <c r="W38" s="2"/>
      <c r="X38" s="10"/>
      <c r="Y38" s="2"/>
      <c r="Z38" s="125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50"/>
      <c r="BB38" s="250"/>
      <c r="BC38" s="251"/>
      <c r="BD38" s="251"/>
      <c r="BE38" s="251"/>
      <c r="BF38" s="250"/>
      <c r="BG38" s="250"/>
      <c r="BH38" s="250"/>
      <c r="BI38" s="251"/>
      <c r="BJ38" s="251"/>
      <c r="BK38" s="251"/>
      <c r="BL38" s="250"/>
      <c r="BM38" s="250"/>
      <c r="BN38" s="250"/>
      <c r="BO38" s="251"/>
      <c r="BP38" s="251"/>
      <c r="BQ38" s="251"/>
      <c r="BR38" s="250"/>
      <c r="BS38" s="250"/>
      <c r="BT38" s="250"/>
      <c r="BU38" s="251"/>
      <c r="BV38" s="251"/>
      <c r="BW38" s="251"/>
      <c r="BX38" s="129"/>
      <c r="BY38" s="129"/>
      <c r="BZ38" s="129"/>
      <c r="CA38" s="129"/>
      <c r="CB38" s="129"/>
      <c r="CC38" s="129"/>
    </row>
    <row r="39" spans="1:81" ht="15.5" x14ac:dyDescent="0.35">
      <c r="A39" s="6" t="s">
        <v>58</v>
      </c>
      <c r="B39" s="142">
        <f t="shared" ref="B39:B40" si="108">(V39*100)/U39</f>
        <v>14908.999999999998</v>
      </c>
      <c r="C39" s="143">
        <f>[1]HH_Islam_wealth!D42</f>
        <v>3.6529293392895306</v>
      </c>
      <c r="D39" s="144">
        <f t="shared" ref="D39:D85" si="109">B39/C39</f>
        <v>4081.3819855874067</v>
      </c>
      <c r="E39" s="142">
        <v>0.54200000000000004</v>
      </c>
      <c r="F39" s="142">
        <v>80.806780000000003</v>
      </c>
      <c r="G39" s="142">
        <v>0.37791999999999998</v>
      </c>
      <c r="H39" s="142">
        <v>56.34355</v>
      </c>
      <c r="I39" s="142"/>
      <c r="J39" s="142"/>
      <c r="K39" s="142">
        <v>96.702160000000006</v>
      </c>
      <c r="L39" s="142">
        <v>14417.325269999999</v>
      </c>
      <c r="M39" s="142">
        <f t="shared" ref="M39:N39" si="110">K39</f>
        <v>96.702160000000006</v>
      </c>
      <c r="N39" s="142">
        <f t="shared" si="110"/>
        <v>14417.325269999999</v>
      </c>
      <c r="O39" s="142">
        <v>2.37792</v>
      </c>
      <c r="P39" s="142">
        <v>354.52438999999998</v>
      </c>
      <c r="Q39" s="142"/>
      <c r="R39" s="145"/>
      <c r="S39" s="142">
        <v>1.2</v>
      </c>
      <c r="T39" s="142">
        <v>178.90799999999999</v>
      </c>
      <c r="U39" s="142">
        <v>93.9</v>
      </c>
      <c r="V39" s="142">
        <v>13999.550999999999</v>
      </c>
      <c r="W39" s="142">
        <v>3.9800800000000001</v>
      </c>
      <c r="X39" s="145">
        <v>593.39067</v>
      </c>
      <c r="Y39" s="142">
        <f t="shared" ref="Y39:Y40" si="111">N39</f>
        <v>14417.325269999999</v>
      </c>
      <c r="Z39" s="146">
        <f t="shared" ref="Z39:Z40" si="112">Y39/(Y39+P39)</f>
        <v>0.97600000012456123</v>
      </c>
      <c r="AA39" s="142">
        <f t="shared" ref="AA39:AA40" si="113">T39*Z39</f>
        <v>174.614208022285</v>
      </c>
      <c r="AB39" s="142">
        <f t="shared" ref="AB39:AB40" si="114">T39*(1-Z39)</f>
        <v>4.2937919777149993</v>
      </c>
      <c r="AC39" s="142">
        <f t="shared" ref="AC39:AC40" si="115">V39*Z39</f>
        <v>13663.5617777438</v>
      </c>
      <c r="AD39" s="142">
        <f t="shared" ref="AD39:AD40" si="116">V39*(1-Z39)</f>
        <v>335.98922225619873</v>
      </c>
      <c r="AE39" s="142">
        <f t="shared" ref="AE39:AE40" si="117">X39*Z39</f>
        <v>579.14929399391349</v>
      </c>
      <c r="AF39" s="142">
        <f t="shared" ref="AF39:AF40" si="118">X39*(1-Z39)</f>
        <v>14.241376006086529</v>
      </c>
      <c r="AG39" s="142"/>
      <c r="AH39" s="142">
        <f>AA39/C39</f>
        <v>47.801145821300295</v>
      </c>
      <c r="AI39" s="142">
        <f>AB39/($AG$2*C39)</f>
        <v>0.39181266858286323</v>
      </c>
      <c r="AJ39" s="142">
        <f>AC39/C39</f>
        <v>3740.4396605167481</v>
      </c>
      <c r="AK39" s="142">
        <f>AD39/($AG$2*C39)</f>
        <v>30.659341316609051</v>
      </c>
      <c r="AL39" s="142">
        <f t="shared" ref="AL39:AL40" si="119">AJ39+AK39</f>
        <v>3771.0990018333573</v>
      </c>
      <c r="AM39" s="142">
        <f>AE39/C39</f>
        <v>158.54379874387442</v>
      </c>
      <c r="AN39" s="142">
        <f>AF39/($AG$2*C39)</f>
        <v>1.2995393270556554</v>
      </c>
      <c r="AO39" s="142">
        <f t="shared" ref="AO39:AO40" si="120">AM39+AN39</f>
        <v>159.84333807093009</v>
      </c>
      <c r="AP39" s="142">
        <f t="shared" ref="AP39:AP40" si="121">AO39+AL39</f>
        <v>3930.9423399042876</v>
      </c>
      <c r="AQ39" s="142">
        <f t="shared" ref="AQ39:AQ40" si="122">H39*Z39</f>
        <v>54.991304807018224</v>
      </c>
      <c r="AR39" s="142">
        <f t="shared" ref="AR39:AR40" si="123">H39*(1-Z39)</f>
        <v>1.3522451929817783</v>
      </c>
      <c r="AS39" s="142">
        <f>AQ39/C39</f>
        <v>15.0540291638145</v>
      </c>
      <c r="AT39" s="142">
        <f>AR39/($AG$2*C39)</f>
        <v>0.1233936810144431</v>
      </c>
      <c r="AU39" s="142">
        <f t="shared" ref="AU39:AU40" si="124">SUM(AS39:AT39)</f>
        <v>15.177422844828943</v>
      </c>
      <c r="AV39" s="2"/>
      <c r="AW39" s="2">
        <f t="shared" ref="AW39:AW40" si="125">AO39</f>
        <v>159.84333807093009</v>
      </c>
      <c r="AX39" s="2">
        <f t="shared" ref="AX39:AX40" si="126">AU39</f>
        <v>15.177422844828943</v>
      </c>
      <c r="AY39" s="2">
        <f t="shared" ref="AY39:AY40" si="127">AX39+AW39</f>
        <v>175.02076091575904</v>
      </c>
      <c r="AZ39" s="2"/>
      <c r="BA39" s="248">
        <f>'JMP Rural FINAL calcs'!BI39+'JMP Urban FINAL calcs'!BI39</f>
        <v>10671.088596187499</v>
      </c>
      <c r="BB39" s="248">
        <f>'JMP Rural FINAL calcs'!BJ39+'JMP Urban FINAL calcs'!BJ39</f>
        <v>2874.5015860550102</v>
      </c>
      <c r="BC39" s="249">
        <f>BA39/B39</f>
        <v>0.71574811162301299</v>
      </c>
      <c r="BD39" s="249">
        <f>'JMP Urban FINAL calcs'!BI39/'JMP Total sum FINAL calcs'!BA39</f>
        <v>1</v>
      </c>
      <c r="BE39" s="249">
        <f>'JMP Rural FINAL calcs'!BI39/'JMP Total sum FINAL calcs'!BA39</f>
        <v>0</v>
      </c>
      <c r="BF39" s="248"/>
      <c r="BG39" s="248">
        <f>'JMP Rural FINAL calcs'!BN39+'JMP Urban FINAL calcs'!BN39</f>
        <v>3921.8530738124996</v>
      </c>
      <c r="BH39" s="248">
        <f>'JMP Rural FINAL calcs'!BO39+'JMP Urban FINAL calcs'!BO39</f>
        <v>1056.4407538492774</v>
      </c>
      <c r="BI39" s="249">
        <f>BG39/B39</f>
        <v>0.26305272478452613</v>
      </c>
      <c r="BJ39" s="249">
        <f>'JMP Urban FINAL calcs'!BN39/'JMP Total sum FINAL calcs'!BG39</f>
        <v>1</v>
      </c>
      <c r="BK39" s="249">
        <f>'JMP Rural FINAL calcs'!BN39/'JMP Total sum FINAL calcs'!BG39</f>
        <v>0</v>
      </c>
      <c r="BL39" s="248"/>
      <c r="BM39" s="248">
        <f>'JMP Rural FINAL calcs'!BS39+'JMP Urban FINAL calcs'!BS39</f>
        <v>56.34355</v>
      </c>
      <c r="BN39" s="248">
        <f>'JMP Rural FINAL calcs'!BT39+'JMP Urban FINAL calcs'!BT39</f>
        <v>15.177422844828943</v>
      </c>
      <c r="BO39" s="249">
        <f>BM39/B39</f>
        <v>3.77916359246093E-3</v>
      </c>
      <c r="BP39" s="249">
        <f>'JMP Urban FINAL calcs'!BS39/'JMP Total sum FINAL calcs'!BM39</f>
        <v>1</v>
      </c>
      <c r="BQ39" s="249">
        <f>'JMP Rural FINAL calcs'!BS39/'JMP Total sum FINAL calcs'!BM39</f>
        <v>0</v>
      </c>
      <c r="BR39" s="248"/>
      <c r="BS39" s="248">
        <f>'JMP Rural FINAL calcs'!BX39+'JMP Urban FINAL calcs'!BX39</f>
        <v>80.806780000000003</v>
      </c>
      <c r="BT39" s="248">
        <f>'JMP Rural FINAL calcs'!BY39+'JMP Urban FINAL calcs'!BY39</f>
        <v>22.121090361883748</v>
      </c>
      <c r="BU39" s="249">
        <f>BS39/B39</f>
        <v>5.4200000000000012E-3</v>
      </c>
      <c r="BV39" s="249">
        <f>'JMP Urban FINAL calcs'!BX39/'JMP Total sum FINAL calcs'!BS39</f>
        <v>1</v>
      </c>
      <c r="BW39" s="249">
        <f>'JMP Rural FINAL calcs'!BX39/'JMP Total sum FINAL calcs'!BS39</f>
        <v>0</v>
      </c>
      <c r="BX39" s="2"/>
      <c r="BY39" s="2"/>
      <c r="BZ39" s="2"/>
      <c r="CA39" s="2"/>
      <c r="CB39" s="2"/>
    </row>
    <row r="40" spans="1:81" ht="15.5" x14ac:dyDescent="0.35">
      <c r="A40" s="6" t="s">
        <v>61</v>
      </c>
      <c r="B40" s="142">
        <f t="shared" si="108"/>
        <v>102011.99457736852</v>
      </c>
      <c r="C40" s="143">
        <f>[1]HH_Islam_wealth!D43</f>
        <v>3.6529293392895306</v>
      </c>
      <c r="D40" s="144">
        <f t="shared" si="109"/>
        <v>27926.07934683159</v>
      </c>
      <c r="E40" s="142">
        <v>0.26412999999999998</v>
      </c>
      <c r="F40" s="142">
        <v>269.44319000000002</v>
      </c>
      <c r="G40" s="142">
        <v>8.05701</v>
      </c>
      <c r="H40" s="142">
        <v>8219.1126299999996</v>
      </c>
      <c r="I40" s="142"/>
      <c r="J40" s="142"/>
      <c r="K40" s="142">
        <v>87.504279999999994</v>
      </c>
      <c r="L40" s="142">
        <v>89264.868549999999</v>
      </c>
      <c r="M40" s="142">
        <f t="shared" ref="M40:N40" si="128">K40</f>
        <v>87.504279999999994</v>
      </c>
      <c r="N40" s="142">
        <f t="shared" si="128"/>
        <v>89264.868549999999</v>
      </c>
      <c r="O40" s="142">
        <v>4.1745799999999997</v>
      </c>
      <c r="P40" s="142">
        <v>4258.57564</v>
      </c>
      <c r="Q40" s="142"/>
      <c r="R40" s="145"/>
      <c r="S40" s="142">
        <v>1.1152500000000001</v>
      </c>
      <c r="T40" s="142">
        <v>1137.6875</v>
      </c>
      <c r="U40" s="142">
        <v>79.304670000000002</v>
      </c>
      <c r="V40" s="142">
        <v>80900.275659999999</v>
      </c>
      <c r="W40" s="142"/>
      <c r="X40" s="145"/>
      <c r="Y40" s="142">
        <f t="shared" si="111"/>
        <v>89264.868549999999</v>
      </c>
      <c r="Z40" s="146">
        <f t="shared" si="112"/>
        <v>0.95446515387790498</v>
      </c>
      <c r="AA40" s="142">
        <f t="shared" si="113"/>
        <v>1085.8830747524689</v>
      </c>
      <c r="AB40" s="142">
        <f t="shared" si="114"/>
        <v>51.804425247530979</v>
      </c>
      <c r="AC40" s="142">
        <f t="shared" si="115"/>
        <v>77216.494056586831</v>
      </c>
      <c r="AD40" s="142">
        <f t="shared" si="116"/>
        <v>3683.7816034131688</v>
      </c>
      <c r="AE40" s="142">
        <f t="shared" si="117"/>
        <v>0</v>
      </c>
      <c r="AF40" s="142">
        <f t="shared" si="118"/>
        <v>0</v>
      </c>
      <c r="AG40" s="142"/>
      <c r="AH40" s="142">
        <f>AA40/C40</f>
        <v>297.26364073707094</v>
      </c>
      <c r="AI40" s="142">
        <f>AB40/($AG$2*C40)</f>
        <v>4.7272038808545709</v>
      </c>
      <c r="AJ40" s="142">
        <f>AC40/C40</f>
        <v>21138.239173168597</v>
      </c>
      <c r="AK40" s="142">
        <f>AD40/($AG$2*C40)</f>
        <v>336.14863225811706</v>
      </c>
      <c r="AL40" s="142">
        <f t="shared" si="119"/>
        <v>21474.387805426715</v>
      </c>
      <c r="AM40" s="142">
        <f>AE40/C40</f>
        <v>0</v>
      </c>
      <c r="AN40" s="142">
        <f>AF40/($AG$2*C40)</f>
        <v>0</v>
      </c>
      <c r="AO40" s="142">
        <f t="shared" si="120"/>
        <v>0</v>
      </c>
      <c r="AP40" s="142">
        <f t="shared" si="121"/>
        <v>21474.387805426715</v>
      </c>
      <c r="AQ40" s="142">
        <f t="shared" si="122"/>
        <v>7844.8566011327821</v>
      </c>
      <c r="AR40" s="142">
        <f t="shared" si="123"/>
        <v>374.25602886721765</v>
      </c>
      <c r="AS40" s="142">
        <f>AQ40/C40</f>
        <v>2147.5522443745249</v>
      </c>
      <c r="AT40" s="142">
        <f>AR40/($AG$2*C40)</f>
        <v>34.151224410672363</v>
      </c>
      <c r="AU40" s="142">
        <f t="shared" si="124"/>
        <v>2181.7034687851974</v>
      </c>
      <c r="AV40" s="2"/>
      <c r="AW40" s="2">
        <f t="shared" si="125"/>
        <v>0</v>
      </c>
      <c r="AX40" s="2">
        <f t="shared" si="126"/>
        <v>2181.7034687851974</v>
      </c>
      <c r="AY40" s="2">
        <f t="shared" si="127"/>
        <v>2181.7034687851974</v>
      </c>
      <c r="AZ40" s="2"/>
      <c r="BA40" s="248">
        <f>'JMP Rural FINAL calcs'!BI40+'JMP Urban FINAL calcs'!BI40</f>
        <v>0</v>
      </c>
      <c r="BB40" s="248">
        <f>'JMP Rural FINAL calcs'!BJ40+'JMP Urban FINAL calcs'!BJ40</f>
        <v>0</v>
      </c>
      <c r="BC40" s="249">
        <f>BA40/B40</f>
        <v>0</v>
      </c>
      <c r="BD40" s="249" t="e">
        <f>'JMP Urban FINAL calcs'!BI40/'JMP Total sum FINAL calcs'!BA40</f>
        <v>#DIV/0!</v>
      </c>
      <c r="BE40" s="249" t="e">
        <f>'JMP Rural FINAL calcs'!BI40/'JMP Total sum FINAL calcs'!BA40</f>
        <v>#DIV/0!</v>
      </c>
      <c r="BF40" s="248"/>
      <c r="BG40" s="248">
        <f>'JMP Rural FINAL calcs'!BN40+'JMP Urban FINAL calcs'!BN40</f>
        <v>0</v>
      </c>
      <c r="BH40" s="248">
        <f>'JMP Rural FINAL calcs'!BO40+'JMP Urban FINAL calcs'!BO40</f>
        <v>0</v>
      </c>
      <c r="BI40" s="249">
        <f>BG40/B40</f>
        <v>0</v>
      </c>
      <c r="BJ40" s="249" t="e">
        <f>'JMP Urban FINAL calcs'!BN40/'JMP Total sum FINAL calcs'!BG40</f>
        <v>#DIV/0!</v>
      </c>
      <c r="BK40" s="249" t="e">
        <f>'JMP Rural FINAL calcs'!BN40/'JMP Total sum FINAL calcs'!BG40</f>
        <v>#DIV/0!</v>
      </c>
      <c r="BL40" s="248"/>
      <c r="BM40" s="248">
        <f>'JMP Rural FINAL calcs'!BS40+'JMP Urban FINAL calcs'!BS40</f>
        <v>0</v>
      </c>
      <c r="BN40" s="248"/>
      <c r="BO40" s="249">
        <f>BM40/B40</f>
        <v>0</v>
      </c>
      <c r="BP40" s="249" t="e">
        <f>'JMP Urban FINAL calcs'!BS40/'JMP Total sum FINAL calcs'!BM40</f>
        <v>#DIV/0!</v>
      </c>
      <c r="BQ40" s="249" t="e">
        <f>'JMP Rural FINAL calcs'!BS40/'JMP Total sum FINAL calcs'!BM40</f>
        <v>#DIV/0!</v>
      </c>
      <c r="BR40" s="248"/>
      <c r="BS40" s="248">
        <f>'JMP Rural FINAL calcs'!BX40+'JMP Urban FINAL calcs'!BX40</f>
        <v>0</v>
      </c>
      <c r="BT40" s="248">
        <f>'JMP Rural FINAL calcs'!BY40+'JMP Urban FINAL calcs'!BY40</f>
        <v>0</v>
      </c>
      <c r="BU40" s="249">
        <f>BS40/B40</f>
        <v>0</v>
      </c>
      <c r="BV40" s="249" t="e">
        <f>'JMP Urban FINAL calcs'!BX40/'JMP Total sum FINAL calcs'!BS40</f>
        <v>#DIV/0!</v>
      </c>
      <c r="BW40" s="249" t="e">
        <f>'JMP Rural FINAL calcs'!BX40/'JMP Total sum FINAL calcs'!BS40</f>
        <v>#DIV/0!</v>
      </c>
      <c r="BX40" s="2"/>
      <c r="BY40" s="2"/>
      <c r="BZ40" s="2"/>
      <c r="CA40" s="2"/>
      <c r="CB40" s="2"/>
    </row>
    <row r="41" spans="1:81" ht="15.5" x14ac:dyDescent="0.35">
      <c r="A41" s="6" t="s">
        <v>24</v>
      </c>
      <c r="B41" s="147">
        <v>43937140</v>
      </c>
      <c r="C41" s="143">
        <f>[1]HH_Islam_wealth!D44</f>
        <v>3.2585900361988398</v>
      </c>
      <c r="D41" s="144">
        <f t="shared" si="109"/>
        <v>13483481.969782513</v>
      </c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5"/>
      <c r="S41" s="142"/>
      <c r="T41" s="142"/>
      <c r="U41" s="142"/>
      <c r="V41" s="142"/>
      <c r="W41" s="142"/>
      <c r="X41" s="145"/>
      <c r="Y41" s="142"/>
      <c r="Z41" s="146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2"/>
      <c r="AW41" s="2" t="s">
        <v>238</v>
      </c>
      <c r="AX41" s="2" t="s">
        <v>238</v>
      </c>
      <c r="AY41" s="2" t="s">
        <v>238</v>
      </c>
      <c r="AZ41" s="2"/>
      <c r="BA41" s="248">
        <f>'JMP Rural FINAL calcs'!BI41+'JMP Urban FINAL calcs'!BI41</f>
        <v>10822508.685233718</v>
      </c>
      <c r="BB41" s="248">
        <f>'JMP Rural FINAL calcs'!BJ41+'JMP Urban FINAL calcs'!BJ41</f>
        <v>3266830.288381726</v>
      </c>
      <c r="BC41" s="249">
        <f>BA41/B41</f>
        <v>0.24631800534203449</v>
      </c>
      <c r="BD41" s="249">
        <f>'JMP Urban FINAL calcs'!BI41/'JMP Total sum FINAL calcs'!BA41</f>
        <v>1</v>
      </c>
      <c r="BE41" s="249">
        <f>'JMP Rural FINAL calcs'!BI41/'JMP Total sum FINAL calcs'!BA41</f>
        <v>0</v>
      </c>
      <c r="BF41" s="248"/>
      <c r="BG41" s="248">
        <f>'JMP Rural FINAL calcs'!BN41+'JMP Urban FINAL calcs'!BN41</f>
        <v>3905087.2252862821</v>
      </c>
      <c r="BH41" s="248">
        <f>'JMP Rural FINAL calcs'!BO41+'JMP Urban FINAL calcs'!BO41</f>
        <v>1178770.80050246</v>
      </c>
      <c r="BI41" s="249">
        <f>BG41/B41</f>
        <v>8.8878958104380082E-2</v>
      </c>
      <c r="BJ41" s="249">
        <f>'JMP Urban FINAL calcs'!BN41/'JMP Total sum FINAL calcs'!BG41</f>
        <v>1</v>
      </c>
      <c r="BK41" s="249">
        <f>'JMP Rural FINAL calcs'!BN41/'JMP Total sum FINAL calcs'!BG41</f>
        <v>0</v>
      </c>
      <c r="BL41" s="248"/>
      <c r="BM41" s="248">
        <f>'JMP Rural FINAL calcs'!BS41+'JMP Urban FINAL calcs'!BS41</f>
        <v>0</v>
      </c>
      <c r="BN41" s="248"/>
      <c r="BO41" s="249">
        <f>BM41/B41</f>
        <v>0</v>
      </c>
      <c r="BP41" s="249" t="e">
        <f>'JMP Urban FINAL calcs'!BS41/'JMP Total sum FINAL calcs'!BM41</f>
        <v>#DIV/0!</v>
      </c>
      <c r="BQ41" s="249" t="e">
        <f>'JMP Rural FINAL calcs'!BS41/'JMP Total sum FINAL calcs'!BM41</f>
        <v>#DIV/0!</v>
      </c>
      <c r="BR41" s="248"/>
      <c r="BS41" s="248">
        <f>'JMP Rural FINAL calcs'!BX41+'JMP Urban FINAL calcs'!BX41</f>
        <v>702532.87621999998</v>
      </c>
      <c r="BT41" s="248">
        <f>'JMP Rural FINAL calcs'!BY41+'JMP Urban FINAL calcs'!BY41</f>
        <v>215594.12764899625</v>
      </c>
      <c r="BU41" s="249">
        <f>BS41/B41</f>
        <v>1.5989499458089442E-2</v>
      </c>
      <c r="BV41" s="249">
        <f>'JMP Urban FINAL calcs'!BX41/'JMP Total sum FINAL calcs'!BS41</f>
        <v>1</v>
      </c>
      <c r="BW41" s="249">
        <f>'JMP Rural FINAL calcs'!BX41/'JMP Total sum FINAL calcs'!BS41</f>
        <v>0</v>
      </c>
      <c r="BX41" s="2"/>
      <c r="BY41" s="2"/>
      <c r="BZ41" s="2"/>
      <c r="CA41" s="2"/>
      <c r="CB41" s="2"/>
    </row>
    <row r="42" spans="1:81" ht="15.5" x14ac:dyDescent="0.35">
      <c r="A42" s="6" t="s">
        <v>64</v>
      </c>
      <c r="B42" s="142"/>
      <c r="C42" s="143">
        <f>[1]HH_Islam_wealth!D45</f>
        <v>2.8894468036267602</v>
      </c>
      <c r="D42" s="144">
        <f t="shared" si="109"/>
        <v>0</v>
      </c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5"/>
      <c r="S42" s="142"/>
      <c r="T42" s="142"/>
      <c r="U42" s="142"/>
      <c r="V42" s="142"/>
      <c r="W42" s="142"/>
      <c r="X42" s="145"/>
      <c r="Y42" s="142"/>
      <c r="Z42" s="146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2"/>
      <c r="AW42" s="2" t="s">
        <v>238</v>
      </c>
      <c r="AX42" s="2" t="s">
        <v>238</v>
      </c>
      <c r="AY42" s="2" t="s">
        <v>238</v>
      </c>
      <c r="AZ42" s="2"/>
      <c r="BA42" s="248">
        <f>'JMP Rural FINAL calcs'!BI42+'JMP Urban FINAL calcs'!BI42</f>
        <v>0</v>
      </c>
      <c r="BB42" s="248">
        <f>'JMP Rural FINAL calcs'!BJ42+'JMP Urban FINAL calcs'!BJ42</f>
        <v>0</v>
      </c>
      <c r="BC42" s="249" t="e">
        <f>BA42/B42</f>
        <v>#DIV/0!</v>
      </c>
      <c r="BD42" s="249" t="e">
        <f>'JMP Urban FINAL calcs'!BI42/'JMP Total sum FINAL calcs'!BA42</f>
        <v>#DIV/0!</v>
      </c>
      <c r="BE42" s="249" t="e">
        <f>'JMP Rural FINAL calcs'!BI42/'JMP Total sum FINAL calcs'!BA42</f>
        <v>#DIV/0!</v>
      </c>
      <c r="BF42" s="248"/>
      <c r="BG42" s="248">
        <f>'JMP Rural FINAL calcs'!BN42+'JMP Urban FINAL calcs'!BN42</f>
        <v>0</v>
      </c>
      <c r="BH42" s="248">
        <f>'JMP Rural FINAL calcs'!BO42+'JMP Urban FINAL calcs'!BO42</f>
        <v>0</v>
      </c>
      <c r="BI42" s="249" t="e">
        <f>BG42/B42</f>
        <v>#DIV/0!</v>
      </c>
      <c r="BJ42" s="249" t="e">
        <f>'JMP Urban FINAL calcs'!BN42/'JMP Total sum FINAL calcs'!BG42</f>
        <v>#DIV/0!</v>
      </c>
      <c r="BK42" s="249" t="e">
        <f>'JMP Rural FINAL calcs'!BN42/'JMP Total sum FINAL calcs'!BG42</f>
        <v>#DIV/0!</v>
      </c>
      <c r="BL42" s="248"/>
      <c r="BM42" s="248">
        <f>'JMP Rural FINAL calcs'!BS42+'JMP Urban FINAL calcs'!BS42</f>
        <v>0</v>
      </c>
      <c r="BN42" s="248"/>
      <c r="BO42" s="249" t="e">
        <f>BM42/B42</f>
        <v>#DIV/0!</v>
      </c>
      <c r="BP42" s="249" t="e">
        <f>'JMP Urban FINAL calcs'!BS42/'JMP Total sum FINAL calcs'!BM42</f>
        <v>#DIV/0!</v>
      </c>
      <c r="BQ42" s="249" t="e">
        <f>'JMP Rural FINAL calcs'!BS42/'JMP Total sum FINAL calcs'!BM42</f>
        <v>#DIV/0!</v>
      </c>
      <c r="BR42" s="248"/>
      <c r="BS42" s="248">
        <f>'JMP Rural FINAL calcs'!BX42+'JMP Urban FINAL calcs'!BX42</f>
        <v>0</v>
      </c>
      <c r="BT42" s="248">
        <f>'JMP Rural FINAL calcs'!BY42+'JMP Urban FINAL calcs'!BY42</f>
        <v>0</v>
      </c>
      <c r="BU42" s="249" t="e">
        <f>BS42/B42</f>
        <v>#DIV/0!</v>
      </c>
      <c r="BV42" s="249" t="e">
        <f>'JMP Urban FINAL calcs'!BX42/'JMP Total sum FINAL calcs'!BS42</f>
        <v>#DIV/0!</v>
      </c>
      <c r="BW42" s="249" t="e">
        <f>'JMP Rural FINAL calcs'!BX42/'JMP Total sum FINAL calcs'!BS42</f>
        <v>#DIV/0!</v>
      </c>
      <c r="BX42" s="2"/>
      <c r="BY42" s="2"/>
      <c r="BZ42" s="2"/>
      <c r="CA42" s="2"/>
      <c r="CB42" s="2"/>
    </row>
    <row r="43" spans="1:81" ht="15.5" x14ac:dyDescent="0.35">
      <c r="A43" s="6" t="s">
        <v>65</v>
      </c>
      <c r="B43" s="142">
        <f t="shared" ref="B43:B47" si="129">(V43*100)/U43</f>
        <v>395360.99673821748</v>
      </c>
      <c r="C43" s="143">
        <f>[1]HH_Islam_wealth!D46</f>
        <v>3.3956382958017901</v>
      </c>
      <c r="D43" s="144">
        <f t="shared" si="109"/>
        <v>116432.01139150289</v>
      </c>
      <c r="E43" s="142">
        <v>0.22320000000000001</v>
      </c>
      <c r="F43" s="142">
        <v>882.42890999999997</v>
      </c>
      <c r="G43" s="142">
        <v>1.5291600000000001</v>
      </c>
      <c r="H43" s="142">
        <v>6045.6974399999999</v>
      </c>
      <c r="I43" s="142"/>
      <c r="J43" s="142"/>
      <c r="K43" s="142">
        <v>94.930580000000006</v>
      </c>
      <c r="L43" s="142">
        <v>375318.49961</v>
      </c>
      <c r="M43" s="142">
        <f t="shared" ref="M43:N43" si="130">K43</f>
        <v>94.930580000000006</v>
      </c>
      <c r="N43" s="142">
        <f t="shared" si="130"/>
        <v>375318.49961</v>
      </c>
      <c r="O43" s="142">
        <v>3.3170600000000001</v>
      </c>
      <c r="P43" s="142">
        <v>13114.374040000001</v>
      </c>
      <c r="Q43" s="142"/>
      <c r="R43" s="145"/>
      <c r="S43" s="142">
        <v>21.449149999999999</v>
      </c>
      <c r="T43" s="142">
        <v>84801.558569999994</v>
      </c>
      <c r="U43" s="142">
        <v>76.798500000000004</v>
      </c>
      <c r="V43" s="142">
        <v>303631.31507999997</v>
      </c>
      <c r="W43" s="142">
        <v>0</v>
      </c>
      <c r="X43" s="145">
        <v>0</v>
      </c>
      <c r="Y43" s="142">
        <f t="shared" ref="Y43:Y45" si="131">N43</f>
        <v>375318.49961</v>
      </c>
      <c r="Z43" s="146">
        <f t="shared" ref="Z43:Z47" si="132">Y43/(Y43+P43)</f>
        <v>0.96623773390555812</v>
      </c>
      <c r="AA43" s="142">
        <f t="shared" ref="AA43:AA47" si="133">T43*Z43</f>
        <v>81938.465784336251</v>
      </c>
      <c r="AB43" s="142">
        <f t="shared" ref="AB43:AB47" si="134">T43*(1-Z43)</f>
        <v>2863.0927856637381</v>
      </c>
      <c r="AC43" s="142">
        <f t="shared" ref="AC43:AC47" si="135">V43*Z43</f>
        <v>293380.03382566368</v>
      </c>
      <c r="AD43" s="142">
        <f t="shared" ref="AD43:AD47" si="136">V43*(1-Z43)</f>
        <v>10251.281254336283</v>
      </c>
      <c r="AE43" s="142">
        <f t="shared" ref="AE43:AE47" si="137">X43*Z43</f>
        <v>0</v>
      </c>
      <c r="AF43" s="142">
        <f t="shared" ref="AF43:AF47" si="138">X43*(1-Z43)</f>
        <v>0</v>
      </c>
      <c r="AG43" s="142"/>
      <c r="AH43" s="142">
        <f>AA43/C43</f>
        <v>24130.504678793724</v>
      </c>
      <c r="AI43" s="142">
        <f>AB43/($AG$2*C43)</f>
        <v>281.05592491044894</v>
      </c>
      <c r="AJ43" s="142">
        <f>AC43/C43</f>
        <v>86399.082666839153</v>
      </c>
      <c r="AK43" s="142">
        <f>AD43/($AG$2*C43)</f>
        <v>1006.3185338880659</v>
      </c>
      <c r="AL43" s="142">
        <f t="shared" ref="AL43:AL47" si="139">AJ43+AK43</f>
        <v>87405.401200727225</v>
      </c>
      <c r="AM43" s="142">
        <f>AE43/C43</f>
        <v>0</v>
      </c>
      <c r="AN43" s="142">
        <f>AF43/($AG$2*C43)</f>
        <v>0</v>
      </c>
      <c r="AO43" s="142">
        <f t="shared" ref="AO43:AO47" si="140">AM43+AN43</f>
        <v>0</v>
      </c>
      <c r="AP43" s="142">
        <f t="shared" ref="AP43:AP47" si="141">AO43+AL43</f>
        <v>87405.401200727225</v>
      </c>
      <c r="AQ43" s="142">
        <f t="shared" ref="AQ43:AQ47" si="142">H43*Z43</f>
        <v>5841.5809943042341</v>
      </c>
      <c r="AR43" s="142">
        <f t="shared" ref="AR43:AR47" si="143">H43*(1-Z43)</f>
        <v>204.11644569576609</v>
      </c>
      <c r="AS43" s="142">
        <f>AQ43/C43</f>
        <v>1720.3189755300186</v>
      </c>
      <c r="AT43" s="142">
        <f>AR43/($AG$2*C43)</f>
        <v>20.037120948966226</v>
      </c>
      <c r="AU43" s="142">
        <f t="shared" ref="AU43:AU47" si="144">SUM(AS43:AT43)</f>
        <v>1740.3560964789849</v>
      </c>
      <c r="AV43" s="2"/>
      <c r="AW43" s="2">
        <f t="shared" ref="AW43:AW47" si="145">AO43</f>
        <v>0</v>
      </c>
      <c r="AX43" s="2">
        <f t="shared" ref="AX43:AX47" si="146">AU43</f>
        <v>1740.3560964789849</v>
      </c>
      <c r="AY43" s="2">
        <f t="shared" ref="AY43:AY47" si="147">AX43+AW43</f>
        <v>1740.3560964789849</v>
      </c>
      <c r="AZ43" s="2"/>
      <c r="BA43" s="248">
        <f>'JMP Rural FINAL calcs'!BI43+'JMP Urban FINAL calcs'!BI43</f>
        <v>0</v>
      </c>
      <c r="BB43" s="248">
        <f>'JMP Rural FINAL calcs'!BJ43+'JMP Urban FINAL calcs'!BJ43</f>
        <v>0</v>
      </c>
      <c r="BC43" s="249">
        <f>BA43/B43</f>
        <v>0</v>
      </c>
      <c r="BD43" s="249" t="e">
        <f>'JMP Urban FINAL calcs'!BI43/'JMP Total sum FINAL calcs'!BA43</f>
        <v>#DIV/0!</v>
      </c>
      <c r="BE43" s="249" t="e">
        <f>'JMP Rural FINAL calcs'!BI43/'JMP Total sum FINAL calcs'!BA43</f>
        <v>#DIV/0!</v>
      </c>
      <c r="BF43" s="248"/>
      <c r="BG43" s="248">
        <f>'JMP Rural FINAL calcs'!BN43+'JMP Urban FINAL calcs'!BN43</f>
        <v>0</v>
      </c>
      <c r="BH43" s="248">
        <f>'JMP Rural FINAL calcs'!BO43+'JMP Urban FINAL calcs'!BO43</f>
        <v>0</v>
      </c>
      <c r="BI43" s="249">
        <f>BG43/B43</f>
        <v>0</v>
      </c>
      <c r="BJ43" s="249" t="e">
        <f>'JMP Urban FINAL calcs'!BN43/'JMP Total sum FINAL calcs'!BG43</f>
        <v>#DIV/0!</v>
      </c>
      <c r="BK43" s="249" t="e">
        <f>'JMP Rural FINAL calcs'!BN43/'JMP Total sum FINAL calcs'!BG43</f>
        <v>#DIV/0!</v>
      </c>
      <c r="BL43" s="248"/>
      <c r="BM43" s="248">
        <f>'JMP Rural FINAL calcs'!BS43+'JMP Urban FINAL calcs'!BS43</f>
        <v>0</v>
      </c>
      <c r="BN43" s="248"/>
      <c r="BO43" s="249">
        <f>BM43/B43</f>
        <v>0</v>
      </c>
      <c r="BP43" s="249" t="e">
        <f>'JMP Urban FINAL calcs'!BS43/'JMP Total sum FINAL calcs'!BM43</f>
        <v>#DIV/0!</v>
      </c>
      <c r="BQ43" s="249" t="e">
        <f>'JMP Rural FINAL calcs'!BS43/'JMP Total sum FINAL calcs'!BM43</f>
        <v>#DIV/0!</v>
      </c>
      <c r="BR43" s="248"/>
      <c r="BS43" s="248">
        <f>'JMP Rural FINAL calcs'!BX43+'JMP Urban FINAL calcs'!BX43</f>
        <v>0</v>
      </c>
      <c r="BT43" s="248">
        <f>'JMP Rural FINAL calcs'!BY43+'JMP Urban FINAL calcs'!BY43</f>
        <v>0</v>
      </c>
      <c r="BU43" s="249">
        <f>BS43/B43</f>
        <v>0</v>
      </c>
      <c r="BV43" s="249" t="e">
        <f>'JMP Urban FINAL calcs'!BX43/'JMP Total sum FINAL calcs'!BS43</f>
        <v>#DIV/0!</v>
      </c>
      <c r="BW43" s="249" t="e">
        <f>'JMP Rural FINAL calcs'!BX43/'JMP Total sum FINAL calcs'!BS43</f>
        <v>#DIV/0!</v>
      </c>
      <c r="BX43" s="2"/>
      <c r="BY43" s="2"/>
      <c r="BZ43" s="2"/>
      <c r="CA43" s="2"/>
      <c r="CB43" s="2"/>
    </row>
    <row r="44" spans="1:81" ht="15.5" x14ac:dyDescent="0.35">
      <c r="A44" s="6" t="s">
        <v>66</v>
      </c>
      <c r="B44" s="142">
        <f t="shared" si="129"/>
        <v>285718.99992234079</v>
      </c>
      <c r="C44" s="143">
        <f>[1]HH_Islam_wealth!D47</f>
        <v>3.6529293392895306</v>
      </c>
      <c r="D44" s="144">
        <f t="shared" si="109"/>
        <v>78216.404804017133</v>
      </c>
      <c r="E44" s="142">
        <v>0.82889999999999997</v>
      </c>
      <c r="F44" s="142">
        <v>2368.3113699999999</v>
      </c>
      <c r="G44" s="142">
        <v>0</v>
      </c>
      <c r="H44" s="142">
        <v>0</v>
      </c>
      <c r="I44" s="142"/>
      <c r="J44" s="142"/>
      <c r="K44" s="142">
        <v>97.279380000000003</v>
      </c>
      <c r="L44" s="142">
        <v>277945.66745000001</v>
      </c>
      <c r="M44" s="142">
        <f t="shared" ref="M44:N44" si="148">K44</f>
        <v>97.279380000000003</v>
      </c>
      <c r="N44" s="142">
        <f t="shared" si="148"/>
        <v>277945.66745000001</v>
      </c>
      <c r="O44" s="142">
        <v>1.8917299999999999</v>
      </c>
      <c r="P44" s="142">
        <v>5405.0211799999997</v>
      </c>
      <c r="Q44" s="142"/>
      <c r="R44" s="145"/>
      <c r="S44" s="142">
        <v>3.1129500000000001</v>
      </c>
      <c r="T44" s="142">
        <v>8894.3030899999994</v>
      </c>
      <c r="U44" s="142">
        <v>5.7945500000000001</v>
      </c>
      <c r="V44" s="142">
        <v>16556.13031</v>
      </c>
      <c r="W44" s="142">
        <v>90.263599999999997</v>
      </c>
      <c r="X44" s="145">
        <v>257900.25523000001</v>
      </c>
      <c r="Y44" s="142">
        <f t="shared" si="131"/>
        <v>277945.66745000001</v>
      </c>
      <c r="Z44" s="146">
        <f t="shared" si="132"/>
        <v>0.98092462310173567</v>
      </c>
      <c r="AA44" s="142">
        <f t="shared" si="133"/>
        <v>8724.6409063108531</v>
      </c>
      <c r="AB44" s="142">
        <f t="shared" si="134"/>
        <v>169.66218368914701</v>
      </c>
      <c r="AC44" s="142">
        <f t="shared" si="135"/>
        <v>16240.315884359972</v>
      </c>
      <c r="AD44" s="142">
        <f t="shared" si="136"/>
        <v>315.81442564002788</v>
      </c>
      <c r="AE44" s="142">
        <f t="shared" si="137"/>
        <v>252980.7106593292</v>
      </c>
      <c r="AF44" s="142">
        <f t="shared" si="138"/>
        <v>4919.544570670816</v>
      </c>
      <c r="AG44" s="142"/>
      <c r="AH44" s="142">
        <f>AA44/C44</f>
        <v>2388.3957492612585</v>
      </c>
      <c r="AI44" s="142">
        <f>AB44/($AG$2*C44)</f>
        <v>15.481838266467822</v>
      </c>
      <c r="AJ44" s="142">
        <f>AC44/C44</f>
        <v>4445.8335697012417</v>
      </c>
      <c r="AK44" s="142">
        <f>AD44/($AG$2*C44)</f>
        <v>28.818371623311279</v>
      </c>
      <c r="AL44" s="142">
        <f t="shared" si="139"/>
        <v>4474.6519413245533</v>
      </c>
      <c r="AM44" s="142">
        <f>AE44/C44</f>
        <v>69254.203178354437</v>
      </c>
      <c r="AN44" s="142">
        <f>AF44/($AG$2*C44)</f>
        <v>448.91319757708328</v>
      </c>
      <c r="AO44" s="142">
        <f t="shared" si="140"/>
        <v>69703.116375931524</v>
      </c>
      <c r="AP44" s="142">
        <f t="shared" si="141"/>
        <v>74177.768317256079</v>
      </c>
      <c r="AQ44" s="142">
        <f t="shared" si="142"/>
        <v>0</v>
      </c>
      <c r="AR44" s="142">
        <f t="shared" si="143"/>
        <v>0</v>
      </c>
      <c r="AS44" s="142">
        <f>AQ44/C44</f>
        <v>0</v>
      </c>
      <c r="AT44" s="142">
        <f>AR44/($AG$2*C44)</f>
        <v>0</v>
      </c>
      <c r="AU44" s="142">
        <f t="shared" si="144"/>
        <v>0</v>
      </c>
      <c r="AV44" s="2"/>
      <c r="AW44" s="2">
        <f t="shared" si="145"/>
        <v>69703.116375931524</v>
      </c>
      <c r="AX44" s="2">
        <f t="shared" si="146"/>
        <v>0</v>
      </c>
      <c r="AY44" s="2">
        <f t="shared" si="147"/>
        <v>69703.116375931524</v>
      </c>
      <c r="AZ44" s="2"/>
      <c r="BA44" s="248">
        <f>'JMP Rural FINAL calcs'!BI44+'JMP Urban FINAL calcs'!BI44</f>
        <v>0</v>
      </c>
      <c r="BB44" s="248">
        <f>'JMP Rural FINAL calcs'!BJ44+'JMP Urban FINAL calcs'!BJ44</f>
        <v>0</v>
      </c>
      <c r="BC44" s="249">
        <f>BA44/B44</f>
        <v>0</v>
      </c>
      <c r="BD44" s="249" t="e">
        <f>'JMP Urban FINAL calcs'!BI44/'JMP Total sum FINAL calcs'!BA44</f>
        <v>#DIV/0!</v>
      </c>
      <c r="BE44" s="249" t="e">
        <f>'JMP Rural FINAL calcs'!BI44/'JMP Total sum FINAL calcs'!BA44</f>
        <v>#DIV/0!</v>
      </c>
      <c r="BF44" s="248"/>
      <c r="BG44" s="248">
        <f>'JMP Rural FINAL calcs'!BN44+'JMP Urban FINAL calcs'!BN44</f>
        <v>0</v>
      </c>
      <c r="BH44" s="248">
        <f>'JMP Rural FINAL calcs'!BO44+'JMP Urban FINAL calcs'!BO44</f>
        <v>0</v>
      </c>
      <c r="BI44" s="249">
        <f>BG44/B44</f>
        <v>0</v>
      </c>
      <c r="BJ44" s="249" t="e">
        <f>'JMP Urban FINAL calcs'!BN44/'JMP Total sum FINAL calcs'!BG44</f>
        <v>#DIV/0!</v>
      </c>
      <c r="BK44" s="249" t="e">
        <f>'JMP Rural FINAL calcs'!BN44/'JMP Total sum FINAL calcs'!BG44</f>
        <v>#DIV/0!</v>
      </c>
      <c r="BL44" s="248"/>
      <c r="BM44" s="248">
        <f>'JMP Rural FINAL calcs'!BS44+'JMP Urban FINAL calcs'!BS44</f>
        <v>0</v>
      </c>
      <c r="BN44" s="248"/>
      <c r="BO44" s="249">
        <f>BM44/B44</f>
        <v>0</v>
      </c>
      <c r="BP44" s="249" t="e">
        <f>'JMP Urban FINAL calcs'!BS44/'JMP Total sum FINAL calcs'!BM44</f>
        <v>#DIV/0!</v>
      </c>
      <c r="BQ44" s="249" t="e">
        <f>'JMP Rural FINAL calcs'!BS44/'JMP Total sum FINAL calcs'!BM44</f>
        <v>#DIV/0!</v>
      </c>
      <c r="BR44" s="248"/>
      <c r="BS44" s="248">
        <f>'JMP Rural FINAL calcs'!BX44+'JMP Urban FINAL calcs'!BX44</f>
        <v>0</v>
      </c>
      <c r="BT44" s="248">
        <f>'JMP Rural FINAL calcs'!BY44+'JMP Urban FINAL calcs'!BY44</f>
        <v>0</v>
      </c>
      <c r="BU44" s="249">
        <f>BS44/B44</f>
        <v>0</v>
      </c>
      <c r="BV44" s="249" t="e">
        <f>'JMP Urban FINAL calcs'!BX44/'JMP Total sum FINAL calcs'!BS44</f>
        <v>#DIV/0!</v>
      </c>
      <c r="BW44" s="249" t="e">
        <f>'JMP Rural FINAL calcs'!BX44/'JMP Total sum FINAL calcs'!BS44</f>
        <v>#DIV/0!</v>
      </c>
      <c r="BX44" s="2"/>
      <c r="BY44" s="2"/>
      <c r="BZ44" s="2"/>
      <c r="CA44" s="2"/>
      <c r="CB44" s="2"/>
    </row>
    <row r="45" spans="1:81" ht="15.5" x14ac:dyDescent="0.35">
      <c r="A45" s="6" t="s">
        <v>69</v>
      </c>
      <c r="B45" s="142">
        <f t="shared" si="129"/>
        <v>374680.97193883202</v>
      </c>
      <c r="C45" s="143">
        <f>[1]HH_Islam_wealth!D48</f>
        <v>3.6529293392895306</v>
      </c>
      <c r="D45" s="144">
        <f t="shared" si="109"/>
        <v>102570.00263019183</v>
      </c>
      <c r="E45" s="142">
        <v>0.78417999999999999</v>
      </c>
      <c r="F45" s="142">
        <v>2938.1576500000001</v>
      </c>
      <c r="G45" s="142">
        <v>2.3267899999999999</v>
      </c>
      <c r="H45" s="142">
        <v>8718.02873</v>
      </c>
      <c r="I45" s="142"/>
      <c r="J45" s="142"/>
      <c r="K45" s="142">
        <v>87.858519999999999</v>
      </c>
      <c r="L45" s="142">
        <v>329189.19462000002</v>
      </c>
      <c r="M45" s="142">
        <f t="shared" ref="M45:N45" si="149">K45</f>
        <v>87.858519999999999</v>
      </c>
      <c r="N45" s="142">
        <f t="shared" si="149"/>
        <v>329189.19462000002</v>
      </c>
      <c r="O45" s="142">
        <v>9.0305099999999996</v>
      </c>
      <c r="P45" s="142">
        <v>33835.618999999999</v>
      </c>
      <c r="Q45" s="142"/>
      <c r="R45" s="145"/>
      <c r="S45" s="142">
        <v>8.8998100000000004</v>
      </c>
      <c r="T45" s="142">
        <v>33345.897850000001</v>
      </c>
      <c r="U45" s="142">
        <v>62.271819999999998</v>
      </c>
      <c r="V45" s="142">
        <v>233320.66042</v>
      </c>
      <c r="W45" s="142">
        <v>25.717410000000001</v>
      </c>
      <c r="X45" s="145">
        <v>96358.255340000003</v>
      </c>
      <c r="Y45" s="142">
        <f t="shared" si="131"/>
        <v>329189.19462000002</v>
      </c>
      <c r="Z45" s="146">
        <f t="shared" si="132"/>
        <v>0.90679529957580862</v>
      </c>
      <c r="AA45" s="142">
        <f t="shared" si="133"/>
        <v>30237.903430515064</v>
      </c>
      <c r="AB45" s="142">
        <f t="shared" si="134"/>
        <v>3107.9944194849377</v>
      </c>
      <c r="AC45" s="142">
        <f t="shared" si="135"/>
        <v>211574.07816277942</v>
      </c>
      <c r="AD45" s="142">
        <f t="shared" si="136"/>
        <v>21746.582257220587</v>
      </c>
      <c r="AE45" s="142">
        <f t="shared" si="137"/>
        <v>87377.213017637565</v>
      </c>
      <c r="AF45" s="142">
        <f t="shared" si="138"/>
        <v>8981.0423223624402</v>
      </c>
      <c r="AG45" s="142"/>
      <c r="AH45" s="142">
        <f>AA45/C45</f>
        <v>8277.7137529838255</v>
      </c>
      <c r="AI45" s="142">
        <f>AB45/($AG$2*C45)</f>
        <v>283.60749513698698</v>
      </c>
      <c r="AJ45" s="142">
        <f>AC45/C45</f>
        <v>57919.01745461332</v>
      </c>
      <c r="AK45" s="142">
        <f>AD45/($AG$2*C45)</f>
        <v>1984.3966524183343</v>
      </c>
      <c r="AL45" s="142">
        <f t="shared" si="139"/>
        <v>59903.414107031655</v>
      </c>
      <c r="AM45" s="142">
        <f>AE45/C45</f>
        <v>23919.765454491881</v>
      </c>
      <c r="AN45" s="142">
        <f>AF45/($AG$2*C45)</f>
        <v>819.52879348689055</v>
      </c>
      <c r="AO45" s="142">
        <f t="shared" si="140"/>
        <v>24739.294247978771</v>
      </c>
      <c r="AP45" s="142">
        <f t="shared" si="141"/>
        <v>84642.708355010429</v>
      </c>
      <c r="AQ45" s="142">
        <f t="shared" si="142"/>
        <v>7905.4674739308566</v>
      </c>
      <c r="AR45" s="142">
        <f t="shared" si="143"/>
        <v>812.56125606914361</v>
      </c>
      <c r="AS45" s="142">
        <f>AQ45/C45</f>
        <v>2164.1446465724453</v>
      </c>
      <c r="AT45" s="142">
        <f>AR45/($AG$2*C45)</f>
        <v>74.147000082877881</v>
      </c>
      <c r="AU45" s="142">
        <f t="shared" si="144"/>
        <v>2238.2916466553233</v>
      </c>
      <c r="AV45" s="2"/>
      <c r="AW45" s="2">
        <f t="shared" si="145"/>
        <v>24739.294247978771</v>
      </c>
      <c r="AX45" s="2">
        <f t="shared" si="146"/>
        <v>2238.2916466553233</v>
      </c>
      <c r="AY45" s="2">
        <f t="shared" si="147"/>
        <v>26977.585894634096</v>
      </c>
      <c r="AZ45" s="2"/>
      <c r="BA45" s="248">
        <f>'JMP Rural FINAL calcs'!BI45+'JMP Urban FINAL calcs'!BI45</f>
        <v>210285.02912990074</v>
      </c>
      <c r="BB45" s="248">
        <f>'JMP Rural FINAL calcs'!BJ45+'JMP Urban FINAL calcs'!BJ45</f>
        <v>53988.598542962383</v>
      </c>
      <c r="BC45" s="249">
        <f>BA45/B45</f>
        <v>0.56123754574926876</v>
      </c>
      <c r="BD45" s="249">
        <f>'JMP Urban FINAL calcs'!BI45/'JMP Total sum FINAL calcs'!BA45</f>
        <v>0.46459414787554243</v>
      </c>
      <c r="BE45" s="249">
        <f>'JMP Rural FINAL calcs'!BI45/'JMP Total sum FINAL calcs'!BA45</f>
        <v>0.53540585212445757</v>
      </c>
      <c r="BF45" s="248"/>
      <c r="BG45" s="248">
        <f>'JMP Rural FINAL calcs'!BN45+'JMP Urban FINAL calcs'!BN45</f>
        <v>119393.8870000993</v>
      </c>
      <c r="BH45" s="248">
        <f>'JMP Rural FINAL calcs'!BO45+'JMP Urban FINAL calcs'!BO45</f>
        <v>30452.756806287183</v>
      </c>
      <c r="BI45" s="249">
        <f>BG45/B45</f>
        <v>0.31865479152112047</v>
      </c>
      <c r="BJ45" s="249">
        <f>'JMP Urban FINAL calcs'!BN45/'JMP Total sum FINAL calcs'!BG45</f>
        <v>0.32576496257616461</v>
      </c>
      <c r="BK45" s="249">
        <f>'JMP Rural FINAL calcs'!BN45/'JMP Total sum FINAL calcs'!BG45</f>
        <v>0.67423503742383539</v>
      </c>
      <c r="BL45" s="248"/>
      <c r="BM45" s="248">
        <f>'JMP Rural FINAL calcs'!BS45+'JMP Urban FINAL calcs'!BS45</f>
        <v>8718.028809999998</v>
      </c>
      <c r="BN45" s="248">
        <f>'JMP Rural FINAL calcs'!BT45+'JMP Urban FINAL calcs'!BT45</f>
        <v>2199.3434243086404</v>
      </c>
      <c r="BO45" s="249">
        <f>BM45/B45</f>
        <v>2.3267871770716039E-2</v>
      </c>
      <c r="BP45" s="249">
        <f>'JMP Urban FINAL calcs'!BS45/'JMP Total sum FINAL calcs'!BM45</f>
        <v>9.5381569403187164E-2</v>
      </c>
      <c r="BQ45" s="249">
        <f>'JMP Rural FINAL calcs'!BS45/'JMP Total sum FINAL calcs'!BM45</f>
        <v>0.90461843059681291</v>
      </c>
      <c r="BR45" s="248"/>
      <c r="BS45" s="248">
        <f>'JMP Rural FINAL calcs'!BX45+'JMP Urban FINAL calcs'!BX45</f>
        <v>2938.1576599999999</v>
      </c>
      <c r="BT45" s="248">
        <f>'JMP Rural FINAL calcs'!BY45+'JMP Urban FINAL calcs'!BY45</f>
        <v>804.32917998119592</v>
      </c>
      <c r="BU45" s="249">
        <f>BS45/B45</f>
        <v>7.8417584026115542E-3</v>
      </c>
      <c r="BV45" s="249">
        <f>'JMP Urban FINAL calcs'!BX45/'JMP Total sum FINAL calcs'!BS45</f>
        <v>0.43718250980446027</v>
      </c>
      <c r="BW45" s="249">
        <f>'JMP Rural FINAL calcs'!BX45/'JMP Total sum FINAL calcs'!BS45</f>
        <v>0.56281749019553973</v>
      </c>
      <c r="BX45" s="2"/>
      <c r="BY45" s="2"/>
      <c r="BZ45" s="2"/>
      <c r="CA45" s="2"/>
      <c r="CB45" s="2"/>
    </row>
    <row r="46" spans="1:81" ht="15.5" x14ac:dyDescent="0.35">
      <c r="A46" s="6" t="s">
        <v>71</v>
      </c>
      <c r="B46" s="142">
        <f t="shared" si="129"/>
        <v>11051597.304626657</v>
      </c>
      <c r="C46" s="143">
        <f>[1]HH_Islam_wealth!D49</f>
        <v>3.5304590604877002</v>
      </c>
      <c r="D46" s="144">
        <f t="shared" si="109"/>
        <v>3130357.0202284064</v>
      </c>
      <c r="E46" s="142">
        <v>13.29706</v>
      </c>
      <c r="F46" s="142">
        <v>1469538.2679099999</v>
      </c>
      <c r="G46" s="142">
        <v>8.6838700000000006</v>
      </c>
      <c r="H46" s="142">
        <v>959706.23082000006</v>
      </c>
      <c r="I46" s="142">
        <v>37.778669999999998</v>
      </c>
      <c r="J46" s="142">
        <v>4175147.0828</v>
      </c>
      <c r="K46" s="142"/>
      <c r="L46" s="142"/>
      <c r="M46" s="142">
        <f t="shared" ref="M46:N46" si="150">I46</f>
        <v>37.778669999999998</v>
      </c>
      <c r="N46" s="142">
        <f t="shared" si="150"/>
        <v>4175147.0828</v>
      </c>
      <c r="O46" s="142">
        <v>17.302129999999998</v>
      </c>
      <c r="P46" s="142">
        <v>1912162.4286400001</v>
      </c>
      <c r="Q46" s="142">
        <v>22.938269999999999</v>
      </c>
      <c r="R46" s="145">
        <v>2535045.9898399999</v>
      </c>
      <c r="S46" s="142">
        <v>48.120809999999999</v>
      </c>
      <c r="T46" s="142">
        <v>5318119.7154799998</v>
      </c>
      <c r="U46" s="142">
        <v>12.249879999999999</v>
      </c>
      <c r="V46" s="142">
        <v>1353807.4079</v>
      </c>
      <c r="W46" s="142">
        <v>17.64838</v>
      </c>
      <c r="X46" s="145">
        <v>1950428.37788</v>
      </c>
      <c r="Y46" s="142">
        <f t="shared" ref="Y46:Y47" si="151">R46+N46</f>
        <v>6710193.0726399999</v>
      </c>
      <c r="Z46" s="146">
        <f t="shared" si="132"/>
        <v>0.77823201231309269</v>
      </c>
      <c r="AA46" s="142">
        <f t="shared" si="133"/>
        <v>4138731.0078999321</v>
      </c>
      <c r="AB46" s="142">
        <f t="shared" si="134"/>
        <v>1179388.7075800677</v>
      </c>
      <c r="AC46" s="142">
        <f t="shared" si="135"/>
        <v>1053576.2633343888</v>
      </c>
      <c r="AD46" s="142">
        <f t="shared" si="136"/>
        <v>300231.14456561109</v>
      </c>
      <c r="AE46" s="142">
        <f t="shared" si="137"/>
        <v>1517885.8013901135</v>
      </c>
      <c r="AF46" s="142">
        <f t="shared" si="138"/>
        <v>432542.57648988644</v>
      </c>
      <c r="AG46" s="142"/>
      <c r="AH46" s="142">
        <f>AA46/C46</f>
        <v>1172292.59339668</v>
      </c>
      <c r="AI46" s="142">
        <f>AB46/($AG$2*C46)</f>
        <v>111353.66887360215</v>
      </c>
      <c r="AJ46" s="142">
        <f>AC46/C46</f>
        <v>298424.72190821753</v>
      </c>
      <c r="AK46" s="142">
        <f>AD46/($AG$2*C46)</f>
        <v>28346.752213779338</v>
      </c>
      <c r="AL46" s="142">
        <f t="shared" si="139"/>
        <v>326771.47412199684</v>
      </c>
      <c r="AM46" s="142">
        <f>AE46/C46</f>
        <v>429940.06597556511</v>
      </c>
      <c r="AN46" s="142">
        <f>AF46/($AG$2*C46)</f>
        <v>40839.124986212104</v>
      </c>
      <c r="AO46" s="142">
        <f t="shared" si="140"/>
        <v>470779.19096177723</v>
      </c>
      <c r="AP46" s="142">
        <f t="shared" si="141"/>
        <v>797550.66508377413</v>
      </c>
      <c r="AQ46" s="142">
        <f t="shared" si="142"/>
        <v>746874.11124046205</v>
      </c>
      <c r="AR46" s="142">
        <f t="shared" si="143"/>
        <v>212832.119579538</v>
      </c>
      <c r="AS46" s="142">
        <f>AQ46/C46</f>
        <v>211551.55701969485</v>
      </c>
      <c r="AT46" s="142">
        <f>AR46/($AG$2*C46)</f>
        <v>20094.848472777856</v>
      </c>
      <c r="AU46" s="142">
        <f t="shared" si="144"/>
        <v>231646.4054924727</v>
      </c>
      <c r="AV46" s="2"/>
      <c r="AW46" s="2">
        <f t="shared" si="145"/>
        <v>470779.19096177723</v>
      </c>
      <c r="AX46" s="2">
        <f t="shared" si="146"/>
        <v>231646.4054924727</v>
      </c>
      <c r="AY46" s="2">
        <f t="shared" si="147"/>
        <v>702425.59645424993</v>
      </c>
      <c r="AZ46" s="2"/>
      <c r="BA46" s="248">
        <f>'JMP Rural FINAL calcs'!BI46+'JMP Urban FINAL calcs'!BI46</f>
        <v>1661531.4733779854</v>
      </c>
      <c r="BB46" s="248">
        <f>'JMP Rural FINAL calcs'!BJ46+'JMP Urban FINAL calcs'!BJ46</f>
        <v>401711.12084082002</v>
      </c>
      <c r="BC46" s="249">
        <f>BA46/B46</f>
        <v>0.15034310675456836</v>
      </c>
      <c r="BD46" s="249">
        <f>'JMP Urban FINAL calcs'!BI46/'JMP Total sum FINAL calcs'!BA46</f>
        <v>0.81000447309302692</v>
      </c>
      <c r="BE46" s="249">
        <f>'JMP Rural FINAL calcs'!BI46/'JMP Total sum FINAL calcs'!BA46</f>
        <v>0.18999552690697302</v>
      </c>
      <c r="BF46" s="248"/>
      <c r="BG46" s="248">
        <f>'JMP Rural FINAL calcs'!BN46+'JMP Urban FINAL calcs'!BN46</f>
        <v>1642704.3226120146</v>
      </c>
      <c r="BH46" s="248">
        <f>'JMP Rural FINAL calcs'!BO46+'JMP Urban FINAL calcs'!BO46</f>
        <v>408256.44285243691</v>
      </c>
      <c r="BI46" s="249">
        <f>BG46/B46</f>
        <v>0.14863953846059072</v>
      </c>
      <c r="BJ46" s="249">
        <f>'JMP Urban FINAL calcs'!BN46/'JMP Total sum FINAL calcs'!BG46</f>
        <v>0.42363723654323726</v>
      </c>
      <c r="BK46" s="249">
        <f>'JMP Rural FINAL calcs'!BN46/'JMP Total sum FINAL calcs'!BG46</f>
        <v>0.57636276345676274</v>
      </c>
      <c r="BL46" s="248"/>
      <c r="BM46" s="248">
        <f>'JMP Rural FINAL calcs'!BS46+'JMP Urban FINAL calcs'!BS46</f>
        <v>959706.24625000008</v>
      </c>
      <c r="BN46" s="248">
        <f>'JMP Rural FINAL calcs'!BT46+'JMP Urban FINAL calcs'!BT46</f>
        <v>240402.63738443554</v>
      </c>
      <c r="BO46" s="249">
        <f>BM46/B46</f>
        <v>8.6838691258523074E-2</v>
      </c>
      <c r="BP46" s="249">
        <f>'JMP Urban FINAL calcs'!BS46/'JMP Total sum FINAL calcs'!BM46</f>
        <v>0.31102187990995372</v>
      </c>
      <c r="BQ46" s="249">
        <f>'JMP Rural FINAL calcs'!BS46/'JMP Total sum FINAL calcs'!BM46</f>
        <v>0.68897812009004633</v>
      </c>
      <c r="BR46" s="248"/>
      <c r="BS46" s="248">
        <f>'JMP Rural FINAL calcs'!BX46+'JMP Urban FINAL calcs'!BX46</f>
        <v>1469538.3043500001</v>
      </c>
      <c r="BT46" s="248">
        <f>'JMP Rural FINAL calcs'!BY46+'JMP Urban FINAL calcs'!BY46</f>
        <v>416245.67207047489</v>
      </c>
      <c r="BU46" s="249">
        <f>BS46/B46</f>
        <v>0.13297067055952089</v>
      </c>
      <c r="BV46" s="249">
        <f>'JMP Urban FINAL calcs'!BX46/'JMP Total sum FINAL calcs'!BS46</f>
        <v>0.10537286170876121</v>
      </c>
      <c r="BW46" s="249">
        <f>'JMP Rural FINAL calcs'!BX46/'JMP Total sum FINAL calcs'!BS46</f>
        <v>0.89462713829123874</v>
      </c>
      <c r="BX46" s="2"/>
      <c r="BY46" s="2"/>
      <c r="BZ46" s="2"/>
      <c r="CA46" s="2"/>
      <c r="CB46" s="2"/>
    </row>
    <row r="47" spans="1:81" ht="15.5" x14ac:dyDescent="0.35">
      <c r="A47" s="6" t="s">
        <v>11</v>
      </c>
      <c r="B47" s="142">
        <f t="shared" si="129"/>
        <v>209288304.06109858</v>
      </c>
      <c r="C47" s="143">
        <f>[1]HH_Islam_wealth!D50</f>
        <v>3.31148982178934</v>
      </c>
      <c r="D47" s="144">
        <f t="shared" si="109"/>
        <v>63200648.446508326</v>
      </c>
      <c r="E47" s="142">
        <v>1.1259699999999999</v>
      </c>
      <c r="F47" s="142">
        <v>2356516.8295700001</v>
      </c>
      <c r="G47" s="142">
        <v>10.33342</v>
      </c>
      <c r="H47" s="142">
        <v>21626641.310279999</v>
      </c>
      <c r="I47" s="142">
        <v>39.018059999999998</v>
      </c>
      <c r="J47" s="142">
        <v>81660234.628040001</v>
      </c>
      <c r="K47" s="142"/>
      <c r="L47" s="142"/>
      <c r="M47" s="142">
        <f t="shared" ref="M47:N47" si="152">I47</f>
        <v>39.018059999999998</v>
      </c>
      <c r="N47" s="142">
        <f t="shared" si="152"/>
        <v>81660234.628040001</v>
      </c>
      <c r="O47" s="142">
        <v>0.24676000000000001</v>
      </c>
      <c r="P47" s="142">
        <v>516444.02995</v>
      </c>
      <c r="Q47" s="142">
        <v>49.275790000000001</v>
      </c>
      <c r="R47" s="145">
        <v>103128451.20215</v>
      </c>
      <c r="S47" s="142">
        <v>66.456119999999999</v>
      </c>
      <c r="T47" s="142">
        <v>139084871.65684</v>
      </c>
      <c r="U47" s="142">
        <v>13.976760000000001</v>
      </c>
      <c r="V47" s="142">
        <v>29251723.96669</v>
      </c>
      <c r="W47" s="142">
        <v>8.1077300000000001</v>
      </c>
      <c r="X47" s="145">
        <v>16968534.236609999</v>
      </c>
      <c r="Y47" s="142">
        <f t="shared" si="151"/>
        <v>184788685.83019</v>
      </c>
      <c r="Z47" s="146">
        <f t="shared" si="132"/>
        <v>0.99721300737686114</v>
      </c>
      <c r="AA47" s="142">
        <f t="shared" si="133"/>
        <v>138697243.14554217</v>
      </c>
      <c r="AB47" s="142">
        <f t="shared" si="134"/>
        <v>387628.51129782846</v>
      </c>
      <c r="AC47" s="142">
        <f t="shared" si="135"/>
        <v>29170199.627780739</v>
      </c>
      <c r="AD47" s="142">
        <f t="shared" si="136"/>
        <v>81524.338909259284</v>
      </c>
      <c r="AE47" s="142">
        <f t="shared" si="137"/>
        <v>16921243.056867089</v>
      </c>
      <c r="AF47" s="142">
        <f t="shared" si="138"/>
        <v>47291.179742911285</v>
      </c>
      <c r="AG47" s="142"/>
      <c r="AH47" s="142">
        <f>AA47/C47</f>
        <v>41883638.667081304</v>
      </c>
      <c r="AI47" s="142">
        <f>AB47/($AG$2*C47)</f>
        <v>39018.541719728251</v>
      </c>
      <c r="AJ47" s="142">
        <f>AC47/C47</f>
        <v>8808784.3229482826</v>
      </c>
      <c r="AK47" s="142">
        <f>AD47/($AG$2*C47)</f>
        <v>8206.2096213045479</v>
      </c>
      <c r="AL47" s="142">
        <f t="shared" si="139"/>
        <v>8816990.5325695872</v>
      </c>
      <c r="AM47" s="142">
        <f>AE47/C47</f>
        <v>5109858.0903153177</v>
      </c>
      <c r="AN47" s="142">
        <f>AF47/($AG$2*C47)</f>
        <v>4760.3125569785416</v>
      </c>
      <c r="AO47" s="142">
        <f t="shared" si="140"/>
        <v>5114618.4028722961</v>
      </c>
      <c r="AP47" s="142">
        <f t="shared" si="141"/>
        <v>13931608.935441883</v>
      </c>
      <c r="AQ47" s="142">
        <f t="shared" si="142"/>
        <v>21566368.02048498</v>
      </c>
      <c r="AR47" s="142">
        <f t="shared" si="143"/>
        <v>60273.28979502053</v>
      </c>
      <c r="AS47" s="142">
        <f>AQ47/C47</f>
        <v>6512587.7418012861</v>
      </c>
      <c r="AT47" s="142">
        <f>AR47/($AG$2*C47)</f>
        <v>6067.0869244840669</v>
      </c>
      <c r="AU47" s="142">
        <f t="shared" si="144"/>
        <v>6518654.8287257701</v>
      </c>
      <c r="AV47" s="2"/>
      <c r="AW47" s="2">
        <f t="shared" si="145"/>
        <v>5114618.4028722961</v>
      </c>
      <c r="AX47" s="2">
        <f t="shared" si="146"/>
        <v>6518654.8287257701</v>
      </c>
      <c r="AY47" s="2">
        <f t="shared" si="147"/>
        <v>11633273.231598066</v>
      </c>
      <c r="AZ47" s="2"/>
      <c r="BA47" s="248">
        <f>'JMP Rural FINAL calcs'!BI47+'JMP Urban FINAL calcs'!BI47</f>
        <v>32631257.955235206</v>
      </c>
      <c r="BB47" s="248">
        <f>'JMP Rural FINAL calcs'!BJ47+'JMP Urban FINAL calcs'!BJ47</f>
        <v>9820971.5837259442</v>
      </c>
      <c r="BC47" s="249">
        <f>BA47/B47</f>
        <v>0.15591534415467861</v>
      </c>
      <c r="BD47" s="249">
        <f>'JMP Urban FINAL calcs'!BI47/'JMP Total sum FINAL calcs'!BA47</f>
        <v>0.71355327813385228</v>
      </c>
      <c r="BE47" s="249">
        <f>'JMP Rural FINAL calcs'!BI47/'JMP Total sum FINAL calcs'!BA47</f>
        <v>0.28644672186614772</v>
      </c>
      <c r="BF47" s="248"/>
      <c r="BG47" s="248">
        <f>'JMP Rural FINAL calcs'!BN47+'JMP Urban FINAL calcs'!BN47</f>
        <v>13588999.3898548</v>
      </c>
      <c r="BH47" s="248">
        <f>'JMP Rural FINAL calcs'!BO47+'JMP Urban FINAL calcs'!BO47</f>
        <v>4085671.6141485656</v>
      </c>
      <c r="BI47" s="249">
        <f>BG47/B47</f>
        <v>6.4929569049819891E-2</v>
      </c>
      <c r="BJ47" s="249">
        <f>'JMP Urban FINAL calcs'!BN47/'JMP Total sum FINAL calcs'!BG47</f>
        <v>0.58189372223417746</v>
      </c>
      <c r="BK47" s="249">
        <f>'JMP Rural FINAL calcs'!BN47/'JMP Total sum FINAL calcs'!BG47</f>
        <v>0.41810627776582249</v>
      </c>
      <c r="BL47" s="248"/>
      <c r="BM47" s="248">
        <f>'JMP Rural FINAL calcs'!BS47+'JMP Urban FINAL calcs'!BS47</f>
        <v>21626646.873010002</v>
      </c>
      <c r="BN47" s="248">
        <f>'JMP Rural FINAL calcs'!BT47+'JMP Urban FINAL calcs'!BT47</f>
        <v>6502075.4921807162</v>
      </c>
      <c r="BO47" s="249">
        <f>BM47/B47</f>
        <v>0.10333423537464581</v>
      </c>
      <c r="BP47" s="249">
        <f>'JMP Urban FINAL calcs'!BS47/'JMP Total sum FINAL calcs'!BM47</f>
        <v>0.57799934828131871</v>
      </c>
      <c r="BQ47" s="249">
        <f>'JMP Rural FINAL calcs'!BS47/'JMP Total sum FINAL calcs'!BM47</f>
        <v>0.42200065171868117</v>
      </c>
      <c r="BR47" s="248"/>
      <c r="BS47" s="248">
        <f>'JMP Rural FINAL calcs'!BX47+'JMP Urban FINAL calcs'!BX47</f>
        <v>2356516.8506499999</v>
      </c>
      <c r="BT47" s="248">
        <f>'JMP Rural FINAL calcs'!BY47+'JMP Urban FINAL calcs'!BY47</f>
        <v>711618.3281447239</v>
      </c>
      <c r="BU47" s="249">
        <f>BS47/B47</f>
        <v>1.1259668146396036E-2</v>
      </c>
      <c r="BV47" s="249">
        <f>'JMP Urban FINAL calcs'!BX47/'JMP Total sum FINAL calcs'!BS47</f>
        <v>0.12556468918029715</v>
      </c>
      <c r="BW47" s="249">
        <f>'JMP Rural FINAL calcs'!BX47/'JMP Total sum FINAL calcs'!BS47</f>
        <v>0.87443531081970283</v>
      </c>
      <c r="BX47" s="2"/>
      <c r="BY47" s="2"/>
      <c r="BZ47" s="2"/>
      <c r="CA47" s="2"/>
      <c r="CB47" s="2"/>
    </row>
    <row r="48" spans="1:81" ht="15.5" x14ac:dyDescent="0.35">
      <c r="A48" s="6" t="s">
        <v>76</v>
      </c>
      <c r="B48" s="142"/>
      <c r="C48" s="143">
        <f>[1]HH_Islam_wealth!D51</f>
        <v>3.6529293392895306</v>
      </c>
      <c r="D48" s="144">
        <f t="shared" si="109"/>
        <v>0</v>
      </c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5"/>
      <c r="S48" s="142"/>
      <c r="T48" s="142"/>
      <c r="U48" s="142"/>
      <c r="V48" s="142"/>
      <c r="W48" s="142"/>
      <c r="X48" s="145"/>
      <c r="Y48" s="142"/>
      <c r="Z48" s="146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2"/>
      <c r="AW48" s="2" t="s">
        <v>238</v>
      </c>
      <c r="AX48" s="2" t="s">
        <v>238</v>
      </c>
      <c r="AY48" s="2" t="s">
        <v>238</v>
      </c>
      <c r="AZ48" s="2"/>
      <c r="BA48" s="248">
        <f>'JMP Rural FINAL calcs'!BI48+'JMP Urban FINAL calcs'!BI48</f>
        <v>0</v>
      </c>
      <c r="BB48" s="248">
        <f>'JMP Rural FINAL calcs'!BJ48+'JMP Urban FINAL calcs'!BJ48</f>
        <v>0</v>
      </c>
      <c r="BC48" s="249" t="e">
        <f>BA48/B48</f>
        <v>#DIV/0!</v>
      </c>
      <c r="BD48" s="249" t="e">
        <f>'JMP Urban FINAL calcs'!BI48/'JMP Total sum FINAL calcs'!BA48</f>
        <v>#DIV/0!</v>
      </c>
      <c r="BE48" s="249" t="e">
        <f>'JMP Rural FINAL calcs'!BI48/'JMP Total sum FINAL calcs'!BA48</f>
        <v>#DIV/0!</v>
      </c>
      <c r="BF48" s="248"/>
      <c r="BG48" s="248">
        <f>'JMP Rural FINAL calcs'!BN48+'JMP Urban FINAL calcs'!BN48</f>
        <v>0</v>
      </c>
      <c r="BH48" s="248">
        <f>'JMP Rural FINAL calcs'!BO48+'JMP Urban FINAL calcs'!BO48</f>
        <v>0</v>
      </c>
      <c r="BI48" s="249" t="e">
        <f>BG48/B48</f>
        <v>#DIV/0!</v>
      </c>
      <c r="BJ48" s="249" t="e">
        <f>'JMP Urban FINAL calcs'!BN48/'JMP Total sum FINAL calcs'!BG48</f>
        <v>#DIV/0!</v>
      </c>
      <c r="BK48" s="249" t="e">
        <f>'JMP Rural FINAL calcs'!BN48/'JMP Total sum FINAL calcs'!BG48</f>
        <v>#DIV/0!</v>
      </c>
      <c r="BL48" s="248"/>
      <c r="BM48" s="248">
        <f>'JMP Rural FINAL calcs'!BS48+'JMP Urban FINAL calcs'!BS48</f>
        <v>0</v>
      </c>
      <c r="BN48" s="248"/>
      <c r="BO48" s="249" t="e">
        <f>BM48/B48</f>
        <v>#DIV/0!</v>
      </c>
      <c r="BP48" s="249" t="e">
        <f>'JMP Urban FINAL calcs'!BS48/'JMP Total sum FINAL calcs'!BM48</f>
        <v>#DIV/0!</v>
      </c>
      <c r="BQ48" s="249" t="e">
        <f>'JMP Rural FINAL calcs'!BS48/'JMP Total sum FINAL calcs'!BM48</f>
        <v>#DIV/0!</v>
      </c>
      <c r="BR48" s="248"/>
      <c r="BS48" s="248">
        <f>'JMP Rural FINAL calcs'!BX48+'JMP Urban FINAL calcs'!BX48</f>
        <v>0</v>
      </c>
      <c r="BT48" s="248">
        <f>'JMP Rural FINAL calcs'!BY48+'JMP Urban FINAL calcs'!BY48</f>
        <v>0</v>
      </c>
      <c r="BU48" s="249" t="e">
        <f>BS48/B48</f>
        <v>#DIV/0!</v>
      </c>
      <c r="BV48" s="249" t="e">
        <f>'JMP Urban FINAL calcs'!BX48/'JMP Total sum FINAL calcs'!BS48</f>
        <v>#DIV/0!</v>
      </c>
      <c r="BW48" s="249" t="e">
        <f>'JMP Rural FINAL calcs'!BX48/'JMP Total sum FINAL calcs'!BS48</f>
        <v>#DIV/0!</v>
      </c>
      <c r="BX48" s="2"/>
      <c r="BY48" s="2"/>
      <c r="BZ48" s="2"/>
      <c r="CA48" s="2"/>
      <c r="CB48" s="2"/>
    </row>
    <row r="49" spans="1:80" ht="15.5" x14ac:dyDescent="0.35">
      <c r="A49" s="6" t="s">
        <v>77</v>
      </c>
      <c r="B49" s="142"/>
      <c r="C49" s="143">
        <f>[1]HH_Islam_wealth!D52</f>
        <v>3.6529293392895306</v>
      </c>
      <c r="D49" s="144">
        <f t="shared" si="109"/>
        <v>0</v>
      </c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5"/>
      <c r="S49" s="142"/>
      <c r="T49" s="142"/>
      <c r="U49" s="142"/>
      <c r="V49" s="142"/>
      <c r="W49" s="142"/>
      <c r="X49" s="145"/>
      <c r="Y49" s="142"/>
      <c r="Z49" s="146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2"/>
      <c r="AW49" s="2" t="s">
        <v>238</v>
      </c>
      <c r="AX49" s="2" t="s">
        <v>238</v>
      </c>
      <c r="AY49" s="2" t="s">
        <v>238</v>
      </c>
      <c r="AZ49" s="2"/>
      <c r="BA49" s="248">
        <f>'JMP Rural FINAL calcs'!BI49+'JMP Urban FINAL calcs'!BI49</f>
        <v>0</v>
      </c>
      <c r="BB49" s="248">
        <f>'JMP Rural FINAL calcs'!BJ49+'JMP Urban FINAL calcs'!BJ49</f>
        <v>0</v>
      </c>
      <c r="BC49" s="249" t="e">
        <f>BA49/B49</f>
        <v>#DIV/0!</v>
      </c>
      <c r="BD49" s="249" t="e">
        <f>'JMP Urban FINAL calcs'!BI49/'JMP Total sum FINAL calcs'!BA49</f>
        <v>#DIV/0!</v>
      </c>
      <c r="BE49" s="249" t="e">
        <f>'JMP Rural FINAL calcs'!BI49/'JMP Total sum FINAL calcs'!BA49</f>
        <v>#DIV/0!</v>
      </c>
      <c r="BF49" s="248"/>
      <c r="BG49" s="248">
        <f>'JMP Rural FINAL calcs'!BN49+'JMP Urban FINAL calcs'!BN49</f>
        <v>0</v>
      </c>
      <c r="BH49" s="248">
        <f>'JMP Rural FINAL calcs'!BO49+'JMP Urban FINAL calcs'!BO49</f>
        <v>0</v>
      </c>
      <c r="BI49" s="249" t="e">
        <f>BG49/B49</f>
        <v>#DIV/0!</v>
      </c>
      <c r="BJ49" s="249" t="e">
        <f>'JMP Urban FINAL calcs'!BN49/'JMP Total sum FINAL calcs'!BG49</f>
        <v>#DIV/0!</v>
      </c>
      <c r="BK49" s="249" t="e">
        <f>'JMP Rural FINAL calcs'!BN49/'JMP Total sum FINAL calcs'!BG49</f>
        <v>#DIV/0!</v>
      </c>
      <c r="BL49" s="248"/>
      <c r="BM49" s="248">
        <f>'JMP Rural FINAL calcs'!BS49+'JMP Urban FINAL calcs'!BS49</f>
        <v>0</v>
      </c>
      <c r="BN49" s="248"/>
      <c r="BO49" s="249" t="e">
        <f>BM49/B49</f>
        <v>#DIV/0!</v>
      </c>
      <c r="BP49" s="249" t="e">
        <f>'JMP Urban FINAL calcs'!BS49/'JMP Total sum FINAL calcs'!BM49</f>
        <v>#DIV/0!</v>
      </c>
      <c r="BQ49" s="249" t="e">
        <f>'JMP Rural FINAL calcs'!BS49/'JMP Total sum FINAL calcs'!BM49</f>
        <v>#DIV/0!</v>
      </c>
      <c r="BR49" s="248"/>
      <c r="BS49" s="248">
        <f>'JMP Rural FINAL calcs'!BX49+'JMP Urban FINAL calcs'!BX49</f>
        <v>0</v>
      </c>
      <c r="BT49" s="248">
        <f>'JMP Rural FINAL calcs'!BY49+'JMP Urban FINAL calcs'!BY49</f>
        <v>0</v>
      </c>
      <c r="BU49" s="249" t="e">
        <f>BS49/B49</f>
        <v>#DIV/0!</v>
      </c>
      <c r="BV49" s="249" t="e">
        <f>'JMP Urban FINAL calcs'!BX49/'JMP Total sum FINAL calcs'!BS49</f>
        <v>#DIV/0!</v>
      </c>
      <c r="BW49" s="249" t="e">
        <f>'JMP Rural FINAL calcs'!BX49/'JMP Total sum FINAL calcs'!BS49</f>
        <v>#DIV/0!</v>
      </c>
      <c r="BX49" s="2"/>
      <c r="BY49" s="2"/>
      <c r="BZ49" s="2"/>
      <c r="CA49" s="2"/>
      <c r="CB49" s="2"/>
    </row>
    <row r="50" spans="1:80" ht="15.5" x14ac:dyDescent="0.35">
      <c r="A50" s="6" t="s">
        <v>80</v>
      </c>
      <c r="B50" s="142">
        <f t="shared" ref="B50:B54" si="153">(V50*100)/U50</f>
        <v>18054734.725888643</v>
      </c>
      <c r="C50" s="143">
        <f>[1]HH_Islam_wealth!D53</f>
        <v>3.57642542986666</v>
      </c>
      <c r="D50" s="144">
        <f t="shared" si="109"/>
        <v>5048262.5962543217</v>
      </c>
      <c r="E50" s="142">
        <v>0</v>
      </c>
      <c r="F50" s="142">
        <v>0</v>
      </c>
      <c r="G50" s="142">
        <v>0</v>
      </c>
      <c r="H50" s="142">
        <v>0</v>
      </c>
      <c r="I50" s="142">
        <v>22.53518</v>
      </c>
      <c r="J50" s="142">
        <v>4068664.6891899998</v>
      </c>
      <c r="K50" s="142"/>
      <c r="L50" s="142"/>
      <c r="M50" s="142">
        <f t="shared" ref="M50:N50" si="154">I50</f>
        <v>22.53518</v>
      </c>
      <c r="N50" s="142">
        <f t="shared" si="154"/>
        <v>4068664.6891899998</v>
      </c>
      <c r="O50" s="142">
        <v>0</v>
      </c>
      <c r="P50" s="142">
        <v>0</v>
      </c>
      <c r="Q50" s="142">
        <v>77.464820000000003</v>
      </c>
      <c r="R50" s="145">
        <v>13986061.554950001</v>
      </c>
      <c r="S50" s="142">
        <v>88.421270000000007</v>
      </c>
      <c r="T50" s="142">
        <v>15964217.205259999</v>
      </c>
      <c r="U50" s="142">
        <v>9.9665700000000008</v>
      </c>
      <c r="V50" s="142">
        <v>1799437.77477</v>
      </c>
      <c r="W50" s="142">
        <v>1.61216</v>
      </c>
      <c r="X50" s="145">
        <v>291071.26410999999</v>
      </c>
      <c r="Y50" s="142">
        <f t="shared" ref="Y50:Y51" si="155">R50+N50</f>
        <v>18054726.244139999</v>
      </c>
      <c r="Z50" s="146">
        <f t="shared" ref="Z50:Z54" si="156">Y50/(Y50+P50)</f>
        <v>1</v>
      </c>
      <c r="AA50" s="142">
        <f t="shared" ref="AA50:AA54" si="157">T50*Z50</f>
        <v>15964217.205259999</v>
      </c>
      <c r="AB50" s="142">
        <f t="shared" ref="AB50:AB54" si="158">T50*(1-Z50)</f>
        <v>0</v>
      </c>
      <c r="AC50" s="142">
        <f t="shared" ref="AC50:AC54" si="159">V50*Z50</f>
        <v>1799437.77477</v>
      </c>
      <c r="AD50" s="142">
        <f t="shared" ref="AD50:AD54" si="160">V50*(1-Z50)</f>
        <v>0</v>
      </c>
      <c r="AE50" s="142">
        <f t="shared" ref="AE50:AE54" si="161">X50*Z50</f>
        <v>291071.26410999999</v>
      </c>
      <c r="AF50" s="142">
        <f t="shared" ref="AF50:AF54" si="162">X50*(1-Z50)</f>
        <v>0</v>
      </c>
      <c r="AG50" s="142"/>
      <c r="AH50" s="142">
        <f>AA50/C50</f>
        <v>4463735.5142213032</v>
      </c>
      <c r="AI50" s="142">
        <f>AB50/($AG$2*C50)</f>
        <v>0</v>
      </c>
      <c r="AJ50" s="142">
        <f>AC50/C50</f>
        <v>503138.62543950439</v>
      </c>
      <c r="AK50" s="142">
        <f>AD50/($AG$2*C50)</f>
        <v>0</v>
      </c>
      <c r="AL50" s="142">
        <f t="shared" ref="AL50:AL54" si="163">AJ50+AK50</f>
        <v>503138.62543950439</v>
      </c>
      <c r="AM50" s="142">
        <f>AE50/C50</f>
        <v>81386.085022008134</v>
      </c>
      <c r="AN50" s="142">
        <f>AF50/($AG$2*C50)</f>
        <v>0</v>
      </c>
      <c r="AO50" s="142">
        <f t="shared" ref="AO50:AO54" si="164">AM50+AN50</f>
        <v>81386.085022008134</v>
      </c>
      <c r="AP50" s="142">
        <f t="shared" ref="AP50:AP54" si="165">AO50+AL50</f>
        <v>584524.71046151256</v>
      </c>
      <c r="AQ50" s="142">
        <f t="shared" ref="AQ50:AQ54" si="166">H50*Z50</f>
        <v>0</v>
      </c>
      <c r="AR50" s="142">
        <f t="shared" ref="AR50:AR54" si="167">H50*(1-Z50)</f>
        <v>0</v>
      </c>
      <c r="AS50" s="142">
        <f>AQ50/C50</f>
        <v>0</v>
      </c>
      <c r="AT50" s="142">
        <f>AR50/($AG$2*C50)</f>
        <v>0</v>
      </c>
      <c r="AU50" s="142">
        <f t="shared" ref="AU50:AU54" si="168">SUM(AS50:AT50)</f>
        <v>0</v>
      </c>
      <c r="AV50" s="2"/>
      <c r="AW50" s="2">
        <f t="shared" ref="AW50:AW54" si="169">AO50</f>
        <v>81386.085022008134</v>
      </c>
      <c r="AX50" s="2">
        <f t="shared" ref="AX50:AX54" si="170">AU50</f>
        <v>0</v>
      </c>
      <c r="AY50" s="2">
        <f t="shared" ref="AY50:AY54" si="171">AX50+AW50</f>
        <v>81386.085022008134</v>
      </c>
      <c r="AZ50" s="2"/>
      <c r="BA50" s="248">
        <f>'JMP Rural FINAL calcs'!BI50+'JMP Urban FINAL calcs'!BI50</f>
        <v>1553586.1094708613</v>
      </c>
      <c r="BB50" s="248">
        <f>'JMP Rural FINAL calcs'!BJ50+'JMP Urban FINAL calcs'!BJ50</f>
        <v>434396.33789003221</v>
      </c>
      <c r="BC50" s="249">
        <f>BA50/B50</f>
        <v>8.60486810278734E-2</v>
      </c>
      <c r="BD50" s="249">
        <f>'JMP Urban FINAL calcs'!BI50/'JMP Total sum FINAL calcs'!BA50</f>
        <v>0.14292020555848231</v>
      </c>
      <c r="BE50" s="249">
        <f>'JMP Rural FINAL calcs'!BI50/'JMP Total sum FINAL calcs'!BA50</f>
        <v>0.85707979444151772</v>
      </c>
      <c r="BF50" s="248"/>
      <c r="BG50" s="248">
        <f>'JMP Rural FINAL calcs'!BN50+'JMP Urban FINAL calcs'!BN50</f>
        <v>536922.88615913864</v>
      </c>
      <c r="BH50" s="248">
        <f>'JMP Rural FINAL calcs'!BO50+'JMP Urban FINAL calcs'!BO50</f>
        <v>150128.36047840002</v>
      </c>
      <c r="BI50" s="249">
        <f>BG50/B50</f>
        <v>2.9738619498476823E-2</v>
      </c>
      <c r="BJ50" s="249">
        <f>'JMP Urban FINAL calcs'!BN50/'JMP Total sum FINAL calcs'!BG50</f>
        <v>0.1395382694665315</v>
      </c>
      <c r="BK50" s="249">
        <f>'JMP Rural FINAL calcs'!BN50/'JMP Total sum FINAL calcs'!BG50</f>
        <v>0.86046173053346853</v>
      </c>
      <c r="BL50" s="248"/>
      <c r="BM50" s="248">
        <f>'JMP Rural FINAL calcs'!BS50+'JMP Urban FINAL calcs'!BS50</f>
        <v>0</v>
      </c>
      <c r="BN50" s="248">
        <f>'JMP Rural FINAL calcs'!BT50+'JMP Urban FINAL calcs'!BT50</f>
        <v>0</v>
      </c>
      <c r="BO50" s="249">
        <f>BM50/B50</f>
        <v>0</v>
      </c>
      <c r="BP50" s="249" t="e">
        <f>'JMP Urban FINAL calcs'!BS50/'JMP Total sum FINAL calcs'!BM50</f>
        <v>#DIV/0!</v>
      </c>
      <c r="BQ50" s="249" t="e">
        <f>'JMP Rural FINAL calcs'!BS50/'JMP Total sum FINAL calcs'!BM50</f>
        <v>#DIV/0!</v>
      </c>
      <c r="BR50" s="248"/>
      <c r="BS50" s="248">
        <f>'JMP Rural FINAL calcs'!BX50+'JMP Urban FINAL calcs'!BX50</f>
        <v>0</v>
      </c>
      <c r="BT50" s="248">
        <f>'JMP Rural FINAL calcs'!BY50+'JMP Urban FINAL calcs'!BY50</f>
        <v>0</v>
      </c>
      <c r="BU50" s="249">
        <f>BS50/B50</f>
        <v>0</v>
      </c>
      <c r="BV50" s="249" t="e">
        <f>'JMP Urban FINAL calcs'!BX50/'JMP Total sum FINAL calcs'!BS50</f>
        <v>#DIV/0!</v>
      </c>
      <c r="BW50" s="249" t="e">
        <f>'JMP Rural FINAL calcs'!BX50/'JMP Total sum FINAL calcs'!BS50</f>
        <v>#DIV/0!</v>
      </c>
      <c r="BX50" s="2"/>
      <c r="BY50" s="2"/>
      <c r="BZ50" s="2"/>
      <c r="CA50" s="2"/>
      <c r="CB50" s="2"/>
    </row>
    <row r="51" spans="1:80" ht="15.5" x14ac:dyDescent="0.35">
      <c r="A51" s="6" t="s">
        <v>45</v>
      </c>
      <c r="B51" s="142">
        <f t="shared" si="153"/>
        <v>49065610.759518899</v>
      </c>
      <c r="C51" s="143">
        <f>[1]HH_Islam_wealth!D54</f>
        <v>3.52685205109591</v>
      </c>
      <c r="D51" s="144">
        <f t="shared" si="109"/>
        <v>13912012.76624932</v>
      </c>
      <c r="E51" s="142">
        <v>3.06637</v>
      </c>
      <c r="F51" s="142">
        <v>1504531.1288999999</v>
      </c>
      <c r="G51" s="142">
        <v>2.2247599999999998</v>
      </c>
      <c r="H51" s="142">
        <v>1091593.48074</v>
      </c>
      <c r="I51" s="142">
        <v>72.638869999999997</v>
      </c>
      <c r="J51" s="142">
        <v>35640705.523400001</v>
      </c>
      <c r="K51" s="142"/>
      <c r="L51" s="142"/>
      <c r="M51" s="142">
        <f t="shared" ref="M51:N51" si="172">I51</f>
        <v>72.638869999999997</v>
      </c>
      <c r="N51" s="142">
        <f t="shared" si="172"/>
        <v>35640705.523400001</v>
      </c>
      <c r="O51" s="142">
        <v>5.0835100000000004</v>
      </c>
      <c r="P51" s="142">
        <v>2494257.0998300002</v>
      </c>
      <c r="Q51" s="142">
        <v>16.98649</v>
      </c>
      <c r="R51" s="145">
        <v>8334524.76712</v>
      </c>
      <c r="S51" s="142">
        <v>77.300629999999998</v>
      </c>
      <c r="T51" s="142">
        <v>37928027.780079998</v>
      </c>
      <c r="U51" s="142">
        <v>16.050160000000002</v>
      </c>
      <c r="V51" s="142">
        <v>7875109.0318799997</v>
      </c>
      <c r="W51" s="142">
        <v>1.35808</v>
      </c>
      <c r="X51" s="145">
        <v>666350.5784</v>
      </c>
      <c r="Y51" s="142">
        <f t="shared" si="155"/>
        <v>43975230.290519997</v>
      </c>
      <c r="Z51" s="146">
        <f t="shared" si="156"/>
        <v>0.94632484152713148</v>
      </c>
      <c r="AA51" s="142">
        <f t="shared" si="157"/>
        <v>35892234.878420845</v>
      </c>
      <c r="AB51" s="142">
        <f t="shared" si="158"/>
        <v>2035792.9016591536</v>
      </c>
      <c r="AC51" s="142">
        <f t="shared" si="159"/>
        <v>7452411.306602722</v>
      </c>
      <c r="AD51" s="142">
        <f t="shared" si="160"/>
        <v>422697.72527727718</v>
      </c>
      <c r="AE51" s="142">
        <f t="shared" si="161"/>
        <v>630584.10550589242</v>
      </c>
      <c r="AF51" s="142">
        <f t="shared" si="162"/>
        <v>35766.472894107603</v>
      </c>
      <c r="AG51" s="142"/>
      <c r="AH51" s="142">
        <f>AA51/C51</f>
        <v>10176847.329693893</v>
      </c>
      <c r="AI51" s="142">
        <f>AB51/($AG$2*C51)</f>
        <v>192408.8745586937</v>
      </c>
      <c r="AJ51" s="142">
        <f>AC51/C51</f>
        <v>2113049.0303065055</v>
      </c>
      <c r="AK51" s="142">
        <f>AD51/($AG$2*C51)</f>
        <v>39950.425965645569</v>
      </c>
      <c r="AL51" s="142">
        <f t="shared" si="163"/>
        <v>2152999.4562721509</v>
      </c>
      <c r="AM51" s="142">
        <f>AE51/C51</f>
        <v>178795.1681471722</v>
      </c>
      <c r="AN51" s="142">
        <f>AF51/($AG$2*C51)</f>
        <v>3380.3963020406795</v>
      </c>
      <c r="AO51" s="142">
        <f t="shared" si="164"/>
        <v>182175.56444921286</v>
      </c>
      <c r="AP51" s="142">
        <f t="shared" si="165"/>
        <v>2335175.0207213638</v>
      </c>
      <c r="AQ51" s="142">
        <f t="shared" si="166"/>
        <v>1033002.0276733304</v>
      </c>
      <c r="AR51" s="142">
        <f t="shared" si="167"/>
        <v>58591.453066669652</v>
      </c>
      <c r="AS51" s="142">
        <f>AQ51/C51</f>
        <v>292896.3315465253</v>
      </c>
      <c r="AT51" s="142">
        <f>AR51/($AG$2*C51)</f>
        <v>5537.6534293486393</v>
      </c>
      <c r="AU51" s="142">
        <f t="shared" si="168"/>
        <v>298433.98497587396</v>
      </c>
      <c r="AV51" s="2"/>
      <c r="AW51" s="2">
        <f t="shared" si="169"/>
        <v>182175.56444921286</v>
      </c>
      <c r="AX51" s="2">
        <f t="shared" si="170"/>
        <v>298433.98497587396</v>
      </c>
      <c r="AY51" s="2">
        <f t="shared" si="171"/>
        <v>480609.54942508682</v>
      </c>
      <c r="AZ51" s="2"/>
      <c r="BA51" s="248">
        <f>'JMP Rural FINAL calcs'!BI51+'JMP Urban FINAL calcs'!BI51</f>
        <v>4531973.5050249202</v>
      </c>
      <c r="BB51" s="248">
        <f>'JMP Rural FINAL calcs'!BJ51+'JMP Urban FINAL calcs'!BJ51</f>
        <v>1241275.0847071712</v>
      </c>
      <c r="BC51" s="249">
        <f>BA51/B51</f>
        <v>9.2365578148758731E-2</v>
      </c>
      <c r="BD51" s="249">
        <f>'JMP Urban FINAL calcs'!BI51/'JMP Total sum FINAL calcs'!BA51</f>
        <v>0.34392547603500695</v>
      </c>
      <c r="BE51" s="249">
        <f>'JMP Rural FINAL calcs'!BI51/'JMP Total sum FINAL calcs'!BA51</f>
        <v>0.65607452396499311</v>
      </c>
      <c r="BF51" s="248"/>
      <c r="BG51" s="248">
        <f>'JMP Rural FINAL calcs'!BN51+'JMP Urban FINAL calcs'!BN51</f>
        <v>4009486.2948650792</v>
      </c>
      <c r="BH51" s="248">
        <f>'JMP Rural FINAL calcs'!BO51+'JMP Urban FINAL calcs'!BO51</f>
        <v>1098937.2923390628</v>
      </c>
      <c r="BI51" s="249">
        <f>BG51/B51</f>
        <v>8.1716832477973886E-2</v>
      </c>
      <c r="BJ51" s="249">
        <f>'JMP Urban FINAL calcs'!BN51/'JMP Total sum FINAL calcs'!BG51</f>
        <v>0.15597936078424982</v>
      </c>
      <c r="BK51" s="249">
        <f>'JMP Rural FINAL calcs'!BN51/'JMP Total sum FINAL calcs'!BG51</f>
        <v>0.84402063921575021</v>
      </c>
      <c r="BL51" s="248"/>
      <c r="BM51" s="248">
        <f>'JMP Rural FINAL calcs'!BS51+'JMP Urban FINAL calcs'!BS51</f>
        <v>1091594.4733200001</v>
      </c>
      <c r="BN51" s="248">
        <f>'JMP Rural FINAL calcs'!BT51+'JMP Urban FINAL calcs'!BT51</f>
        <v>298968.87488359713</v>
      </c>
      <c r="BO51" s="249">
        <f>BM51/B51</f>
        <v>2.2247648738546007E-2</v>
      </c>
      <c r="BP51" s="249">
        <f>'JMP Urban FINAL calcs'!BS51/'JMP Total sum FINAL calcs'!BM51</f>
        <v>0.35384673704441622</v>
      </c>
      <c r="BQ51" s="249">
        <f>'JMP Rural FINAL calcs'!BS51/'JMP Total sum FINAL calcs'!BM51</f>
        <v>0.64615326295558384</v>
      </c>
      <c r="BR51" s="248"/>
      <c r="BS51" s="248">
        <f>'JMP Rural FINAL calcs'!BX51+'JMP Urban FINAL calcs'!BX51</f>
        <v>1504531.1686100001</v>
      </c>
      <c r="BT51" s="248">
        <f>'JMP Rural FINAL calcs'!BY51+'JMP Urban FINAL calcs'!BY51</f>
        <v>426593.2187721036</v>
      </c>
      <c r="BU51" s="249">
        <f>BS51/B51</f>
        <v>3.0663659237506094E-2</v>
      </c>
      <c r="BV51" s="249">
        <f>'JMP Urban FINAL calcs'!BX51/'JMP Total sum FINAL calcs'!BS51</f>
        <v>0.20103004476765463</v>
      </c>
      <c r="BW51" s="249">
        <f>'JMP Rural FINAL calcs'!BX51/'JMP Total sum FINAL calcs'!BS51</f>
        <v>0.79896995523234537</v>
      </c>
      <c r="BX51" s="2"/>
      <c r="BY51" s="2"/>
      <c r="BZ51" s="2"/>
      <c r="CA51" s="2"/>
      <c r="CB51" s="2"/>
    </row>
    <row r="52" spans="1:80" ht="15.5" x14ac:dyDescent="0.35">
      <c r="A52" s="6" t="s">
        <v>67</v>
      </c>
      <c r="B52" s="142">
        <f t="shared" si="153"/>
        <v>4905768.6756021604</v>
      </c>
      <c r="C52" s="143">
        <f>[1]HH_Islam_wealth!D55</f>
        <v>3.46142664480857</v>
      </c>
      <c r="D52" s="144">
        <f t="shared" si="109"/>
        <v>1417267.8432922468</v>
      </c>
      <c r="E52" s="142">
        <v>0.20355000000000001</v>
      </c>
      <c r="F52" s="142">
        <v>9985.9156299999995</v>
      </c>
      <c r="G52" s="142">
        <v>1.4639</v>
      </c>
      <c r="H52" s="142">
        <v>71815.378100000002</v>
      </c>
      <c r="I52" s="142"/>
      <c r="J52" s="142"/>
      <c r="K52" s="142">
        <v>97.818359999999998</v>
      </c>
      <c r="L52" s="142">
        <v>4798742.7935600001</v>
      </c>
      <c r="M52" s="142">
        <f t="shared" ref="M52:N52" si="173">K52</f>
        <v>97.818359999999998</v>
      </c>
      <c r="N52" s="142">
        <f t="shared" si="173"/>
        <v>4798742.7935600001</v>
      </c>
      <c r="O52" s="142">
        <v>0.51419000000000004</v>
      </c>
      <c r="P52" s="142">
        <v>25224.912710000001</v>
      </c>
      <c r="Q52" s="142"/>
      <c r="R52" s="145"/>
      <c r="S52" s="142">
        <v>22.978380000000001</v>
      </c>
      <c r="T52" s="142">
        <v>1127266.4386499999</v>
      </c>
      <c r="U52" s="142">
        <v>75.354169999999996</v>
      </c>
      <c r="V52" s="142">
        <v>3696701.2676200001</v>
      </c>
      <c r="W52" s="142"/>
      <c r="X52" s="145"/>
      <c r="Y52" s="142">
        <f>N52</f>
        <v>4798742.7935600001</v>
      </c>
      <c r="Z52" s="146">
        <f t="shared" si="156"/>
        <v>0.99477092007120749</v>
      </c>
      <c r="AA52" s="142">
        <f t="shared" si="157"/>
        <v>1121371.8723412538</v>
      </c>
      <c r="AB52" s="142">
        <f t="shared" si="158"/>
        <v>5894.5663087461307</v>
      </c>
      <c r="AC52" s="142">
        <f t="shared" si="159"/>
        <v>3677370.9212187463</v>
      </c>
      <c r="AD52" s="142">
        <f t="shared" si="160"/>
        <v>19330.346401253581</v>
      </c>
      <c r="AE52" s="142">
        <f t="shared" si="161"/>
        <v>0</v>
      </c>
      <c r="AF52" s="142">
        <f t="shared" si="162"/>
        <v>0</v>
      </c>
      <c r="AG52" s="142"/>
      <c r="AH52" s="142">
        <f>AA52/C52</f>
        <v>323962.33906128898</v>
      </c>
      <c r="AI52" s="142">
        <f>AB52/($AG$2*C52)</f>
        <v>567.64324016387593</v>
      </c>
      <c r="AJ52" s="142">
        <f>AC52/C52</f>
        <v>1062385.9173020606</v>
      </c>
      <c r="AK52" s="142">
        <f>AD52/($AG$2*C52)</f>
        <v>1861.5008959042111</v>
      </c>
      <c r="AL52" s="142">
        <f t="shared" si="163"/>
        <v>1064247.4181979648</v>
      </c>
      <c r="AM52" s="142">
        <f>AE52/C52</f>
        <v>0</v>
      </c>
      <c r="AN52" s="142">
        <f>AF52/($AG$2*C52)</f>
        <v>0</v>
      </c>
      <c r="AO52" s="142">
        <f t="shared" si="164"/>
        <v>0</v>
      </c>
      <c r="AP52" s="142">
        <f t="shared" si="165"/>
        <v>1064247.4181979648</v>
      </c>
      <c r="AQ52" s="142">
        <f t="shared" si="166"/>
        <v>71439.849747798653</v>
      </c>
      <c r="AR52" s="142">
        <f t="shared" si="167"/>
        <v>375.5283522013554</v>
      </c>
      <c r="AS52" s="142">
        <f>AQ52/C52</f>
        <v>20638.845504625606</v>
      </c>
      <c r="AT52" s="142">
        <f>AR52/($AG$2*C52)</f>
        <v>36.163157635650116</v>
      </c>
      <c r="AU52" s="142">
        <f t="shared" si="168"/>
        <v>20675.008662261254</v>
      </c>
      <c r="AV52" s="2"/>
      <c r="AW52" s="2">
        <f t="shared" si="169"/>
        <v>0</v>
      </c>
      <c r="AX52" s="2">
        <f t="shared" si="170"/>
        <v>20675.008662261254</v>
      </c>
      <c r="AY52" s="2">
        <f t="shared" si="171"/>
        <v>20675.008662261254</v>
      </c>
      <c r="AZ52" s="2"/>
      <c r="BA52" s="248">
        <f>'JMP Rural FINAL calcs'!BI52+'JMP Urban FINAL calcs'!BI52</f>
        <v>2765399.8411777243</v>
      </c>
      <c r="BB52" s="248">
        <f>'JMP Rural FINAL calcs'!BJ52+'JMP Urban FINAL calcs'!BJ52</f>
        <v>796212.90313795872</v>
      </c>
      <c r="BC52" s="249">
        <f>BA52/B52</f>
        <v>0.56370367704675439</v>
      </c>
      <c r="BD52" s="249">
        <f>'JMP Urban FINAL calcs'!BI52/'JMP Total sum FINAL calcs'!BA52</f>
        <v>0.74299091613825563</v>
      </c>
      <c r="BE52" s="249">
        <f>'JMP Rural FINAL calcs'!BI52/'JMP Total sum FINAL calcs'!BA52</f>
        <v>0.25700908386174426</v>
      </c>
      <c r="BF52" s="248"/>
      <c r="BG52" s="248">
        <f>'JMP Rural FINAL calcs'!BN52+'JMP Urban FINAL calcs'!BN52</f>
        <v>931301.51455227588</v>
      </c>
      <c r="BH52" s="248">
        <f>'JMP Rural FINAL calcs'!BO52+'JMP Urban FINAL calcs'!BO52</f>
        <v>268138.52558838669</v>
      </c>
      <c r="BI52" s="249">
        <f>BG52/B52</f>
        <v>0.18983804091373366</v>
      </c>
      <c r="BJ52" s="249">
        <f>'JMP Urban FINAL calcs'!BN52/'JMP Total sum FINAL calcs'!BG52</f>
        <v>0.74561304132379169</v>
      </c>
      <c r="BK52" s="249">
        <f>'JMP Rural FINAL calcs'!BN52/'JMP Total sum FINAL calcs'!BG52</f>
        <v>0.25438695867620831</v>
      </c>
      <c r="BL52" s="248"/>
      <c r="BM52" s="248">
        <f>'JMP Rural FINAL calcs'!BS52+'JMP Urban FINAL calcs'!BS52</f>
        <v>71815.257270000002</v>
      </c>
      <c r="BN52" s="248">
        <f>'JMP Rural FINAL calcs'!BT52+'JMP Urban FINAL calcs'!BT52</f>
        <v>20688.320602462918</v>
      </c>
      <c r="BO52" s="249">
        <f>BM52/B52</f>
        <v>1.463894081006276E-2</v>
      </c>
      <c r="BP52" s="249">
        <f>'JMP Urban FINAL calcs'!BS52/'JMP Total sum FINAL calcs'!BM52</f>
        <v>0.48044090255474481</v>
      </c>
      <c r="BQ52" s="249">
        <f>'JMP Rural FINAL calcs'!BS52/'JMP Total sum FINAL calcs'!BM52</f>
        <v>0.51955909744525519</v>
      </c>
      <c r="BR52" s="248"/>
      <c r="BS52" s="248">
        <f>'JMP Rural FINAL calcs'!BX52+'JMP Urban FINAL calcs'!BX52</f>
        <v>9985.9158299999999</v>
      </c>
      <c r="BT52" s="248">
        <f>'JMP Rural FINAL calcs'!BY52+'JMP Urban FINAL calcs'!BY52</f>
        <v>2884.9133188989649</v>
      </c>
      <c r="BU52" s="249">
        <f>BS52/B52</f>
        <v>2.0355455975050178E-3</v>
      </c>
      <c r="BV52" s="249">
        <f>'JMP Urban FINAL calcs'!BX52/'JMP Total sum FINAL calcs'!BS52</f>
        <v>0.56714918855870233</v>
      </c>
      <c r="BW52" s="249">
        <f>'JMP Rural FINAL calcs'!BX52/'JMP Total sum FINAL calcs'!BS52</f>
        <v>0.43285081144129767</v>
      </c>
      <c r="BX52" s="2"/>
      <c r="BY52" s="2"/>
      <c r="BZ52" s="2"/>
      <c r="CA52" s="2"/>
      <c r="CB52" s="2"/>
    </row>
    <row r="53" spans="1:80" ht="15.5" x14ac:dyDescent="0.35">
      <c r="A53" s="6" t="s">
        <v>57</v>
      </c>
      <c r="B53" s="142">
        <f t="shared" si="153"/>
        <v>11484635.673065167</v>
      </c>
      <c r="C53" s="143">
        <f>[1]HH_Islam_wealth!D56</f>
        <v>3.13669985331294</v>
      </c>
      <c r="D53" s="144">
        <f t="shared" si="109"/>
        <v>3661375.3977561002</v>
      </c>
      <c r="E53" s="142">
        <v>0.26878999999999997</v>
      </c>
      <c r="F53" s="142">
        <v>30869.626189999999</v>
      </c>
      <c r="G53" s="142">
        <v>3.8978799999999998</v>
      </c>
      <c r="H53" s="142">
        <v>447657.19014999998</v>
      </c>
      <c r="I53" s="142">
        <v>48.473059999999997</v>
      </c>
      <c r="J53" s="142">
        <v>5566954.8125799997</v>
      </c>
      <c r="K53" s="142"/>
      <c r="L53" s="142"/>
      <c r="M53" s="142">
        <f t="shared" ref="M53:N53" si="174">I53</f>
        <v>48.473059999999997</v>
      </c>
      <c r="N53" s="142">
        <f t="shared" si="174"/>
        <v>5566954.8125799997</v>
      </c>
      <c r="O53" s="142">
        <v>3.0230899999999998</v>
      </c>
      <c r="P53" s="142">
        <v>347190.74644000002</v>
      </c>
      <c r="Q53" s="142">
        <v>44.337179999999996</v>
      </c>
      <c r="R53" s="145">
        <v>5091963.6246400001</v>
      </c>
      <c r="S53" s="142">
        <v>49.902920000000002</v>
      </c>
      <c r="T53" s="142">
        <v>5731168.7304800004</v>
      </c>
      <c r="U53" s="142">
        <v>25.110569999999999</v>
      </c>
      <c r="V53" s="142">
        <v>2883857.4799299999</v>
      </c>
      <c r="W53" s="142">
        <v>20.819839999999999</v>
      </c>
      <c r="X53" s="145">
        <v>2391082.9732499998</v>
      </c>
      <c r="Y53" s="142">
        <f>R53+N53</f>
        <v>10658918.43722</v>
      </c>
      <c r="Z53" s="146">
        <f t="shared" si="156"/>
        <v>0.96845472449469694</v>
      </c>
      <c r="AA53" s="142">
        <f t="shared" si="157"/>
        <v>5550377.4339096304</v>
      </c>
      <c r="AB53" s="142">
        <f t="shared" si="158"/>
        <v>180791.2965703696</v>
      </c>
      <c r="AC53" s="142">
        <f t="shared" si="159"/>
        <v>2792885.4012075793</v>
      </c>
      <c r="AD53" s="142">
        <f t="shared" si="160"/>
        <v>90972.078722420847</v>
      </c>
      <c r="AE53" s="142">
        <f t="shared" si="161"/>
        <v>2315655.6021027896</v>
      </c>
      <c r="AF53" s="142">
        <f t="shared" si="162"/>
        <v>75427.371147210433</v>
      </c>
      <c r="AG53" s="142"/>
      <c r="AH53" s="142">
        <f>AA53/C53</f>
        <v>1769495.8693760249</v>
      </c>
      <c r="AI53" s="142">
        <f>AB53/($AG$2*C53)</f>
        <v>19212.474365313199</v>
      </c>
      <c r="AJ53" s="142">
        <f>AC53/C53</f>
        <v>890389.75095362461</v>
      </c>
      <c r="AK53" s="142">
        <f>AD53/($AG$2*C53)</f>
        <v>9667.49375423317</v>
      </c>
      <c r="AL53" s="142">
        <f t="shared" si="163"/>
        <v>900057.24470785772</v>
      </c>
      <c r="AM53" s="142">
        <f>AE53/C53</f>
        <v>738245.83492010727</v>
      </c>
      <c r="AN53" s="142">
        <f>AF53/($AG$2*C53)</f>
        <v>8015.5763142319856</v>
      </c>
      <c r="AO53" s="142">
        <f t="shared" si="164"/>
        <v>746261.41123433923</v>
      </c>
      <c r="AP53" s="142">
        <f t="shared" si="165"/>
        <v>1646318.655942197</v>
      </c>
      <c r="AQ53" s="142">
        <f t="shared" si="166"/>
        <v>433535.72075478837</v>
      </c>
      <c r="AR53" s="142">
        <f t="shared" si="167"/>
        <v>14121.469395211589</v>
      </c>
      <c r="AS53" s="142">
        <f>AQ53/C53</f>
        <v>138213.96404788102</v>
      </c>
      <c r="AT53" s="142">
        <f>AR53/($AG$2*C53)</f>
        <v>1500.6716247010038</v>
      </c>
      <c r="AU53" s="142">
        <f t="shared" si="168"/>
        <v>139714.63567258202</v>
      </c>
      <c r="AV53" s="2"/>
      <c r="AW53" s="2">
        <f t="shared" si="169"/>
        <v>746261.41123433923</v>
      </c>
      <c r="AX53" s="2">
        <f t="shared" si="170"/>
        <v>139714.63567258202</v>
      </c>
      <c r="AY53" s="2">
        <f t="shared" si="171"/>
        <v>885976.04690692131</v>
      </c>
      <c r="AZ53" s="2"/>
      <c r="BA53" s="248">
        <f>'JMP Rural FINAL calcs'!BI53+'JMP Urban FINAL calcs'!BI53</f>
        <v>2953794.124518211</v>
      </c>
      <c r="BB53" s="248">
        <f>'JMP Rural FINAL calcs'!BJ53+'JMP Urban FINAL calcs'!BJ53</f>
        <v>923965.95732545643</v>
      </c>
      <c r="BC53" s="249">
        <f>BA53/B53</f>
        <v>0.25719528321178903</v>
      </c>
      <c r="BD53" s="249">
        <f>'JMP Urban FINAL calcs'!BI53/'JMP Total sum FINAL calcs'!BA53</f>
        <v>0.69110262858270677</v>
      </c>
      <c r="BE53" s="249">
        <f>'JMP Rural FINAL calcs'!BI53/'JMP Total sum FINAL calcs'!BA53</f>
        <v>0.30889737141729318</v>
      </c>
      <c r="BF53" s="248"/>
      <c r="BG53" s="248">
        <f>'JMP Rural FINAL calcs'!BN53+'JMP Urban FINAL calcs'!BN53</f>
        <v>2321146.5378317893</v>
      </c>
      <c r="BH53" s="248">
        <f>'JMP Rural FINAL calcs'!BO53+'JMP Urban FINAL calcs'!BO53</f>
        <v>730260.03454666561</v>
      </c>
      <c r="BI53" s="249">
        <f>BG53/B53</f>
        <v>0.2021088525494594</v>
      </c>
      <c r="BJ53" s="249">
        <f>'JMP Urban FINAL calcs'!BN53/'JMP Total sum FINAL calcs'!BG53</f>
        <v>0.48315958706807932</v>
      </c>
      <c r="BK53" s="249">
        <f>'JMP Rural FINAL calcs'!BN53/'JMP Total sum FINAL calcs'!BG53</f>
        <v>0.51684041293192062</v>
      </c>
      <c r="BL53" s="248"/>
      <c r="BM53" s="248">
        <f>'JMP Rural FINAL calcs'!BS53+'JMP Urban FINAL calcs'!BS53</f>
        <v>447656.72059000004</v>
      </c>
      <c r="BN53" s="248">
        <f>'JMP Rural FINAL calcs'!BT53+'JMP Urban FINAL calcs'!BT53</f>
        <v>139880.00287477934</v>
      </c>
      <c r="BO53" s="249">
        <f>BM53/B53</f>
        <v>3.8978748071206659E-2</v>
      </c>
      <c r="BP53" s="249">
        <f>'JMP Urban FINAL calcs'!BS53/'JMP Total sum FINAL calcs'!BM53</f>
        <v>0.72967874003877242</v>
      </c>
      <c r="BQ53" s="249">
        <f>'JMP Rural FINAL calcs'!BS53/'JMP Total sum FINAL calcs'!BM53</f>
        <v>0.27032125996122752</v>
      </c>
      <c r="BR53" s="248"/>
      <c r="BS53" s="248">
        <f>'JMP Rural FINAL calcs'!BX53+'JMP Urban FINAL calcs'!BX53</f>
        <v>30869.627349999999</v>
      </c>
      <c r="BT53" s="248">
        <f>'JMP Rural FINAL calcs'!BY53+'JMP Urban FINAL calcs'!BY53</f>
        <v>9841.434881758265</v>
      </c>
      <c r="BU53" s="249">
        <f>BS53/B53</f>
        <v>2.6879065412931044E-3</v>
      </c>
      <c r="BV53" s="249">
        <f>'JMP Urban FINAL calcs'!BX53/'JMP Total sum FINAL calcs'!BS53</f>
        <v>0.46100633540689634</v>
      </c>
      <c r="BW53" s="249">
        <f>'JMP Rural FINAL calcs'!BX53/'JMP Total sum FINAL calcs'!BS53</f>
        <v>0.53899366459310372</v>
      </c>
      <c r="BX53" s="2"/>
      <c r="BY53" s="2"/>
      <c r="BZ53" s="2"/>
      <c r="CA53" s="2"/>
      <c r="CB53" s="2"/>
    </row>
    <row r="54" spans="1:80" ht="15.5" x14ac:dyDescent="0.35">
      <c r="A54" s="6" t="s">
        <v>84</v>
      </c>
      <c r="B54" s="142">
        <f t="shared" si="153"/>
        <v>160538.9906368221</v>
      </c>
      <c r="C54" s="143">
        <f>[1]HH_Islam_wealth!D57</f>
        <v>3.6529293392895306</v>
      </c>
      <c r="D54" s="144">
        <f t="shared" si="109"/>
        <v>43948.014244383339</v>
      </c>
      <c r="E54" s="142">
        <v>0.2727</v>
      </c>
      <c r="F54" s="142">
        <v>437.79212000000001</v>
      </c>
      <c r="G54" s="142">
        <v>0.77702000000000004</v>
      </c>
      <c r="H54" s="142">
        <v>1247.42571</v>
      </c>
      <c r="I54" s="142"/>
      <c r="J54" s="142"/>
      <c r="K54" s="142">
        <v>98.950280000000006</v>
      </c>
      <c r="L54" s="142">
        <v>158853.78216999999</v>
      </c>
      <c r="M54" s="142">
        <f t="shared" ref="M54:N54" si="175">K54</f>
        <v>98.950280000000006</v>
      </c>
      <c r="N54" s="142">
        <f t="shared" si="175"/>
        <v>158853.78216999999</v>
      </c>
      <c r="O54" s="142">
        <v>0</v>
      </c>
      <c r="P54" s="142">
        <v>0</v>
      </c>
      <c r="Q54" s="142"/>
      <c r="R54" s="145"/>
      <c r="S54" s="142">
        <v>17.683</v>
      </c>
      <c r="T54" s="142">
        <v>28388.111140000001</v>
      </c>
      <c r="U54" s="142">
        <v>81.26728</v>
      </c>
      <c r="V54" s="142">
        <v>130465.67103</v>
      </c>
      <c r="W54" s="142">
        <v>0</v>
      </c>
      <c r="X54" s="145">
        <v>0</v>
      </c>
      <c r="Y54" s="142">
        <f>N54</f>
        <v>158853.78216999999</v>
      </c>
      <c r="Z54" s="146">
        <f t="shared" si="156"/>
        <v>1</v>
      </c>
      <c r="AA54" s="142">
        <f t="shared" si="157"/>
        <v>28388.111140000001</v>
      </c>
      <c r="AB54" s="142">
        <f t="shared" si="158"/>
        <v>0</v>
      </c>
      <c r="AC54" s="142">
        <f t="shared" si="159"/>
        <v>130465.67103</v>
      </c>
      <c r="AD54" s="142">
        <f t="shared" si="160"/>
        <v>0</v>
      </c>
      <c r="AE54" s="142">
        <f t="shared" si="161"/>
        <v>0</v>
      </c>
      <c r="AF54" s="142">
        <f t="shared" si="162"/>
        <v>0</v>
      </c>
      <c r="AG54" s="142"/>
      <c r="AH54" s="142">
        <f>AA54/C54</f>
        <v>7771.3277491212821</v>
      </c>
      <c r="AI54" s="142">
        <f>AB54/($AG$2*C54)</f>
        <v>0</v>
      </c>
      <c r="AJ54" s="142">
        <f>AC54/C54</f>
        <v>35715.355790422887</v>
      </c>
      <c r="AK54" s="142">
        <f>AD54/($AG$2*C54)</f>
        <v>0</v>
      </c>
      <c r="AL54" s="142">
        <f t="shared" si="163"/>
        <v>35715.355790422887</v>
      </c>
      <c r="AM54" s="142">
        <f>AE54/C54</f>
        <v>0</v>
      </c>
      <c r="AN54" s="142">
        <f>AF54/($AG$2*C54)</f>
        <v>0</v>
      </c>
      <c r="AO54" s="142">
        <f t="shared" si="164"/>
        <v>0</v>
      </c>
      <c r="AP54" s="142">
        <f t="shared" si="165"/>
        <v>35715.355790422887</v>
      </c>
      <c r="AQ54" s="142">
        <f t="shared" si="166"/>
        <v>1247.42571</v>
      </c>
      <c r="AR54" s="142">
        <f t="shared" si="167"/>
        <v>0</v>
      </c>
      <c r="AS54" s="142">
        <f>AQ54/C54</f>
        <v>341.48640560417073</v>
      </c>
      <c r="AT54" s="142">
        <f>AR54/($AG$2*C54)</f>
        <v>0</v>
      </c>
      <c r="AU54" s="142">
        <f t="shared" si="168"/>
        <v>341.48640560417073</v>
      </c>
      <c r="AV54" s="2"/>
      <c r="AW54" s="2">
        <f t="shared" si="169"/>
        <v>0</v>
      </c>
      <c r="AX54" s="2">
        <f t="shared" si="170"/>
        <v>341.48640560417073</v>
      </c>
      <c r="AY54" s="2">
        <f t="shared" si="171"/>
        <v>341.48640560417073</v>
      </c>
      <c r="AZ54" s="2"/>
      <c r="BA54" s="248">
        <f>'JMP Rural FINAL calcs'!BI54+'JMP Urban FINAL calcs'!BI54</f>
        <v>0</v>
      </c>
      <c r="BB54" s="248">
        <f>'JMP Rural FINAL calcs'!BJ54+'JMP Urban FINAL calcs'!BJ54</f>
        <v>0</v>
      </c>
      <c r="BC54" s="249">
        <f>BA54/B54</f>
        <v>0</v>
      </c>
      <c r="BD54" s="249" t="e">
        <f>'JMP Urban FINAL calcs'!BI54/'JMP Total sum FINAL calcs'!BA54</f>
        <v>#DIV/0!</v>
      </c>
      <c r="BE54" s="249" t="e">
        <f>'JMP Rural FINAL calcs'!BI54/'JMP Total sum FINAL calcs'!BA54</f>
        <v>#DIV/0!</v>
      </c>
      <c r="BF54" s="248"/>
      <c r="BG54" s="248">
        <f>'JMP Rural FINAL calcs'!BN54+'JMP Urban FINAL calcs'!BN54</f>
        <v>0</v>
      </c>
      <c r="BH54" s="248">
        <f>'JMP Rural FINAL calcs'!BO54+'JMP Urban FINAL calcs'!BO54</f>
        <v>0</v>
      </c>
      <c r="BI54" s="249">
        <f>BG54/B54</f>
        <v>0</v>
      </c>
      <c r="BJ54" s="249" t="e">
        <f>'JMP Urban FINAL calcs'!BN54/'JMP Total sum FINAL calcs'!BG54</f>
        <v>#DIV/0!</v>
      </c>
      <c r="BK54" s="249" t="e">
        <f>'JMP Rural FINAL calcs'!BN54/'JMP Total sum FINAL calcs'!BG54</f>
        <v>#DIV/0!</v>
      </c>
      <c r="BL54" s="248"/>
      <c r="BM54" s="248">
        <f>'JMP Rural FINAL calcs'!BS54+'JMP Urban FINAL calcs'!BS54</f>
        <v>0</v>
      </c>
      <c r="BN54" s="248"/>
      <c r="BO54" s="249">
        <f>BM54/B54</f>
        <v>0</v>
      </c>
      <c r="BP54" s="249" t="e">
        <f>'JMP Urban FINAL calcs'!BS54/'JMP Total sum FINAL calcs'!BM54</f>
        <v>#DIV/0!</v>
      </c>
      <c r="BQ54" s="249" t="e">
        <f>'JMP Rural FINAL calcs'!BS54/'JMP Total sum FINAL calcs'!BM54</f>
        <v>#DIV/0!</v>
      </c>
      <c r="BR54" s="248"/>
      <c r="BS54" s="248">
        <f>'JMP Rural FINAL calcs'!BX54+'JMP Urban FINAL calcs'!BX54</f>
        <v>0</v>
      </c>
      <c r="BT54" s="248">
        <f>'JMP Rural FINAL calcs'!BY54+'JMP Urban FINAL calcs'!BY54</f>
        <v>0</v>
      </c>
      <c r="BU54" s="249">
        <f>BS54/B54</f>
        <v>0</v>
      </c>
      <c r="BV54" s="249" t="e">
        <f>'JMP Urban FINAL calcs'!BX54/'JMP Total sum FINAL calcs'!BS54</f>
        <v>#DIV/0!</v>
      </c>
      <c r="BW54" s="249" t="e">
        <f>'JMP Rural FINAL calcs'!BX54/'JMP Total sum FINAL calcs'!BS54</f>
        <v>#DIV/0!</v>
      </c>
      <c r="BX54" s="2"/>
      <c r="BY54" s="2"/>
      <c r="BZ54" s="2"/>
      <c r="CA54" s="2"/>
      <c r="CB54" s="2"/>
    </row>
    <row r="55" spans="1:80" ht="15.5" x14ac:dyDescent="0.35">
      <c r="A55" s="6" t="s">
        <v>86</v>
      </c>
      <c r="B55" s="142"/>
      <c r="C55" s="143">
        <f>[1]HH_Islam_wealth!D58</f>
        <v>3.6529293392895306</v>
      </c>
      <c r="D55" s="144">
        <f t="shared" si="109"/>
        <v>0</v>
      </c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5"/>
      <c r="S55" s="142"/>
      <c r="T55" s="142"/>
      <c r="U55" s="142"/>
      <c r="V55" s="142"/>
      <c r="W55" s="142"/>
      <c r="X55" s="145"/>
      <c r="Y55" s="142"/>
      <c r="Z55" s="146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2"/>
      <c r="AW55" s="2" t="s">
        <v>238</v>
      </c>
      <c r="AX55" s="2" t="s">
        <v>238</v>
      </c>
      <c r="AY55" s="2" t="s">
        <v>238</v>
      </c>
      <c r="AZ55" s="2"/>
      <c r="BA55" s="248">
        <f>'JMP Rural FINAL calcs'!BI55+'JMP Urban FINAL calcs'!BI55</f>
        <v>0</v>
      </c>
      <c r="BB55" s="248">
        <f>'JMP Rural FINAL calcs'!BJ55+'JMP Urban FINAL calcs'!BJ55</f>
        <v>0</v>
      </c>
      <c r="BC55" s="249" t="e">
        <f>BA55/B55</f>
        <v>#DIV/0!</v>
      </c>
      <c r="BD55" s="249" t="e">
        <f>'JMP Urban FINAL calcs'!BI55/'JMP Total sum FINAL calcs'!BA55</f>
        <v>#DIV/0!</v>
      </c>
      <c r="BE55" s="249" t="e">
        <f>'JMP Rural FINAL calcs'!BI55/'JMP Total sum FINAL calcs'!BA55</f>
        <v>#DIV/0!</v>
      </c>
      <c r="BF55" s="248"/>
      <c r="BG55" s="248">
        <f>'JMP Rural FINAL calcs'!BN55+'JMP Urban FINAL calcs'!BN55</f>
        <v>0</v>
      </c>
      <c r="BH55" s="248">
        <f>'JMP Rural FINAL calcs'!BO55+'JMP Urban FINAL calcs'!BO55</f>
        <v>0</v>
      </c>
      <c r="BI55" s="249" t="e">
        <f>BG55/B55</f>
        <v>#DIV/0!</v>
      </c>
      <c r="BJ55" s="249" t="e">
        <f>'JMP Urban FINAL calcs'!BN55/'JMP Total sum FINAL calcs'!BG55</f>
        <v>#DIV/0!</v>
      </c>
      <c r="BK55" s="249" t="e">
        <f>'JMP Rural FINAL calcs'!BN55/'JMP Total sum FINAL calcs'!BG55</f>
        <v>#DIV/0!</v>
      </c>
      <c r="BL55" s="248"/>
      <c r="BM55" s="248">
        <f>'JMP Rural FINAL calcs'!BS55+'JMP Urban FINAL calcs'!BS55</f>
        <v>0</v>
      </c>
      <c r="BN55" s="248"/>
      <c r="BO55" s="249" t="e">
        <f>BM55/B55</f>
        <v>#DIV/0!</v>
      </c>
      <c r="BP55" s="249" t="e">
        <f>'JMP Urban FINAL calcs'!BS55/'JMP Total sum FINAL calcs'!BM55</f>
        <v>#DIV/0!</v>
      </c>
      <c r="BQ55" s="249" t="e">
        <f>'JMP Rural FINAL calcs'!BS55/'JMP Total sum FINAL calcs'!BM55</f>
        <v>#DIV/0!</v>
      </c>
      <c r="BR55" s="248"/>
      <c r="BS55" s="248">
        <f>'JMP Rural FINAL calcs'!BX55+'JMP Urban FINAL calcs'!BX55</f>
        <v>0</v>
      </c>
      <c r="BT55" s="248">
        <f>'JMP Rural FINAL calcs'!BY55+'JMP Urban FINAL calcs'!BY55</f>
        <v>0</v>
      </c>
      <c r="BU55" s="249" t="e">
        <f>BS55/B55</f>
        <v>#DIV/0!</v>
      </c>
      <c r="BV55" s="249" t="e">
        <f>'JMP Urban FINAL calcs'!BX55/'JMP Total sum FINAL calcs'!BS55</f>
        <v>#DIV/0!</v>
      </c>
      <c r="BW55" s="249" t="e">
        <f>'JMP Rural FINAL calcs'!BX55/'JMP Total sum FINAL calcs'!BS55</f>
        <v>#DIV/0!</v>
      </c>
      <c r="BX55" s="2"/>
      <c r="BY55" s="2"/>
      <c r="BZ55" s="2"/>
      <c r="CA55" s="2"/>
      <c r="CB55" s="2"/>
    </row>
    <row r="56" spans="1:80" ht="15.5" x14ac:dyDescent="0.35">
      <c r="A56" s="6" t="s">
        <v>42</v>
      </c>
      <c r="B56" s="142">
        <f t="shared" ref="B56:B58" si="176">(V56*100)/U56</f>
        <v>10766998.632462569</v>
      </c>
      <c r="C56" s="143">
        <f>[1]HH_Islam_wealth!D59</f>
        <v>3.4779335422446098</v>
      </c>
      <c r="D56" s="144">
        <f t="shared" si="109"/>
        <v>3095803.4423836912</v>
      </c>
      <c r="E56" s="142">
        <v>2.8746299999999998</v>
      </c>
      <c r="F56" s="142">
        <v>309511.19451</v>
      </c>
      <c r="G56" s="142">
        <v>2.1344099999999999</v>
      </c>
      <c r="H56" s="142">
        <v>229811.88737000001</v>
      </c>
      <c r="I56" s="142"/>
      <c r="J56" s="142"/>
      <c r="K56" s="142">
        <v>83.893209999999996</v>
      </c>
      <c r="L56" s="142">
        <v>9032779.8467900008</v>
      </c>
      <c r="M56" s="142">
        <f t="shared" ref="M56:N56" si="177">K56</f>
        <v>83.893209999999996</v>
      </c>
      <c r="N56" s="142">
        <f t="shared" si="177"/>
        <v>9032779.8467900008</v>
      </c>
      <c r="O56" s="142">
        <v>11.097759999999999</v>
      </c>
      <c r="P56" s="142">
        <v>1194895.0713299999</v>
      </c>
      <c r="Q56" s="142"/>
      <c r="R56" s="145"/>
      <c r="S56" s="142">
        <v>22.281500000000001</v>
      </c>
      <c r="T56" s="142">
        <v>2399048.1708300002</v>
      </c>
      <c r="U56" s="142">
        <v>57.036830000000002</v>
      </c>
      <c r="V56" s="142">
        <v>6141154.7061000001</v>
      </c>
      <c r="W56" s="142">
        <v>15.67263</v>
      </c>
      <c r="X56" s="145">
        <v>1687472.04119</v>
      </c>
      <c r="Y56" s="142">
        <f>N56</f>
        <v>9032779.8467900008</v>
      </c>
      <c r="Z56" s="146">
        <f t="shared" ref="Z56:Z69" si="178">Y56/(Y56+P56)</f>
        <v>0.88317040960961246</v>
      </c>
      <c r="AA56" s="142">
        <f t="shared" ref="AA56:AA69" si="179">T56*Z56</f>
        <v>2118768.3557051229</v>
      </c>
      <c r="AB56" s="142">
        <f t="shared" ref="AB56:AB69" si="180">T56*(1-Z56)</f>
        <v>280279.81512487738</v>
      </c>
      <c r="AC56" s="142">
        <f t="shared" ref="AC56:AC69" si="181">V56*Z56</f>
        <v>5423686.1172623364</v>
      </c>
      <c r="AD56" s="142">
        <f t="shared" ref="AD56:AD69" si="182">V56*(1-Z56)</f>
        <v>717468.58883766376</v>
      </c>
      <c r="AE56" s="142">
        <f t="shared" ref="AE56:AE69" si="183">X56*Z56</f>
        <v>1490325.3738225412</v>
      </c>
      <c r="AF56" s="142">
        <f t="shared" ref="AF56:AF69" si="184">X56*(1-Z56)</f>
        <v>197146.66736745887</v>
      </c>
      <c r="AG56" s="142"/>
      <c r="AH56" s="142">
        <f t="shared" ref="AH56:AH69" si="185">AA56/C56</f>
        <v>609203.23231297266</v>
      </c>
      <c r="AI56" s="142">
        <f t="shared" ref="AI56:AI69" si="186">AB56/($AG$2*C56)</f>
        <v>26862.676904783399</v>
      </c>
      <c r="AJ56" s="142">
        <f t="shared" ref="AJ56:AJ69" si="187">AC56/C56</f>
        <v>1559456.5138705799</v>
      </c>
      <c r="AK56" s="142">
        <f t="shared" ref="AK56:AK69" si="188">AD56/($AG$2*C56)</f>
        <v>68763.877565318049</v>
      </c>
      <c r="AL56" s="142">
        <f t="shared" ref="AL56:AL69" si="189">AJ56+AK56</f>
        <v>1628220.3914358979</v>
      </c>
      <c r="AM56" s="142">
        <f t="shared" ref="AM56:AM69" si="190">AE56/C56</f>
        <v>428508.87048885529</v>
      </c>
      <c r="AN56" s="142">
        <f t="shared" ref="AN56:AN69" si="191">AF56/($AG$2*C56)</f>
        <v>18895.000433717618</v>
      </c>
      <c r="AO56" s="142">
        <f t="shared" ref="AO56:AO69" si="192">AM56+AN56</f>
        <v>447403.87092257291</v>
      </c>
      <c r="AP56" s="142">
        <f t="shared" ref="AP56:AP69" si="193">AO56+AL56</f>
        <v>2075624.2623584708</v>
      </c>
      <c r="AQ56" s="142">
        <f t="shared" ref="AQ56:AQ69" si="194">H56*Z56</f>
        <v>202963.05870172102</v>
      </c>
      <c r="AR56" s="142">
        <f t="shared" ref="AR56:AR69" si="195">H56*(1-Z56)</f>
        <v>26848.828668278977</v>
      </c>
      <c r="AS56" s="142">
        <f t="shared" ref="AS56:AS69" si="196">AQ56/C56</f>
        <v>58357.371190805301</v>
      </c>
      <c r="AT56" s="142">
        <f t="shared" ref="AT56:AT69" si="197">AR56/($AG$2*C56)</f>
        <v>2573.2549076590576</v>
      </c>
      <c r="AU56" s="142">
        <f t="shared" ref="AU56:AU69" si="198">SUM(AS56:AT56)</f>
        <v>60930.62609846436</v>
      </c>
      <c r="AV56" s="2"/>
      <c r="AW56" s="2">
        <f t="shared" ref="AW56:AW69" si="199">AO56</f>
        <v>447403.87092257291</v>
      </c>
      <c r="AX56" s="2">
        <f t="shared" ref="AX56:AX69" si="200">AU56</f>
        <v>60930.62609846436</v>
      </c>
      <c r="AY56" s="2">
        <f t="shared" ref="AY56:AY69" si="201">AX56+AW56</f>
        <v>508334.49702103727</v>
      </c>
      <c r="AZ56" s="2"/>
      <c r="BA56" s="248">
        <f>'JMP Rural FINAL calcs'!BI56+'JMP Urban FINAL calcs'!BI56</f>
        <v>4692927.4069286594</v>
      </c>
      <c r="BB56" s="248">
        <f>'JMP Rural FINAL calcs'!BJ56+'JMP Urban FINAL calcs'!BJ56</f>
        <v>1244049.9810998815</v>
      </c>
      <c r="BC56" s="249">
        <f>BA56/B56</f>
        <v>0.43586217172717506</v>
      </c>
      <c r="BD56" s="249">
        <f>'JMP Urban FINAL calcs'!BI56/'JMP Total sum FINAL calcs'!BA56</f>
        <v>0.81122599901055448</v>
      </c>
      <c r="BE56" s="249">
        <f>'JMP Rural FINAL calcs'!BI56/'JMP Total sum FINAL calcs'!BA56</f>
        <v>0.18877400098944541</v>
      </c>
      <c r="BF56" s="248"/>
      <c r="BG56" s="248">
        <f>'JMP Rural FINAL calcs'!BN56+'JMP Urban FINAL calcs'!BN56</f>
        <v>3135699.5148313409</v>
      </c>
      <c r="BH56" s="248">
        <f>'JMP Rural FINAL calcs'!BO56+'JMP Urban FINAL calcs'!BO56</f>
        <v>826655.55354132538</v>
      </c>
      <c r="BI56" s="249">
        <f>BG56/B56</f>
        <v>0.29123246151227206</v>
      </c>
      <c r="BJ56" s="249">
        <f>'JMP Urban FINAL calcs'!BN56/'JMP Total sum FINAL calcs'!BG56</f>
        <v>0.70960174945205745</v>
      </c>
      <c r="BK56" s="249">
        <f>'JMP Rural FINAL calcs'!BN56/'JMP Total sum FINAL calcs'!BG56</f>
        <v>0.2903982505479426</v>
      </c>
      <c r="BL56" s="248"/>
      <c r="BM56" s="248">
        <f>'JMP Rural FINAL calcs'!BS56+'JMP Urban FINAL calcs'!BS56</f>
        <v>229811.64808999997</v>
      </c>
      <c r="BN56" s="248">
        <f>'JMP Rural FINAL calcs'!BT56+'JMP Urban FINAL calcs'!BT56</f>
        <v>60474.365073170484</v>
      </c>
      <c r="BO56" s="249">
        <f>BM56/B56</f>
        <v>2.1344077020416481E-2</v>
      </c>
      <c r="BP56" s="249">
        <f>'JMP Urban FINAL calcs'!BS56/'JMP Total sum FINAL calcs'!BM56</f>
        <v>0.67628997690810655</v>
      </c>
      <c r="BQ56" s="249">
        <f>'JMP Rural FINAL calcs'!BS56/'JMP Total sum FINAL calcs'!BM56</f>
        <v>0.32371002309189351</v>
      </c>
      <c r="BR56" s="248"/>
      <c r="BS56" s="248">
        <f>'JMP Rural FINAL calcs'!BX56+'JMP Urban FINAL calcs'!BX56</f>
        <v>309511.20048</v>
      </c>
      <c r="BT56" s="248">
        <f>'JMP Rural FINAL calcs'!BY56+'JMP Urban FINAL calcs'!BY56</f>
        <v>88992.84495247883</v>
      </c>
      <c r="BU56" s="249">
        <f>BS56/B56</f>
        <v>2.8746283996621099E-2</v>
      </c>
      <c r="BV56" s="249">
        <f>'JMP Urban FINAL calcs'!BX56/'JMP Total sum FINAL calcs'!BS56</f>
        <v>0.5203672489080321</v>
      </c>
      <c r="BW56" s="249">
        <f>'JMP Rural FINAL calcs'!BX56/'JMP Total sum FINAL calcs'!BS56</f>
        <v>0.47963275109196785</v>
      </c>
      <c r="BX56" s="2"/>
      <c r="BY56" s="2"/>
      <c r="BZ56" s="2"/>
      <c r="CA56" s="2"/>
      <c r="CB56" s="2"/>
    </row>
    <row r="57" spans="1:80" ht="15.5" x14ac:dyDescent="0.35">
      <c r="A57" s="6" t="s">
        <v>62</v>
      </c>
      <c r="B57" s="142">
        <f t="shared" si="176"/>
        <v>16624857.793386139</v>
      </c>
      <c r="C57" s="143">
        <f>[1]HH_Islam_wealth!D60</f>
        <v>3.77979891294363</v>
      </c>
      <c r="D57" s="144">
        <f t="shared" si="109"/>
        <v>4398344.5088720452</v>
      </c>
      <c r="E57" s="142">
        <v>2.09653</v>
      </c>
      <c r="F57" s="142">
        <v>348544.80878999998</v>
      </c>
      <c r="G57" s="142">
        <v>0.84692000000000001</v>
      </c>
      <c r="H57" s="142">
        <v>140798.95142999999</v>
      </c>
      <c r="I57" s="142">
        <v>45.977960000000003</v>
      </c>
      <c r="J57" s="142">
        <v>7643769.5182100004</v>
      </c>
      <c r="K57" s="142"/>
      <c r="L57" s="142"/>
      <c r="M57" s="142">
        <f t="shared" ref="M57:N57" si="202">I57</f>
        <v>45.977960000000003</v>
      </c>
      <c r="N57" s="142">
        <f t="shared" si="202"/>
        <v>7643769.5182100004</v>
      </c>
      <c r="O57" s="142">
        <v>9.0678400000000003</v>
      </c>
      <c r="P57" s="142">
        <v>1507515.0227699999</v>
      </c>
      <c r="Q57" s="142">
        <v>42.010759999999998</v>
      </c>
      <c r="R57" s="145">
        <v>6984228.6988000004</v>
      </c>
      <c r="S57" s="142">
        <v>63.62368</v>
      </c>
      <c r="T57" s="142">
        <v>10577346.499360001</v>
      </c>
      <c r="U57" s="142">
        <v>27.59205</v>
      </c>
      <c r="V57" s="142">
        <v>4587139.0747800004</v>
      </c>
      <c r="W57" s="142">
        <v>5.8408199999999999</v>
      </c>
      <c r="X57" s="145">
        <v>971027.66562999994</v>
      </c>
      <c r="Y57" s="142">
        <f>R57+N57</f>
        <v>14627998.217010001</v>
      </c>
      <c r="Z57" s="146">
        <f t="shared" si="178"/>
        <v>0.90657161006484632</v>
      </c>
      <c r="AA57" s="142">
        <f t="shared" si="179"/>
        <v>9589122.0461385623</v>
      </c>
      <c r="AB57" s="142">
        <f t="shared" si="180"/>
        <v>988224.45322143892</v>
      </c>
      <c r="AC57" s="142">
        <f t="shared" si="181"/>
        <v>4158570.0566146746</v>
      </c>
      <c r="AD57" s="142">
        <f t="shared" si="182"/>
        <v>428569.01816532592</v>
      </c>
      <c r="AE57" s="142">
        <f t="shared" si="183"/>
        <v>880306.11424769834</v>
      </c>
      <c r="AF57" s="142">
        <f t="shared" si="184"/>
        <v>90721.551382301652</v>
      </c>
      <c r="AG57" s="142"/>
      <c r="AH57" s="142">
        <f t="shared" si="185"/>
        <v>2536939.7333020424</v>
      </c>
      <c r="AI57" s="142">
        <f t="shared" si="186"/>
        <v>87149.649666753467</v>
      </c>
      <c r="AJ57" s="142">
        <f t="shared" si="187"/>
        <v>1100209.3371618188</v>
      </c>
      <c r="AK57" s="142">
        <f t="shared" si="188"/>
        <v>37794.692966136754</v>
      </c>
      <c r="AL57" s="142">
        <f t="shared" si="189"/>
        <v>1138004.0301279556</v>
      </c>
      <c r="AM57" s="142">
        <f t="shared" si="190"/>
        <v>232897.6050109856</v>
      </c>
      <c r="AN57" s="142">
        <f t="shared" si="191"/>
        <v>8000.5624171903864</v>
      </c>
      <c r="AO57" s="142">
        <f t="shared" si="192"/>
        <v>240898.16742817598</v>
      </c>
      <c r="AP57" s="142">
        <f t="shared" si="193"/>
        <v>1378902.1975561315</v>
      </c>
      <c r="AQ57" s="142">
        <f t="shared" si="194"/>
        <v>127644.33209333719</v>
      </c>
      <c r="AR57" s="142">
        <f t="shared" si="195"/>
        <v>13154.619336662801</v>
      </c>
      <c r="AS57" s="142">
        <f t="shared" si="196"/>
        <v>33770.138315091055</v>
      </c>
      <c r="AT57" s="142">
        <f t="shared" si="197"/>
        <v>1160.0810554247407</v>
      </c>
      <c r="AU57" s="142">
        <f t="shared" si="198"/>
        <v>34930.219370515799</v>
      </c>
      <c r="AV57" s="2"/>
      <c r="AW57" s="2">
        <f t="shared" si="199"/>
        <v>240898.16742817598</v>
      </c>
      <c r="AX57" s="2">
        <f t="shared" si="200"/>
        <v>34930.219370515799</v>
      </c>
      <c r="AY57" s="2">
        <f t="shared" si="201"/>
        <v>275828.38679869176</v>
      </c>
      <c r="AZ57" s="2"/>
      <c r="BA57" s="248">
        <f>'JMP Rural FINAL calcs'!BI57+'JMP Urban FINAL calcs'!BI57</f>
        <v>3261613.1940138694</v>
      </c>
      <c r="BB57" s="248">
        <f>'JMP Rural FINAL calcs'!BJ57+'JMP Urban FINAL calcs'!BJ57</f>
        <v>808174.90127982746</v>
      </c>
      <c r="BC57" s="249">
        <f>BA57/B57</f>
        <v>0.19618893794757364</v>
      </c>
      <c r="BD57" s="249">
        <f>'JMP Urban FINAL calcs'!BI57/'JMP Total sum FINAL calcs'!BA57</f>
        <v>0.36631871565950652</v>
      </c>
      <c r="BE57" s="249">
        <f>'JMP Rural FINAL calcs'!BI57/'JMP Total sum FINAL calcs'!BA57</f>
        <v>0.63368128434049353</v>
      </c>
      <c r="BF57" s="248"/>
      <c r="BG57" s="248">
        <f>'JMP Rural FINAL calcs'!BN57+'JMP Urban FINAL calcs'!BN57</f>
        <v>2296553.4567561308</v>
      </c>
      <c r="BH57" s="248">
        <f>'JMP Rural FINAL calcs'!BO57+'JMP Urban FINAL calcs'!BO57</f>
        <v>568621.76234794536</v>
      </c>
      <c r="BI57" s="249">
        <f>BG57/B57</f>
        <v>0.13813973540692587</v>
      </c>
      <c r="BJ57" s="249">
        <f>'JMP Urban FINAL calcs'!BN57/'JMP Total sum FINAL calcs'!BG57</f>
        <v>0.18797475415638884</v>
      </c>
      <c r="BK57" s="249">
        <f>'JMP Rural FINAL calcs'!BN57/'JMP Total sum FINAL calcs'!BG57</f>
        <v>0.81202524584361113</v>
      </c>
      <c r="BL57" s="248"/>
      <c r="BM57" s="248">
        <f>'JMP Rural FINAL calcs'!BS57+'JMP Urban FINAL calcs'!BS57</f>
        <v>140799.43903000001</v>
      </c>
      <c r="BN57" s="248">
        <f>'JMP Rural FINAL calcs'!BT57+'JMP Urban FINAL calcs'!BT57</f>
        <v>34834.05141081359</v>
      </c>
      <c r="BO57" s="249">
        <f>BM57/B57</f>
        <v>8.4692116335584062E-3</v>
      </c>
      <c r="BP57" s="249">
        <f>'JMP Urban FINAL calcs'!BS57/'JMP Total sum FINAL calcs'!BM57</f>
        <v>0</v>
      </c>
      <c r="BQ57" s="249">
        <f>'JMP Rural FINAL calcs'!BS57/'JMP Total sum FINAL calcs'!BM57</f>
        <v>1</v>
      </c>
      <c r="BR57" s="248"/>
      <c r="BS57" s="248">
        <f>'JMP Rural FINAL calcs'!BX57+'JMP Urban FINAL calcs'!BX57</f>
        <v>348544.80709999998</v>
      </c>
      <c r="BT57" s="248">
        <f>'JMP Rural FINAL calcs'!BY57+'JMP Urban FINAL calcs'!BY57</f>
        <v>92212.526414152657</v>
      </c>
      <c r="BU57" s="249">
        <f>BS57/B57</f>
        <v>2.0965280511371438E-2</v>
      </c>
      <c r="BV57" s="249">
        <f>'JMP Urban FINAL calcs'!BX57/'JMP Total sum FINAL calcs'!BS57</f>
        <v>0</v>
      </c>
      <c r="BW57" s="249">
        <f>'JMP Rural FINAL calcs'!BX57/'JMP Total sum FINAL calcs'!BS57</f>
        <v>1</v>
      </c>
      <c r="BX57" s="2"/>
      <c r="BY57" s="2"/>
      <c r="BZ57" s="2"/>
      <c r="CA57" s="2"/>
      <c r="CB57" s="2"/>
    </row>
    <row r="58" spans="1:80" ht="15.5" x14ac:dyDescent="0.35">
      <c r="A58" s="6" t="s">
        <v>87</v>
      </c>
      <c r="B58" s="142">
        <f t="shared" si="176"/>
        <v>6377854.2933585485</v>
      </c>
      <c r="C58" s="143">
        <f>[1]HH_Islam_wealth!D61</f>
        <v>4.0699771697616702</v>
      </c>
      <c r="D58" s="144">
        <f t="shared" si="109"/>
        <v>1567049.1571165307</v>
      </c>
      <c r="E58" s="142">
        <v>1.0056700000000001</v>
      </c>
      <c r="F58" s="142">
        <v>64140.144899999999</v>
      </c>
      <c r="G58" s="142">
        <v>0.69416</v>
      </c>
      <c r="H58" s="142">
        <v>44272.709580000002</v>
      </c>
      <c r="I58" s="142"/>
      <c r="J58" s="142"/>
      <c r="K58" s="142">
        <v>87.433570000000003</v>
      </c>
      <c r="L58" s="142">
        <v>5576384.3547499999</v>
      </c>
      <c r="M58" s="142">
        <f t="shared" ref="M58:N58" si="203">K58</f>
        <v>87.433570000000003</v>
      </c>
      <c r="N58" s="142">
        <f t="shared" si="203"/>
        <v>5576384.3547499999</v>
      </c>
      <c r="O58" s="142">
        <v>10.8666</v>
      </c>
      <c r="P58" s="142">
        <v>693055.79076999996</v>
      </c>
      <c r="Q58" s="142"/>
      <c r="R58" s="145"/>
      <c r="S58" s="142">
        <v>40.595080000000003</v>
      </c>
      <c r="T58" s="142">
        <v>2589094.6263199998</v>
      </c>
      <c r="U58" s="142">
        <v>17.301490000000001</v>
      </c>
      <c r="V58" s="142">
        <v>1103463.82278</v>
      </c>
      <c r="W58" s="142">
        <v>40.403590000000001</v>
      </c>
      <c r="X58" s="145">
        <v>2576881.6963999998</v>
      </c>
      <c r="Y58" s="142">
        <f t="shared" ref="Y58:Y68" si="204">N58</f>
        <v>5576384.3547499999</v>
      </c>
      <c r="Z58" s="146">
        <f t="shared" si="178"/>
        <v>0.88945491548152955</v>
      </c>
      <c r="AA58" s="142">
        <f t="shared" si="179"/>
        <v>2302882.9420271376</v>
      </c>
      <c r="AB58" s="142">
        <f t="shared" si="180"/>
        <v>286211.68429286202</v>
      </c>
      <c r="AC58" s="142">
        <f t="shared" si="181"/>
        <v>981481.32122771046</v>
      </c>
      <c r="AD58" s="142">
        <f t="shared" si="182"/>
        <v>121982.5015522896</v>
      </c>
      <c r="AE58" s="142">
        <f t="shared" si="183"/>
        <v>2292020.0914773624</v>
      </c>
      <c r="AF58" s="142">
        <f t="shared" si="184"/>
        <v>284861.60492263746</v>
      </c>
      <c r="AG58" s="142"/>
      <c r="AH58" s="142">
        <f t="shared" si="185"/>
        <v>565822.07859460544</v>
      </c>
      <c r="AI58" s="142">
        <f t="shared" si="186"/>
        <v>23440.891873571371</v>
      </c>
      <c r="AJ58" s="142">
        <f t="shared" si="187"/>
        <v>241151.5544902145</v>
      </c>
      <c r="AK58" s="142">
        <f t="shared" si="188"/>
        <v>9990.4329077954553</v>
      </c>
      <c r="AL58" s="142">
        <f t="shared" si="189"/>
        <v>251141.98739800995</v>
      </c>
      <c r="AM58" s="142">
        <f t="shared" si="190"/>
        <v>563153.05857393262</v>
      </c>
      <c r="AN58" s="142">
        <f t="shared" si="191"/>
        <v>23330.319642335031</v>
      </c>
      <c r="AO58" s="142">
        <f t="shared" si="192"/>
        <v>586483.37821626768</v>
      </c>
      <c r="AP58" s="142">
        <f t="shared" si="193"/>
        <v>837625.36561427766</v>
      </c>
      <c r="AQ58" s="142">
        <f t="shared" si="194"/>
        <v>39378.579157617205</v>
      </c>
      <c r="AR58" s="142">
        <f t="shared" si="195"/>
        <v>4894.1304223827965</v>
      </c>
      <c r="AS58" s="142">
        <f t="shared" si="196"/>
        <v>9675.3808473876852</v>
      </c>
      <c r="AT58" s="142">
        <f t="shared" si="197"/>
        <v>400.83193084752918</v>
      </c>
      <c r="AU58" s="142">
        <f t="shared" si="198"/>
        <v>10076.212778235215</v>
      </c>
      <c r="AV58" s="2"/>
      <c r="AW58" s="2">
        <f t="shared" si="199"/>
        <v>586483.37821626768</v>
      </c>
      <c r="AX58" s="2">
        <f t="shared" si="200"/>
        <v>10076.212778235215</v>
      </c>
      <c r="AY58" s="2">
        <f t="shared" si="201"/>
        <v>596559.59099450288</v>
      </c>
      <c r="AZ58" s="2"/>
      <c r="BA58" s="248">
        <f>'JMP Rural FINAL calcs'!BI58+'JMP Urban FINAL calcs'!BI58</f>
        <v>2392499.1176618552</v>
      </c>
      <c r="BB58" s="248">
        <f>'JMP Rural FINAL calcs'!BJ58+'JMP Urban FINAL calcs'!BJ58</f>
        <v>539932.26984950923</v>
      </c>
      <c r="BC58" s="249">
        <f>BA58/B58</f>
        <v>0.37512602320708965</v>
      </c>
      <c r="BD58" s="249">
        <f>'JMP Urban FINAL calcs'!BI58/'JMP Total sum FINAL calcs'!BA58</f>
        <v>0.58070970550621115</v>
      </c>
      <c r="BE58" s="249">
        <f>'JMP Rural FINAL calcs'!BI58/'JMP Total sum FINAL calcs'!BA58</f>
        <v>0.4192902944937888</v>
      </c>
      <c r="BF58" s="248"/>
      <c r="BG58" s="248">
        <f>'JMP Rural FINAL calcs'!BN58+'JMP Urban FINAL calcs'!BN58</f>
        <v>1287846.337108145</v>
      </c>
      <c r="BH58" s="248">
        <f>'JMP Rural FINAL calcs'!BO58+'JMP Urban FINAL calcs'!BO58</f>
        <v>288236.80207621015</v>
      </c>
      <c r="BI58" s="249">
        <f>BG58/B58</f>
        <v>0.20192470349302558</v>
      </c>
      <c r="BJ58" s="249">
        <f>'JMP Urban FINAL calcs'!BN58/'JMP Total sum FINAL calcs'!BG58</f>
        <v>0.44202398436523366</v>
      </c>
      <c r="BK58" s="249">
        <f>'JMP Rural FINAL calcs'!BN58/'JMP Total sum FINAL calcs'!BG58</f>
        <v>0.5579760156347664</v>
      </c>
      <c r="BL58" s="248"/>
      <c r="BM58" s="248">
        <f>'JMP Rural FINAL calcs'!BS58+'JMP Urban FINAL calcs'!BS58</f>
        <v>44272.830989999995</v>
      </c>
      <c r="BN58" s="248">
        <f>'JMP Rural FINAL calcs'!BT58+'JMP Urban FINAL calcs'!BT58</f>
        <v>9791.8050283404827</v>
      </c>
      <c r="BO58" s="249">
        <f>BM58/B58</f>
        <v>6.9416498015802313E-3</v>
      </c>
      <c r="BP58" s="249">
        <f>'JMP Urban FINAL calcs'!BS58/'JMP Total sum FINAL calcs'!BM58</f>
        <v>0.24535427726439143</v>
      </c>
      <c r="BQ58" s="249">
        <f>'JMP Rural FINAL calcs'!BS58/'JMP Total sum FINAL calcs'!BM58</f>
        <v>0.75464572273560859</v>
      </c>
      <c r="BR58" s="248"/>
      <c r="BS58" s="248">
        <f>'JMP Rural FINAL calcs'!BX58+'JMP Urban FINAL calcs'!BX58</f>
        <v>64140.144090000002</v>
      </c>
      <c r="BT58" s="248">
        <f>'JMP Rural FINAL calcs'!BY58+'JMP Urban FINAL calcs'!BY58</f>
        <v>15759.337562514122</v>
      </c>
      <c r="BU58" s="249">
        <f>BS58/B58</f>
        <v>1.0056696365232279E-2</v>
      </c>
      <c r="BV58" s="249">
        <f>'JMP Urban FINAL calcs'!BX58/'JMP Total sum FINAL calcs'!BS58</f>
        <v>0</v>
      </c>
      <c r="BW58" s="249">
        <f>'JMP Rural FINAL calcs'!BX58/'JMP Total sum FINAL calcs'!BS58</f>
        <v>1</v>
      </c>
      <c r="BX58" s="2"/>
      <c r="BY58" s="2"/>
      <c r="BZ58" s="2"/>
      <c r="CA58" s="2"/>
      <c r="CB58" s="2"/>
    </row>
    <row r="59" spans="1:80" ht="15.5" x14ac:dyDescent="0.35">
      <c r="A59" s="6" t="s">
        <v>92</v>
      </c>
      <c r="B59" s="142">
        <f>(T59*100)/S59</f>
        <v>2910.0001199999997</v>
      </c>
      <c r="C59" s="143">
        <f>[1]HH_Islam_wealth!D62</f>
        <v>3.6529293392895306</v>
      </c>
      <c r="D59" s="144">
        <f t="shared" si="109"/>
        <v>796.62097175029794</v>
      </c>
      <c r="E59" s="142">
        <v>0</v>
      </c>
      <c r="F59" s="142">
        <v>0</v>
      </c>
      <c r="G59" s="142">
        <v>0</v>
      </c>
      <c r="H59" s="142">
        <v>0</v>
      </c>
      <c r="I59" s="142"/>
      <c r="J59" s="142"/>
      <c r="K59" s="142">
        <v>100</v>
      </c>
      <c r="L59" s="142">
        <v>2910.0001200000002</v>
      </c>
      <c r="M59" s="142">
        <f t="shared" ref="M59:N59" si="205">K59</f>
        <v>100</v>
      </c>
      <c r="N59" s="142">
        <f t="shared" si="205"/>
        <v>2910.0001200000002</v>
      </c>
      <c r="O59" s="142">
        <v>0</v>
      </c>
      <c r="P59" s="142">
        <v>0</v>
      </c>
      <c r="Q59" s="142"/>
      <c r="R59" s="145"/>
      <c r="S59" s="142">
        <v>100</v>
      </c>
      <c r="T59" s="142">
        <v>2910.0001200000002</v>
      </c>
      <c r="U59" s="142"/>
      <c r="V59" s="142"/>
      <c r="W59" s="142">
        <v>0</v>
      </c>
      <c r="X59" s="145">
        <v>0</v>
      </c>
      <c r="Y59" s="142">
        <f t="shared" si="204"/>
        <v>2910.0001200000002</v>
      </c>
      <c r="Z59" s="146">
        <f t="shared" si="178"/>
        <v>1</v>
      </c>
      <c r="AA59" s="142">
        <f t="shared" si="179"/>
        <v>2910.0001200000002</v>
      </c>
      <c r="AB59" s="142">
        <f t="shared" si="180"/>
        <v>0</v>
      </c>
      <c r="AC59" s="142">
        <f t="shared" si="181"/>
        <v>0</v>
      </c>
      <c r="AD59" s="142">
        <f t="shared" si="182"/>
        <v>0</v>
      </c>
      <c r="AE59" s="142">
        <f t="shared" si="183"/>
        <v>0</v>
      </c>
      <c r="AF59" s="142">
        <f t="shared" si="184"/>
        <v>0</v>
      </c>
      <c r="AG59" s="142"/>
      <c r="AH59" s="142">
        <f t="shared" si="185"/>
        <v>796.62097175029805</v>
      </c>
      <c r="AI59" s="142">
        <f t="shared" si="186"/>
        <v>0</v>
      </c>
      <c r="AJ59" s="142">
        <f t="shared" si="187"/>
        <v>0</v>
      </c>
      <c r="AK59" s="142">
        <f t="shared" si="188"/>
        <v>0</v>
      </c>
      <c r="AL59" s="142">
        <f t="shared" si="189"/>
        <v>0</v>
      </c>
      <c r="AM59" s="142">
        <f t="shared" si="190"/>
        <v>0</v>
      </c>
      <c r="AN59" s="142">
        <f t="shared" si="191"/>
        <v>0</v>
      </c>
      <c r="AO59" s="142">
        <f t="shared" si="192"/>
        <v>0</v>
      </c>
      <c r="AP59" s="142">
        <f t="shared" si="193"/>
        <v>0</v>
      </c>
      <c r="AQ59" s="142">
        <f t="shared" si="194"/>
        <v>0</v>
      </c>
      <c r="AR59" s="142">
        <f t="shared" si="195"/>
        <v>0</v>
      </c>
      <c r="AS59" s="142">
        <f t="shared" si="196"/>
        <v>0</v>
      </c>
      <c r="AT59" s="142">
        <f t="shared" si="197"/>
        <v>0</v>
      </c>
      <c r="AU59" s="142">
        <f t="shared" si="198"/>
        <v>0</v>
      </c>
      <c r="AV59" s="2"/>
      <c r="AW59" s="2">
        <f t="shared" si="199"/>
        <v>0</v>
      </c>
      <c r="AX59" s="2">
        <f t="shared" si="200"/>
        <v>0</v>
      </c>
      <c r="AY59" s="2">
        <f t="shared" si="201"/>
        <v>0</v>
      </c>
      <c r="AZ59" s="2"/>
      <c r="BA59" s="248">
        <f>'JMP Rural FINAL calcs'!BI59+'JMP Urban FINAL calcs'!BI59</f>
        <v>0</v>
      </c>
      <c r="BB59" s="248">
        <f>'JMP Rural FINAL calcs'!BJ59+'JMP Urban FINAL calcs'!BJ59</f>
        <v>0</v>
      </c>
      <c r="BC59" s="249">
        <f>BA59/B59</f>
        <v>0</v>
      </c>
      <c r="BD59" s="249" t="e">
        <f>'JMP Urban FINAL calcs'!BI59/'JMP Total sum FINAL calcs'!BA59</f>
        <v>#DIV/0!</v>
      </c>
      <c r="BE59" s="249" t="e">
        <f>'JMP Rural FINAL calcs'!BI59/'JMP Total sum FINAL calcs'!BA59</f>
        <v>#DIV/0!</v>
      </c>
      <c r="BF59" s="248"/>
      <c r="BG59" s="248">
        <f>'JMP Rural FINAL calcs'!BN59+'JMP Urban FINAL calcs'!BN59</f>
        <v>0</v>
      </c>
      <c r="BH59" s="248">
        <f>'JMP Rural FINAL calcs'!BO59+'JMP Urban FINAL calcs'!BO59</f>
        <v>0</v>
      </c>
      <c r="BI59" s="249">
        <f>BG59/B59</f>
        <v>0</v>
      </c>
      <c r="BJ59" s="249" t="e">
        <f>'JMP Urban FINAL calcs'!BN59/'JMP Total sum FINAL calcs'!BG59</f>
        <v>#DIV/0!</v>
      </c>
      <c r="BK59" s="249" t="e">
        <f>'JMP Rural FINAL calcs'!BN59/'JMP Total sum FINAL calcs'!BG59</f>
        <v>#DIV/0!</v>
      </c>
      <c r="BL59" s="248"/>
      <c r="BM59" s="248">
        <f>'JMP Rural FINAL calcs'!BS59+'JMP Urban FINAL calcs'!BS59</f>
        <v>0</v>
      </c>
      <c r="BN59" s="248">
        <f>'JMP Rural FINAL calcs'!BT59+'JMP Urban FINAL calcs'!BT59</f>
        <v>0</v>
      </c>
      <c r="BO59" s="249">
        <f>BM59/B59</f>
        <v>0</v>
      </c>
      <c r="BP59" s="249" t="e">
        <f>'JMP Urban FINAL calcs'!BS59/'JMP Total sum FINAL calcs'!BM59</f>
        <v>#DIV/0!</v>
      </c>
      <c r="BQ59" s="249" t="e">
        <f>'JMP Rural FINAL calcs'!BS59/'JMP Total sum FINAL calcs'!BM59</f>
        <v>#DIV/0!</v>
      </c>
      <c r="BR59" s="248"/>
      <c r="BS59" s="248">
        <f>'JMP Rural FINAL calcs'!BX59+'JMP Urban FINAL calcs'!BX59</f>
        <v>0</v>
      </c>
      <c r="BT59" s="248">
        <f>'JMP Rural FINAL calcs'!BY59+'JMP Urban FINAL calcs'!BY59</f>
        <v>0</v>
      </c>
      <c r="BU59" s="249">
        <f>BS59/B59</f>
        <v>0</v>
      </c>
      <c r="BV59" s="249" t="e">
        <f>'JMP Urban FINAL calcs'!BX59/'JMP Total sum FINAL calcs'!BS59</f>
        <v>#DIV/0!</v>
      </c>
      <c r="BW59" s="249" t="e">
        <f>'JMP Rural FINAL calcs'!BX59/'JMP Total sum FINAL calcs'!BS59</f>
        <v>#DIV/0!</v>
      </c>
      <c r="BX59" s="2"/>
      <c r="BY59" s="2"/>
      <c r="BZ59" s="2"/>
      <c r="CA59" s="2"/>
      <c r="CB59" s="2"/>
    </row>
    <row r="60" spans="1:80" ht="15.5" x14ac:dyDescent="0.35">
      <c r="A60" s="6" t="s">
        <v>94</v>
      </c>
      <c r="B60" s="142">
        <f t="shared" ref="B60:B69" si="206">(V60*100)/U60</f>
        <v>282731.02256279619</v>
      </c>
      <c r="C60" s="143">
        <f>[1]HH_Islam_wealth!D63</f>
        <v>3.6529293392895306</v>
      </c>
      <c r="D60" s="144">
        <f t="shared" si="109"/>
        <v>77398.437336810195</v>
      </c>
      <c r="E60" s="142">
        <v>0</v>
      </c>
      <c r="F60" s="142">
        <v>0</v>
      </c>
      <c r="G60" s="142">
        <v>8.2902900000000006</v>
      </c>
      <c r="H60" s="142">
        <v>23439.213660000001</v>
      </c>
      <c r="I60" s="142"/>
      <c r="J60" s="142"/>
      <c r="K60" s="142">
        <v>91.709710000000001</v>
      </c>
      <c r="L60" s="142">
        <v>259291.78633999999</v>
      </c>
      <c r="M60" s="142">
        <f t="shared" ref="M60:N60" si="207">K60</f>
        <v>91.709710000000001</v>
      </c>
      <c r="N60" s="142">
        <f t="shared" si="207"/>
        <v>259291.78633999999</v>
      </c>
      <c r="O60" s="142">
        <v>0</v>
      </c>
      <c r="P60" s="142">
        <v>0</v>
      </c>
      <c r="Q60" s="142"/>
      <c r="R60" s="145"/>
      <c r="S60" s="142">
        <v>45.182980000000001</v>
      </c>
      <c r="T60" s="142">
        <v>127746.28290000001</v>
      </c>
      <c r="U60" s="142">
        <v>38.807690000000001</v>
      </c>
      <c r="V60" s="142">
        <v>109721.37877</v>
      </c>
      <c r="W60" s="142">
        <v>7.7190399999999997</v>
      </c>
      <c r="X60" s="145">
        <v>21824.124680000001</v>
      </c>
      <c r="Y60" s="142">
        <f t="shared" si="204"/>
        <v>259291.78633999999</v>
      </c>
      <c r="Z60" s="146">
        <f t="shared" si="178"/>
        <v>1</v>
      </c>
      <c r="AA60" s="142">
        <f t="shared" si="179"/>
        <v>127746.28290000001</v>
      </c>
      <c r="AB60" s="142">
        <f t="shared" si="180"/>
        <v>0</v>
      </c>
      <c r="AC60" s="142">
        <f t="shared" si="181"/>
        <v>109721.37877</v>
      </c>
      <c r="AD60" s="142">
        <f t="shared" si="182"/>
        <v>0</v>
      </c>
      <c r="AE60" s="142">
        <f t="shared" si="183"/>
        <v>21824.124680000001</v>
      </c>
      <c r="AF60" s="142">
        <f t="shared" si="184"/>
        <v>0</v>
      </c>
      <c r="AG60" s="142"/>
      <c r="AH60" s="142">
        <f t="shared" si="185"/>
        <v>34970.915403703315</v>
      </c>
      <c r="AI60" s="142">
        <f t="shared" si="186"/>
        <v>0</v>
      </c>
      <c r="AJ60" s="142">
        <f t="shared" si="187"/>
        <v>30036.545626513554</v>
      </c>
      <c r="AK60" s="142">
        <f t="shared" si="188"/>
        <v>0</v>
      </c>
      <c r="AL60" s="142">
        <f t="shared" si="189"/>
        <v>30036.545626513554</v>
      </c>
      <c r="AM60" s="142">
        <f t="shared" si="190"/>
        <v>5974.4174203612274</v>
      </c>
      <c r="AN60" s="142">
        <f t="shared" si="191"/>
        <v>0</v>
      </c>
      <c r="AO60" s="142">
        <f t="shared" si="192"/>
        <v>5974.4174203612274</v>
      </c>
      <c r="AP60" s="142">
        <f t="shared" si="193"/>
        <v>36010.963046874778</v>
      </c>
      <c r="AQ60" s="142">
        <f t="shared" si="194"/>
        <v>23439.213660000001</v>
      </c>
      <c r="AR60" s="142">
        <f t="shared" si="195"/>
        <v>0</v>
      </c>
      <c r="AS60" s="142">
        <f t="shared" si="196"/>
        <v>6416.552712338741</v>
      </c>
      <c r="AT60" s="142">
        <f t="shared" si="197"/>
        <v>0</v>
      </c>
      <c r="AU60" s="142">
        <f t="shared" si="198"/>
        <v>6416.552712338741</v>
      </c>
      <c r="AV60" s="2"/>
      <c r="AW60" s="2">
        <f t="shared" si="199"/>
        <v>5974.4174203612274</v>
      </c>
      <c r="AX60" s="2">
        <f t="shared" si="200"/>
        <v>6416.552712338741</v>
      </c>
      <c r="AY60" s="2">
        <f t="shared" si="201"/>
        <v>12390.970132699968</v>
      </c>
      <c r="AZ60" s="2"/>
      <c r="BA60" s="248">
        <f>'JMP Rural FINAL calcs'!BI60+'JMP Urban FINAL calcs'!BI60</f>
        <v>0</v>
      </c>
      <c r="BB60" s="248">
        <f>'JMP Rural FINAL calcs'!BJ60+'JMP Urban FINAL calcs'!BJ60</f>
        <v>0</v>
      </c>
      <c r="BC60" s="249">
        <f>BA60/B60</f>
        <v>0</v>
      </c>
      <c r="BD60" s="249" t="e">
        <f>'JMP Urban FINAL calcs'!BI60/'JMP Total sum FINAL calcs'!BA60</f>
        <v>#DIV/0!</v>
      </c>
      <c r="BE60" s="249" t="e">
        <f>'JMP Rural FINAL calcs'!BI60/'JMP Total sum FINAL calcs'!BA60</f>
        <v>#DIV/0!</v>
      </c>
      <c r="BF60" s="248"/>
      <c r="BG60" s="248">
        <f>'JMP Rural FINAL calcs'!BN60+'JMP Urban FINAL calcs'!BN60</f>
        <v>0</v>
      </c>
      <c r="BH60" s="248">
        <f>'JMP Rural FINAL calcs'!BO60+'JMP Urban FINAL calcs'!BO60</f>
        <v>0</v>
      </c>
      <c r="BI60" s="249">
        <f>BG60/B60</f>
        <v>0</v>
      </c>
      <c r="BJ60" s="249" t="e">
        <f>'JMP Urban FINAL calcs'!BN60/'JMP Total sum FINAL calcs'!BG60</f>
        <v>#DIV/0!</v>
      </c>
      <c r="BK60" s="249" t="e">
        <f>'JMP Rural FINAL calcs'!BN60/'JMP Total sum FINAL calcs'!BG60</f>
        <v>#DIV/0!</v>
      </c>
      <c r="BL60" s="248"/>
      <c r="BM60" s="248">
        <f>'JMP Rural FINAL calcs'!BS60+'JMP Urban FINAL calcs'!BS60</f>
        <v>0</v>
      </c>
      <c r="BN60" s="248"/>
      <c r="BO60" s="249">
        <f>BM60/B60</f>
        <v>0</v>
      </c>
      <c r="BP60" s="249" t="e">
        <f>'JMP Urban FINAL calcs'!BS60/'JMP Total sum FINAL calcs'!BM60</f>
        <v>#DIV/0!</v>
      </c>
      <c r="BQ60" s="249" t="e">
        <f>'JMP Rural FINAL calcs'!BS60/'JMP Total sum FINAL calcs'!BM60</f>
        <v>#DIV/0!</v>
      </c>
      <c r="BR60" s="248"/>
      <c r="BS60" s="248">
        <f>'JMP Rural FINAL calcs'!BX60+'JMP Urban FINAL calcs'!BX60</f>
        <v>0</v>
      </c>
      <c r="BT60" s="248">
        <f>'JMP Rural FINAL calcs'!BY60+'JMP Urban FINAL calcs'!BY60</f>
        <v>0</v>
      </c>
      <c r="BU60" s="249">
        <f>BS60/B60</f>
        <v>0</v>
      </c>
      <c r="BV60" s="249" t="e">
        <f>'JMP Urban FINAL calcs'!BX60/'JMP Total sum FINAL calcs'!BS60</f>
        <v>#DIV/0!</v>
      </c>
      <c r="BW60" s="249" t="e">
        <f>'JMP Rural FINAL calcs'!BX60/'JMP Total sum FINAL calcs'!BS60</f>
        <v>#DIV/0!</v>
      </c>
      <c r="BX60" s="2"/>
      <c r="BY60" s="2"/>
      <c r="BZ60" s="2"/>
      <c r="CA60" s="2"/>
      <c r="CB60" s="2"/>
    </row>
    <row r="61" spans="1:80" ht="15.5" x14ac:dyDescent="0.35">
      <c r="A61" s="6" t="s">
        <v>95</v>
      </c>
      <c r="B61" s="142">
        <f t="shared" si="206"/>
        <v>107824.99244992007</v>
      </c>
      <c r="C61" s="143">
        <f>[1]HH_Islam_wealth!D64</f>
        <v>3.6529293392895306</v>
      </c>
      <c r="D61" s="144">
        <f t="shared" si="109"/>
        <v>29517.404371936547</v>
      </c>
      <c r="E61" s="142">
        <v>3.5411000000000001</v>
      </c>
      <c r="F61" s="142">
        <v>3818.1866399999999</v>
      </c>
      <c r="G61" s="142">
        <v>2.7520500000000001</v>
      </c>
      <c r="H61" s="142">
        <v>2967.40308</v>
      </c>
      <c r="I61" s="142"/>
      <c r="J61" s="142"/>
      <c r="K61" s="142">
        <v>91.493889999999993</v>
      </c>
      <c r="L61" s="142">
        <v>98653.289189999996</v>
      </c>
      <c r="M61" s="142">
        <f t="shared" ref="M61:N61" si="208">K61</f>
        <v>91.493889999999993</v>
      </c>
      <c r="N61" s="142">
        <f t="shared" si="208"/>
        <v>98653.289189999996</v>
      </c>
      <c r="O61" s="142">
        <v>2.2129599999999998</v>
      </c>
      <c r="P61" s="142">
        <v>2386.1210799999999</v>
      </c>
      <c r="Q61" s="142"/>
      <c r="R61" s="145"/>
      <c r="S61" s="142">
        <v>6.7657499999999997</v>
      </c>
      <c r="T61" s="142">
        <v>7295.1736300000002</v>
      </c>
      <c r="U61" s="142">
        <v>58.741100000000003</v>
      </c>
      <c r="V61" s="142">
        <v>63337.586640000001</v>
      </c>
      <c r="W61" s="142">
        <v>28.2</v>
      </c>
      <c r="X61" s="145">
        <v>30406.65</v>
      </c>
      <c r="Y61" s="142">
        <f t="shared" si="204"/>
        <v>98653.289189999996</v>
      </c>
      <c r="Z61" s="146">
        <f t="shared" si="178"/>
        <v>0.97638425369245774</v>
      </c>
      <c r="AA61" s="142">
        <f t="shared" si="179"/>
        <v>7122.8926602844476</v>
      </c>
      <c r="AB61" s="142">
        <f t="shared" si="180"/>
        <v>172.28096971555217</v>
      </c>
      <c r="AC61" s="142">
        <f t="shared" si="181"/>
        <v>61841.822262177782</v>
      </c>
      <c r="AD61" s="142">
        <f t="shared" si="182"/>
        <v>1495.7643778222182</v>
      </c>
      <c r="AE61" s="142">
        <f t="shared" si="183"/>
        <v>29688.574267537773</v>
      </c>
      <c r="AF61" s="142">
        <f t="shared" si="184"/>
        <v>718.07573246223001</v>
      </c>
      <c r="AG61" s="142"/>
      <c r="AH61" s="142">
        <f t="shared" si="185"/>
        <v>1949.9125218966872</v>
      </c>
      <c r="AI61" s="142">
        <f t="shared" si="186"/>
        <v>15.720805022840437</v>
      </c>
      <c r="AJ61" s="142">
        <f t="shared" si="187"/>
        <v>16929.378183429519</v>
      </c>
      <c r="AK61" s="142">
        <f t="shared" si="188"/>
        <v>136.48994536470045</v>
      </c>
      <c r="AL61" s="142">
        <f t="shared" si="189"/>
        <v>17065.86812879422</v>
      </c>
      <c r="AM61" s="142">
        <f t="shared" si="190"/>
        <v>8127.3333015831058</v>
      </c>
      <c r="AN61" s="142">
        <f t="shared" si="191"/>
        <v>65.525104718823712</v>
      </c>
      <c r="AO61" s="142">
        <f t="shared" si="192"/>
        <v>8192.8584063019298</v>
      </c>
      <c r="AP61" s="142">
        <f t="shared" si="193"/>
        <v>25258.72653509615</v>
      </c>
      <c r="AQ61" s="142">
        <f t="shared" si="194"/>
        <v>2897.3256416705003</v>
      </c>
      <c r="AR61" s="142">
        <f t="shared" si="195"/>
        <v>70.077438329499543</v>
      </c>
      <c r="AS61" s="142">
        <f t="shared" si="196"/>
        <v>793.15129655204612</v>
      </c>
      <c r="AT61" s="142">
        <f t="shared" si="197"/>
        <v>6.3946339882874303</v>
      </c>
      <c r="AU61" s="142">
        <f t="shared" si="198"/>
        <v>799.54593054033353</v>
      </c>
      <c r="AV61" s="2"/>
      <c r="AW61" s="2">
        <f t="shared" si="199"/>
        <v>8192.8584063019298</v>
      </c>
      <c r="AX61" s="2">
        <f t="shared" si="200"/>
        <v>799.54593054033353</v>
      </c>
      <c r="AY61" s="2">
        <f t="shared" si="201"/>
        <v>8992.4043368422626</v>
      </c>
      <c r="AZ61" s="2"/>
      <c r="BA61" s="248">
        <f>'JMP Rural FINAL calcs'!BI61+'JMP Urban FINAL calcs'!BI61</f>
        <v>0</v>
      </c>
      <c r="BB61" s="248">
        <f>'JMP Rural FINAL calcs'!BJ61+'JMP Urban FINAL calcs'!BJ61</f>
        <v>0</v>
      </c>
      <c r="BC61" s="249">
        <f>BA61/B61</f>
        <v>0</v>
      </c>
      <c r="BD61" s="249" t="e">
        <f>'JMP Urban FINAL calcs'!BI61/'JMP Total sum FINAL calcs'!BA61</f>
        <v>#DIV/0!</v>
      </c>
      <c r="BE61" s="249" t="e">
        <f>'JMP Rural FINAL calcs'!BI61/'JMP Total sum FINAL calcs'!BA61</f>
        <v>#DIV/0!</v>
      </c>
      <c r="BF61" s="248"/>
      <c r="BG61" s="248">
        <f>'JMP Rural FINAL calcs'!BN61+'JMP Urban FINAL calcs'!BN61</f>
        <v>0</v>
      </c>
      <c r="BH61" s="248">
        <f>'JMP Rural FINAL calcs'!BO61+'JMP Urban FINAL calcs'!BO61</f>
        <v>0</v>
      </c>
      <c r="BI61" s="249">
        <f>BG61/B61</f>
        <v>0</v>
      </c>
      <c r="BJ61" s="249" t="e">
        <f>'JMP Urban FINAL calcs'!BN61/'JMP Total sum FINAL calcs'!BG61</f>
        <v>#DIV/0!</v>
      </c>
      <c r="BK61" s="249" t="e">
        <f>'JMP Rural FINAL calcs'!BN61/'JMP Total sum FINAL calcs'!BG61</f>
        <v>#DIV/0!</v>
      </c>
      <c r="BL61" s="248"/>
      <c r="BM61" s="248">
        <f>'JMP Rural FINAL calcs'!BS61+'JMP Urban FINAL calcs'!BS61</f>
        <v>0</v>
      </c>
      <c r="BN61" s="248"/>
      <c r="BO61" s="249">
        <f>BM61/B61</f>
        <v>0</v>
      </c>
      <c r="BP61" s="249" t="e">
        <f>'JMP Urban FINAL calcs'!BS61/'JMP Total sum FINAL calcs'!BM61</f>
        <v>#DIV/0!</v>
      </c>
      <c r="BQ61" s="249" t="e">
        <f>'JMP Rural FINAL calcs'!BS61/'JMP Total sum FINAL calcs'!BM61</f>
        <v>#DIV/0!</v>
      </c>
      <c r="BR61" s="248"/>
      <c r="BS61" s="248">
        <f>'JMP Rural FINAL calcs'!BX61+'JMP Urban FINAL calcs'!BX61</f>
        <v>0</v>
      </c>
      <c r="BT61" s="248">
        <f>'JMP Rural FINAL calcs'!BY61+'JMP Urban FINAL calcs'!BY61</f>
        <v>0</v>
      </c>
      <c r="BU61" s="249">
        <f>BS61/B61</f>
        <v>0</v>
      </c>
      <c r="BV61" s="249" t="e">
        <f>'JMP Urban FINAL calcs'!BX61/'JMP Total sum FINAL calcs'!BS61</f>
        <v>#DIV/0!</v>
      </c>
      <c r="BW61" s="249" t="e">
        <f>'JMP Rural FINAL calcs'!BX61/'JMP Total sum FINAL calcs'!BS61</f>
        <v>#DIV/0!</v>
      </c>
      <c r="BX61" s="2"/>
      <c r="BY61" s="2"/>
      <c r="BZ61" s="2"/>
      <c r="CA61" s="2"/>
      <c r="CB61" s="2"/>
    </row>
    <row r="62" spans="1:80" ht="15.5" x14ac:dyDescent="0.35">
      <c r="A62" s="6" t="s">
        <v>97</v>
      </c>
      <c r="B62" s="142">
        <f t="shared" si="206"/>
        <v>449567.97697265766</v>
      </c>
      <c r="C62" s="143">
        <f>[1]HH_Islam_wealth!D65</f>
        <v>3.6529293392895306</v>
      </c>
      <c r="D62" s="144">
        <f t="shared" si="109"/>
        <v>123070.53742794147</v>
      </c>
      <c r="E62" s="142">
        <v>0</v>
      </c>
      <c r="F62" s="142">
        <v>0</v>
      </c>
      <c r="G62" s="142">
        <v>0.38940999999999998</v>
      </c>
      <c r="H62" s="142">
        <v>1750.6420700000001</v>
      </c>
      <c r="I62" s="142"/>
      <c r="J62" s="142"/>
      <c r="K62" s="142">
        <v>99.610590000000002</v>
      </c>
      <c r="L62" s="142">
        <v>447817.35793</v>
      </c>
      <c r="M62" s="142">
        <f t="shared" ref="M62:N62" si="209">K62</f>
        <v>99.610590000000002</v>
      </c>
      <c r="N62" s="142">
        <f t="shared" si="209"/>
        <v>447817.35793</v>
      </c>
      <c r="O62" s="142">
        <v>0</v>
      </c>
      <c r="P62" s="142">
        <v>0</v>
      </c>
      <c r="Q62" s="142"/>
      <c r="R62" s="145"/>
      <c r="S62" s="142">
        <v>39.673999999999999</v>
      </c>
      <c r="T62" s="142">
        <v>178361.62982999999</v>
      </c>
      <c r="U62" s="142">
        <v>48.064599999999999</v>
      </c>
      <c r="V62" s="142">
        <v>216083.04986</v>
      </c>
      <c r="W62" s="142">
        <v>11.87199</v>
      </c>
      <c r="X62" s="145">
        <v>53372.678240000001</v>
      </c>
      <c r="Y62" s="142">
        <f t="shared" si="204"/>
        <v>447817.35793</v>
      </c>
      <c r="Z62" s="146">
        <f t="shared" si="178"/>
        <v>1</v>
      </c>
      <c r="AA62" s="142">
        <f t="shared" si="179"/>
        <v>178361.62982999999</v>
      </c>
      <c r="AB62" s="142">
        <f t="shared" si="180"/>
        <v>0</v>
      </c>
      <c r="AC62" s="142">
        <f t="shared" si="181"/>
        <v>216083.04986</v>
      </c>
      <c r="AD62" s="142">
        <f t="shared" si="182"/>
        <v>0</v>
      </c>
      <c r="AE62" s="142">
        <f t="shared" si="183"/>
        <v>53372.678240000001</v>
      </c>
      <c r="AF62" s="142">
        <f t="shared" si="184"/>
        <v>0</v>
      </c>
      <c r="AG62" s="142"/>
      <c r="AH62" s="142">
        <f t="shared" si="185"/>
        <v>48827.013408556675</v>
      </c>
      <c r="AI62" s="142">
        <f t="shared" si="186"/>
        <v>0</v>
      </c>
      <c r="AJ62" s="142">
        <f t="shared" si="187"/>
        <v>59153.361532590352</v>
      </c>
      <c r="AK62" s="142">
        <f t="shared" si="188"/>
        <v>0</v>
      </c>
      <c r="AL62" s="142">
        <f t="shared" si="189"/>
        <v>59153.361532590352</v>
      </c>
      <c r="AM62" s="142">
        <f t="shared" si="190"/>
        <v>14610.925447131867</v>
      </c>
      <c r="AN62" s="142">
        <f t="shared" si="191"/>
        <v>0</v>
      </c>
      <c r="AO62" s="142">
        <f t="shared" si="192"/>
        <v>14610.925447131867</v>
      </c>
      <c r="AP62" s="142">
        <f t="shared" si="193"/>
        <v>73764.286979722223</v>
      </c>
      <c r="AQ62" s="142">
        <f t="shared" si="194"/>
        <v>1750.6420700000001</v>
      </c>
      <c r="AR62" s="142">
        <f t="shared" si="195"/>
        <v>0</v>
      </c>
      <c r="AS62" s="142">
        <f t="shared" si="196"/>
        <v>479.24334346431345</v>
      </c>
      <c r="AT62" s="142">
        <f t="shared" si="197"/>
        <v>0</v>
      </c>
      <c r="AU62" s="142">
        <f t="shared" si="198"/>
        <v>479.24334346431345</v>
      </c>
      <c r="AV62" s="2"/>
      <c r="AW62" s="2">
        <f t="shared" si="199"/>
        <v>14610.925447131867</v>
      </c>
      <c r="AX62" s="2">
        <f t="shared" si="200"/>
        <v>479.24334346431345</v>
      </c>
      <c r="AY62" s="2">
        <f t="shared" si="201"/>
        <v>15090.168790596181</v>
      </c>
      <c r="AZ62" s="2"/>
      <c r="BA62" s="248">
        <f>'JMP Rural FINAL calcs'!BI62+'JMP Urban FINAL calcs'!BI62</f>
        <v>0</v>
      </c>
      <c r="BB62" s="248">
        <f>'JMP Rural FINAL calcs'!BJ62+'JMP Urban FINAL calcs'!BJ62</f>
        <v>0</v>
      </c>
      <c r="BC62" s="249">
        <f>BA62/B62</f>
        <v>0</v>
      </c>
      <c r="BD62" s="249" t="e">
        <f>'JMP Urban FINAL calcs'!BI62/'JMP Total sum FINAL calcs'!BA62</f>
        <v>#DIV/0!</v>
      </c>
      <c r="BE62" s="249" t="e">
        <f>'JMP Rural FINAL calcs'!BI62/'JMP Total sum FINAL calcs'!BA62</f>
        <v>#DIV/0!</v>
      </c>
      <c r="BF62" s="248"/>
      <c r="BG62" s="248">
        <f>'JMP Rural FINAL calcs'!BN62+'JMP Urban FINAL calcs'!BN62</f>
        <v>0</v>
      </c>
      <c r="BH62" s="248">
        <f>'JMP Rural FINAL calcs'!BO62+'JMP Urban FINAL calcs'!BO62</f>
        <v>0</v>
      </c>
      <c r="BI62" s="249">
        <f>BG62/B62</f>
        <v>0</v>
      </c>
      <c r="BJ62" s="249" t="e">
        <f>'JMP Urban FINAL calcs'!BN62/'JMP Total sum FINAL calcs'!BG62</f>
        <v>#DIV/0!</v>
      </c>
      <c r="BK62" s="249" t="e">
        <f>'JMP Rural FINAL calcs'!BN62/'JMP Total sum FINAL calcs'!BG62</f>
        <v>#DIV/0!</v>
      </c>
      <c r="BL62" s="248"/>
      <c r="BM62" s="248">
        <f>'JMP Rural FINAL calcs'!BS62+'JMP Urban FINAL calcs'!BS62</f>
        <v>0</v>
      </c>
      <c r="BN62" s="248"/>
      <c r="BO62" s="249">
        <f>BM62/B62</f>
        <v>0</v>
      </c>
      <c r="BP62" s="249" t="e">
        <f>'JMP Urban FINAL calcs'!BS62/'JMP Total sum FINAL calcs'!BM62</f>
        <v>#DIV/0!</v>
      </c>
      <c r="BQ62" s="249" t="e">
        <f>'JMP Rural FINAL calcs'!BS62/'JMP Total sum FINAL calcs'!BM62</f>
        <v>#DIV/0!</v>
      </c>
      <c r="BR62" s="248"/>
      <c r="BS62" s="248">
        <f>'JMP Rural FINAL calcs'!BX62+'JMP Urban FINAL calcs'!BX62</f>
        <v>0</v>
      </c>
      <c r="BT62" s="248">
        <f>'JMP Rural FINAL calcs'!BY62+'JMP Urban FINAL calcs'!BY62</f>
        <v>0</v>
      </c>
      <c r="BU62" s="249">
        <f>BS62/B62</f>
        <v>0</v>
      </c>
      <c r="BV62" s="249" t="e">
        <f>'JMP Urban FINAL calcs'!BX62/'JMP Total sum FINAL calcs'!BS62</f>
        <v>#DIV/0!</v>
      </c>
      <c r="BW62" s="249" t="e">
        <f>'JMP Rural FINAL calcs'!BX62/'JMP Total sum FINAL calcs'!BS62</f>
        <v>#DIV/0!</v>
      </c>
      <c r="BX62" s="2"/>
      <c r="BY62" s="2"/>
      <c r="BZ62" s="2"/>
      <c r="CA62" s="2"/>
      <c r="CB62" s="2"/>
    </row>
    <row r="63" spans="1:80" ht="15.5" x14ac:dyDescent="0.35">
      <c r="A63" s="6" t="s">
        <v>81</v>
      </c>
      <c r="B63" s="142">
        <f t="shared" si="206"/>
        <v>16913510.41842676</v>
      </c>
      <c r="C63" s="143">
        <f>[1]HH_Islam_wealth!D66</f>
        <v>4.8057137645585399</v>
      </c>
      <c r="D63" s="144">
        <f t="shared" si="109"/>
        <v>3519458.5543486816</v>
      </c>
      <c r="E63" s="142">
        <v>4.6871200000000002</v>
      </c>
      <c r="F63" s="142">
        <v>792755.47441000002</v>
      </c>
      <c r="G63" s="142">
        <v>18.575800000000001</v>
      </c>
      <c r="H63" s="142">
        <v>3141817.9503100002</v>
      </c>
      <c r="I63" s="142"/>
      <c r="J63" s="142"/>
      <c r="K63" s="142">
        <v>65.063140000000004</v>
      </c>
      <c r="L63" s="142">
        <v>11004455.953509999</v>
      </c>
      <c r="M63" s="142">
        <f t="shared" ref="M63:N63" si="210">K63</f>
        <v>65.063140000000004</v>
      </c>
      <c r="N63" s="142">
        <f t="shared" si="210"/>
        <v>11004455.953509999</v>
      </c>
      <c r="O63" s="142">
        <v>11.67395</v>
      </c>
      <c r="P63" s="142">
        <v>1974474.6217799999</v>
      </c>
      <c r="Q63" s="142"/>
      <c r="R63" s="145"/>
      <c r="S63" s="142">
        <v>41.922559999999997</v>
      </c>
      <c r="T63" s="142">
        <v>7090574.1238200003</v>
      </c>
      <c r="U63" s="142">
        <v>12.037710000000001</v>
      </c>
      <c r="V63" s="142">
        <v>2035999.3349899999</v>
      </c>
      <c r="W63" s="142">
        <v>22.776810000000001</v>
      </c>
      <c r="X63" s="145">
        <v>3852357.1164799999</v>
      </c>
      <c r="Y63" s="142">
        <f t="shared" si="204"/>
        <v>11004455.953509999</v>
      </c>
      <c r="Z63" s="146">
        <f t="shared" si="178"/>
        <v>0.84787077715485171</v>
      </c>
      <c r="AA63" s="142">
        <f t="shared" si="179"/>
        <v>6011890.5928373458</v>
      </c>
      <c r="AB63" s="142">
        <f t="shared" si="180"/>
        <v>1078683.530982655</v>
      </c>
      <c r="AC63" s="142">
        <f t="shared" si="181"/>
        <v>1726264.3384447324</v>
      </c>
      <c r="AD63" s="142">
        <f t="shared" si="182"/>
        <v>309734.99654526741</v>
      </c>
      <c r="AE63" s="142">
        <f t="shared" si="183"/>
        <v>3266301.0222279211</v>
      </c>
      <c r="AF63" s="142">
        <f t="shared" si="184"/>
        <v>586056.09425207879</v>
      </c>
      <c r="AG63" s="142"/>
      <c r="AH63" s="142">
        <f t="shared" si="185"/>
        <v>1250988.0711527576</v>
      </c>
      <c r="AI63" s="142">
        <f t="shared" si="186"/>
        <v>74819.515811767909</v>
      </c>
      <c r="AJ63" s="142">
        <f t="shared" si="187"/>
        <v>359210.81092587911</v>
      </c>
      <c r="AK63" s="142">
        <f t="shared" si="188"/>
        <v>21483.801138935854</v>
      </c>
      <c r="AL63" s="142">
        <f t="shared" si="189"/>
        <v>380694.61206481495</v>
      </c>
      <c r="AM63" s="142">
        <f t="shared" si="190"/>
        <v>679670.32208959875</v>
      </c>
      <c r="AN63" s="142">
        <f t="shared" si="191"/>
        <v>40649.951492752902</v>
      </c>
      <c r="AO63" s="142">
        <f t="shared" si="192"/>
        <v>720320.27358235163</v>
      </c>
      <c r="AP63" s="142">
        <f t="shared" si="193"/>
        <v>1101014.8856471665</v>
      </c>
      <c r="AQ63" s="142">
        <f t="shared" si="194"/>
        <v>2663855.6272084033</v>
      </c>
      <c r="AR63" s="142">
        <f t="shared" si="195"/>
        <v>477962.32310159708</v>
      </c>
      <c r="AS63" s="142">
        <f t="shared" si="196"/>
        <v>554310.08955505467</v>
      </c>
      <c r="AT63" s="142">
        <f t="shared" si="197"/>
        <v>33152.36449206926</v>
      </c>
      <c r="AU63" s="142">
        <f t="shared" si="198"/>
        <v>587462.4540471239</v>
      </c>
      <c r="AV63" s="2"/>
      <c r="AW63" s="2">
        <f t="shared" si="199"/>
        <v>720320.27358235163</v>
      </c>
      <c r="AX63" s="2">
        <f t="shared" si="200"/>
        <v>587462.4540471239</v>
      </c>
      <c r="AY63" s="2">
        <f t="shared" si="201"/>
        <v>1307782.7276294755</v>
      </c>
      <c r="AZ63" s="2"/>
      <c r="BA63" s="248">
        <f>'JMP Rural FINAL calcs'!BI63+'JMP Urban FINAL calcs'!BI63</f>
        <v>3287338.8843384339</v>
      </c>
      <c r="BB63" s="248">
        <f>'JMP Rural FINAL calcs'!BJ63+'JMP Urban FINAL calcs'!BJ63</f>
        <v>608837.10782450484</v>
      </c>
      <c r="BC63" s="249">
        <f>BA63/B63</f>
        <v>0.1943617145709135</v>
      </c>
      <c r="BD63" s="249">
        <f>'JMP Urban FINAL calcs'!BI63/'JMP Total sum FINAL calcs'!BA63</f>
        <v>0.33654687048239645</v>
      </c>
      <c r="BE63" s="249">
        <f>'JMP Rural FINAL calcs'!BI63/'JMP Total sum FINAL calcs'!BA63</f>
        <v>0.6634531295176036</v>
      </c>
      <c r="BF63" s="248"/>
      <c r="BG63" s="248">
        <f>'JMP Rural FINAL calcs'!BN63+'JMP Urban FINAL calcs'!BN63</f>
        <v>2601017.5149615663</v>
      </c>
      <c r="BH63" s="248">
        <f>'JMP Rural FINAL calcs'!BO63+'JMP Urban FINAL calcs'!BO63</f>
        <v>479194.79662168591</v>
      </c>
      <c r="BI63" s="249">
        <f>BG63/B63</f>
        <v>0.15378342228280631</v>
      </c>
      <c r="BJ63" s="249">
        <f>'JMP Urban FINAL calcs'!BN63/'JMP Total sum FINAL calcs'!BG63</f>
        <v>0.19013604596896197</v>
      </c>
      <c r="BK63" s="249">
        <f>'JMP Rural FINAL calcs'!BN63/'JMP Total sum FINAL calcs'!BG63</f>
        <v>0.80986395403103806</v>
      </c>
      <c r="BL63" s="248"/>
      <c r="BM63" s="248">
        <f>'JMP Rural FINAL calcs'!BS63+'JMP Urban FINAL calcs'!BS63</f>
        <v>3141817.9148200001</v>
      </c>
      <c r="BN63" s="248">
        <f>'JMP Rural FINAL calcs'!BT63+'JMP Urban FINAL calcs'!BT63</f>
        <v>579186.57626955712</v>
      </c>
      <c r="BO63" s="249">
        <f>BM63/B63</f>
        <v>0.18575788450143882</v>
      </c>
      <c r="BP63" s="249">
        <f>'JMP Urban FINAL calcs'!BS63/'JMP Total sum FINAL calcs'!BM63</f>
        <v>0.20728914913813903</v>
      </c>
      <c r="BQ63" s="249">
        <f>'JMP Rural FINAL calcs'!BS63/'JMP Total sum FINAL calcs'!BM63</f>
        <v>0.79271085086186088</v>
      </c>
      <c r="BR63" s="248"/>
      <c r="BS63" s="248">
        <f>'JMP Rural FINAL calcs'!BX63+'JMP Urban FINAL calcs'!BX63</f>
        <v>792755.46250999998</v>
      </c>
      <c r="BT63" s="248">
        <f>'JMP Rural FINAL calcs'!BY63+'JMP Urban FINAL calcs'!BY63</f>
        <v>164961.02376226807</v>
      </c>
      <c r="BU63" s="249">
        <f>BS63/B63</f>
        <v>4.687113691350063E-2</v>
      </c>
      <c r="BV63" s="249">
        <f>'JMP Urban FINAL calcs'!BX63/'JMP Total sum FINAL calcs'!BS63</f>
        <v>0.10872298349998789</v>
      </c>
      <c r="BW63" s="249">
        <f>'JMP Rural FINAL calcs'!BX63/'JMP Total sum FINAL calcs'!BS63</f>
        <v>0.89127701650001212</v>
      </c>
      <c r="BX63" s="2"/>
      <c r="BY63" s="2"/>
      <c r="BZ63" s="2"/>
      <c r="CA63" s="2"/>
      <c r="CB63" s="2"/>
    </row>
    <row r="64" spans="1:80" ht="15.5" x14ac:dyDescent="0.35">
      <c r="A64" s="6" t="s">
        <v>98</v>
      </c>
      <c r="B64" s="142">
        <f t="shared" si="206"/>
        <v>777858.98244541732</v>
      </c>
      <c r="C64" s="143">
        <f>[1]HH_Islam_wealth!D67</f>
        <v>3.79520268281347</v>
      </c>
      <c r="D64" s="144">
        <f t="shared" si="109"/>
        <v>204958.48244625839</v>
      </c>
      <c r="E64" s="142">
        <v>0.61221000000000003</v>
      </c>
      <c r="F64" s="142">
        <v>4762.0931300000002</v>
      </c>
      <c r="G64" s="142">
        <v>3.3725399999999999</v>
      </c>
      <c r="H64" s="142">
        <v>26233.570059999998</v>
      </c>
      <c r="I64" s="142"/>
      <c r="J64" s="142"/>
      <c r="K64" s="142">
        <v>85.763099999999994</v>
      </c>
      <c r="L64" s="142">
        <v>667116.00370999996</v>
      </c>
      <c r="M64" s="142">
        <f t="shared" ref="M64:N64" si="211">K64</f>
        <v>85.763099999999994</v>
      </c>
      <c r="N64" s="142">
        <f t="shared" si="211"/>
        <v>667116.00370999996</v>
      </c>
      <c r="O64" s="142">
        <v>10.25216</v>
      </c>
      <c r="P64" s="142">
        <v>79747.333100000003</v>
      </c>
      <c r="Q64" s="142"/>
      <c r="R64" s="145"/>
      <c r="S64" s="142">
        <v>2.1422500000000002</v>
      </c>
      <c r="T64" s="142">
        <v>16663.660830000001</v>
      </c>
      <c r="U64" s="142">
        <v>66.359880000000004</v>
      </c>
      <c r="V64" s="142">
        <v>516186.28732</v>
      </c>
      <c r="W64" s="142">
        <v>27.51313</v>
      </c>
      <c r="X64" s="145">
        <v>214013.38866</v>
      </c>
      <c r="Y64" s="142">
        <f t="shared" si="204"/>
        <v>667116.00370999996</v>
      </c>
      <c r="Z64" s="146">
        <f t="shared" si="178"/>
        <v>0.89322366064905989</v>
      </c>
      <c r="AA64" s="142">
        <f t="shared" si="179"/>
        <v>14884.376126386953</v>
      </c>
      <c r="AB64" s="142">
        <f t="shared" si="180"/>
        <v>1779.2847036130484</v>
      </c>
      <c r="AC64" s="142">
        <f t="shared" si="181"/>
        <v>461069.8051368178</v>
      </c>
      <c r="AD64" s="142">
        <f t="shared" si="182"/>
        <v>55116.48218318219</v>
      </c>
      <c r="AE64" s="142">
        <f t="shared" si="183"/>
        <v>191161.82244679521</v>
      </c>
      <c r="AF64" s="142">
        <f t="shared" si="184"/>
        <v>22851.566213204798</v>
      </c>
      <c r="AG64" s="142"/>
      <c r="AH64" s="142">
        <f t="shared" si="185"/>
        <v>3921.8922862251002</v>
      </c>
      <c r="AI64" s="142">
        <f t="shared" si="186"/>
        <v>156.27489511697823</v>
      </c>
      <c r="AJ64" s="142">
        <f t="shared" si="187"/>
        <v>121487.53141031621</v>
      </c>
      <c r="AK64" s="142">
        <f t="shared" si="188"/>
        <v>4840.890530280637</v>
      </c>
      <c r="AL64" s="142">
        <f t="shared" si="189"/>
        <v>126328.42194059685</v>
      </c>
      <c r="AM64" s="142">
        <f t="shared" si="190"/>
        <v>50369.331607102104</v>
      </c>
      <c r="AN64" s="142">
        <f t="shared" si="191"/>
        <v>2007.0571651493822</v>
      </c>
      <c r="AO64" s="142">
        <f t="shared" si="192"/>
        <v>52376.388772251485</v>
      </c>
      <c r="AP64" s="142">
        <f t="shared" si="193"/>
        <v>178704.81071284832</v>
      </c>
      <c r="AQ64" s="142">
        <f t="shared" si="194"/>
        <v>23432.445480886778</v>
      </c>
      <c r="AR64" s="142">
        <f t="shared" si="195"/>
        <v>2801.1245791132219</v>
      </c>
      <c r="AS64" s="142">
        <f t="shared" si="196"/>
        <v>6174.2276867057262</v>
      </c>
      <c r="AT64" s="142">
        <f t="shared" si="197"/>
        <v>246.02327492706175</v>
      </c>
      <c r="AU64" s="142">
        <f t="shared" si="198"/>
        <v>6420.2509616327879</v>
      </c>
      <c r="AV64" s="2"/>
      <c r="AW64" s="2">
        <f t="shared" si="199"/>
        <v>52376.388772251485</v>
      </c>
      <c r="AX64" s="2">
        <f t="shared" si="200"/>
        <v>6420.2509616327879</v>
      </c>
      <c r="AY64" s="2">
        <f t="shared" si="201"/>
        <v>58796.639733884273</v>
      </c>
      <c r="AZ64" s="2"/>
      <c r="BA64" s="248">
        <f>'JMP Rural FINAL calcs'!BI64+'JMP Urban FINAL calcs'!BI64</f>
        <v>356045.95218614012</v>
      </c>
      <c r="BB64" s="248">
        <f>'JMP Rural FINAL calcs'!BJ64+'JMP Urban FINAL calcs'!BJ64</f>
        <v>87387.999770833674</v>
      </c>
      <c r="BC64" s="249">
        <f>BA64/B64</f>
        <v>0.45772557779921763</v>
      </c>
      <c r="BD64" s="249">
        <f>'JMP Urban FINAL calcs'!BI64/'JMP Total sum FINAL calcs'!BA64</f>
        <v>0.33850508055143491</v>
      </c>
      <c r="BE64" s="249">
        <f>'JMP Rural FINAL calcs'!BI64/'JMP Total sum FINAL calcs'!BA64</f>
        <v>0.66149491944856498</v>
      </c>
      <c r="BF64" s="248"/>
      <c r="BG64" s="248">
        <f>'JMP Rural FINAL calcs'!BN64+'JMP Urban FINAL calcs'!BN64</f>
        <v>374153.72368385992</v>
      </c>
      <c r="BH64" s="248">
        <f>'JMP Rural FINAL calcs'!BO64+'JMP Urban FINAL calcs'!BO64</f>
        <v>91191.138335869255</v>
      </c>
      <c r="BI64" s="249">
        <f>BG64/B64</f>
        <v>0.48100456783002365</v>
      </c>
      <c r="BJ64" s="249">
        <f>'JMP Urban FINAL calcs'!BN64/'JMP Total sum FINAL calcs'!BG64</f>
        <v>0.17265534195191273</v>
      </c>
      <c r="BK64" s="249">
        <f>'JMP Rural FINAL calcs'!BN64/'JMP Total sum FINAL calcs'!BG64</f>
        <v>0.82734465804808732</v>
      </c>
      <c r="BL64" s="248"/>
      <c r="BM64" s="248">
        <f>'JMP Rural FINAL calcs'!BS64+'JMP Urban FINAL calcs'!BS64</f>
        <v>26233.570030000006</v>
      </c>
      <c r="BN64" s="248">
        <f>'JMP Rural FINAL calcs'!BT64+'JMP Urban FINAL calcs'!BT64</f>
        <v>6394.9728146314919</v>
      </c>
      <c r="BO64" s="249">
        <f>BM64/B64</f>
        <v>3.3725354623440153E-2</v>
      </c>
      <c r="BP64" s="249">
        <f>'JMP Urban FINAL calcs'!BS64/'JMP Total sum FINAL calcs'!BM64</f>
        <v>0.17693201591289476</v>
      </c>
      <c r="BQ64" s="249">
        <f>'JMP Rural FINAL calcs'!BS64/'JMP Total sum FINAL calcs'!BM64</f>
        <v>0.82306798408710524</v>
      </c>
      <c r="BR64" s="248"/>
      <c r="BS64" s="248">
        <f>'JMP Rural FINAL calcs'!BX64+'JMP Urban FINAL calcs'!BX64</f>
        <v>4762.0931099999998</v>
      </c>
      <c r="BT64" s="248">
        <f>'JMP Rural FINAL calcs'!BY64+'JMP Urban FINAL calcs'!BY64</f>
        <v>1254.7664796837021</v>
      </c>
      <c r="BU64" s="249">
        <f>BS64/B64</f>
        <v>6.1220519624637206E-3</v>
      </c>
      <c r="BV64" s="249">
        <f>'JMP Urban FINAL calcs'!BX64/'JMP Total sum FINAL calcs'!BS64</f>
        <v>0</v>
      </c>
      <c r="BW64" s="249">
        <f>'JMP Rural FINAL calcs'!BX64/'JMP Total sum FINAL calcs'!BS64</f>
        <v>1</v>
      </c>
      <c r="BX64" s="2"/>
      <c r="BY64" s="2"/>
      <c r="BZ64" s="2"/>
      <c r="CA64" s="2"/>
      <c r="CB64" s="2"/>
    </row>
    <row r="65" spans="1:80" ht="15.5" x14ac:dyDescent="0.35">
      <c r="A65" s="6" t="s">
        <v>75</v>
      </c>
      <c r="B65" s="142">
        <f t="shared" si="206"/>
        <v>10981230.415554462</v>
      </c>
      <c r="C65" s="143">
        <f>[1]HH_Islam_wealth!D68</f>
        <v>4.4284968415282302</v>
      </c>
      <c r="D65" s="144">
        <f t="shared" si="109"/>
        <v>2479674.4377410347</v>
      </c>
      <c r="E65" s="142">
        <v>19.877590000000001</v>
      </c>
      <c r="F65" s="142">
        <v>2182803.2394400002</v>
      </c>
      <c r="G65" s="142">
        <v>18.052890000000001</v>
      </c>
      <c r="H65" s="142">
        <v>1982429.0337799999</v>
      </c>
      <c r="I65" s="142"/>
      <c r="J65" s="142"/>
      <c r="K65" s="142">
        <v>34.704450000000001</v>
      </c>
      <c r="L65" s="142">
        <v>3810975.5986199998</v>
      </c>
      <c r="M65" s="142">
        <f t="shared" ref="M65:N65" si="212">K65</f>
        <v>34.704450000000001</v>
      </c>
      <c r="N65" s="142">
        <f t="shared" si="212"/>
        <v>3810975.5986199998</v>
      </c>
      <c r="O65" s="142">
        <v>27.365069999999999</v>
      </c>
      <c r="P65" s="142">
        <v>3005021.1281699999</v>
      </c>
      <c r="Q65" s="142"/>
      <c r="R65" s="145"/>
      <c r="S65" s="142">
        <v>0.65993999999999997</v>
      </c>
      <c r="T65" s="142">
        <v>72469.148329999996</v>
      </c>
      <c r="U65" s="142">
        <v>14.16854</v>
      </c>
      <c r="V65" s="142">
        <v>1555880.0239200001</v>
      </c>
      <c r="W65" s="142">
        <v>47.241050000000001</v>
      </c>
      <c r="X65" s="145">
        <v>5187647.5545300003</v>
      </c>
      <c r="Y65" s="142">
        <f t="shared" si="204"/>
        <v>3810975.5986199998</v>
      </c>
      <c r="Z65" s="146">
        <f t="shared" si="178"/>
        <v>0.55912227534398806</v>
      </c>
      <c r="AA65" s="142">
        <f t="shared" si="179"/>
        <v>40519.115106510573</v>
      </c>
      <c r="AB65" s="142">
        <f t="shared" si="180"/>
        <v>31950.033223489427</v>
      </c>
      <c r="AC65" s="142">
        <f t="shared" si="181"/>
        <v>869927.17913640896</v>
      </c>
      <c r="AD65" s="142">
        <f t="shared" si="182"/>
        <v>685952.84478359111</v>
      </c>
      <c r="AE65" s="142">
        <f t="shared" si="183"/>
        <v>2900529.3043714892</v>
      </c>
      <c r="AF65" s="142">
        <f t="shared" si="184"/>
        <v>2287118.2501585111</v>
      </c>
      <c r="AG65" s="142"/>
      <c r="AH65" s="142">
        <f t="shared" si="185"/>
        <v>9149.631704948406</v>
      </c>
      <c r="AI65" s="142">
        <f t="shared" si="186"/>
        <v>2404.8817139544944</v>
      </c>
      <c r="AJ65" s="142">
        <f t="shared" si="187"/>
        <v>196438.47794553373</v>
      </c>
      <c r="AK65" s="142">
        <f t="shared" si="188"/>
        <v>51631.728878526614</v>
      </c>
      <c r="AL65" s="142">
        <f t="shared" si="189"/>
        <v>248070.20682406035</v>
      </c>
      <c r="AM65" s="142">
        <f t="shared" si="190"/>
        <v>654969.26116595021</v>
      </c>
      <c r="AN65" s="142">
        <f t="shared" si="191"/>
        <v>172151.58491334721</v>
      </c>
      <c r="AO65" s="142">
        <f t="shared" si="192"/>
        <v>827120.84607929736</v>
      </c>
      <c r="AP65" s="142">
        <f t="shared" si="193"/>
        <v>1075191.0529033577</v>
      </c>
      <c r="AQ65" s="142">
        <f t="shared" si="194"/>
        <v>1108420.2320750572</v>
      </c>
      <c r="AR65" s="142">
        <f t="shared" si="195"/>
        <v>874008.8017049426</v>
      </c>
      <c r="AS65" s="142">
        <f t="shared" si="196"/>
        <v>250292.65498867386</v>
      </c>
      <c r="AT65" s="142">
        <f t="shared" si="197"/>
        <v>65786.716725859427</v>
      </c>
      <c r="AU65" s="142">
        <f t="shared" si="198"/>
        <v>316079.37171453331</v>
      </c>
      <c r="AV65" s="2"/>
      <c r="AW65" s="2">
        <f t="shared" si="199"/>
        <v>827120.84607929736</v>
      </c>
      <c r="AX65" s="2">
        <f t="shared" si="200"/>
        <v>316079.37171453331</v>
      </c>
      <c r="AY65" s="2">
        <f t="shared" si="201"/>
        <v>1143200.2177938307</v>
      </c>
      <c r="AZ65" s="2"/>
      <c r="BA65" s="248">
        <f>'JMP Rural FINAL calcs'!BI65+'JMP Urban FINAL calcs'!BI65</f>
        <v>1108901.3295507315</v>
      </c>
      <c r="BB65" s="248">
        <f>'JMP Rural FINAL calcs'!BJ65+'JMP Urban FINAL calcs'!BJ65</f>
        <v>177165.78939552125</v>
      </c>
      <c r="BC65" s="249">
        <f>BA65/B65</f>
        <v>0.10098151915472225</v>
      </c>
      <c r="BD65" s="249">
        <f>'JMP Urban FINAL calcs'!BI65/'JMP Total sum FINAL calcs'!BA65</f>
        <v>0.6655253032335624</v>
      </c>
      <c r="BE65" s="249">
        <f>'JMP Rural FINAL calcs'!BI65/'JMP Total sum FINAL calcs'!BA65</f>
        <v>0.33447469676643754</v>
      </c>
      <c r="BF65" s="248"/>
      <c r="BG65" s="248">
        <f>'JMP Rural FINAL calcs'!BN65+'JMP Urban FINAL calcs'!BN65</f>
        <v>5634626.2982792677</v>
      </c>
      <c r="BH65" s="248">
        <f>'JMP Rural FINAL calcs'!BO65+'JMP Urban FINAL calcs'!BO65</f>
        <v>898124.55011405854</v>
      </c>
      <c r="BI65" s="249">
        <f>BG65/B65</f>
        <v>0.51311429457832436</v>
      </c>
      <c r="BJ65" s="249">
        <f>'JMP Urban FINAL calcs'!BN65/'JMP Total sum FINAL calcs'!BG65</f>
        <v>0.71141370158280071</v>
      </c>
      <c r="BK65" s="249">
        <f>'JMP Rural FINAL calcs'!BN65/'JMP Total sum FINAL calcs'!BG65</f>
        <v>0.28858629841719929</v>
      </c>
      <c r="BL65" s="248"/>
      <c r="BM65" s="248">
        <f>'JMP Rural FINAL calcs'!BS65+'JMP Urban FINAL calcs'!BS65</f>
        <v>1982429.0147199999</v>
      </c>
      <c r="BN65" s="248">
        <f>'JMP Rural FINAL calcs'!BT65+'JMP Urban FINAL calcs'!BT65</f>
        <v>322088.86076162726</v>
      </c>
      <c r="BO65" s="249">
        <f>BM65/B65</f>
        <v>0.18052886058305184</v>
      </c>
      <c r="BP65" s="249">
        <f>'JMP Urban FINAL calcs'!BS65/'JMP Total sum FINAL calcs'!BM65</f>
        <v>0.33288848057099729</v>
      </c>
      <c r="BQ65" s="249">
        <f>'JMP Rural FINAL calcs'!BS65/'JMP Total sum FINAL calcs'!BM65</f>
        <v>0.66711151942900271</v>
      </c>
      <c r="BR65" s="248"/>
      <c r="BS65" s="248">
        <f>'JMP Rural FINAL calcs'!BX65+'JMP Urban FINAL calcs'!BX65</f>
        <v>2182803.2080200003</v>
      </c>
      <c r="BT65" s="248">
        <f>'JMP Rural FINAL calcs'!BY65+'JMP Urban FINAL calcs'!BY65</f>
        <v>492899.34849919332</v>
      </c>
      <c r="BU65" s="249">
        <f>BS65/B65</f>
        <v>0.19877583161611373</v>
      </c>
      <c r="BV65" s="249">
        <f>'JMP Urban FINAL calcs'!BX65/'JMP Total sum FINAL calcs'!BS65</f>
        <v>0.22816064306674627</v>
      </c>
      <c r="BW65" s="249">
        <f>'JMP Rural FINAL calcs'!BX65/'JMP Total sum FINAL calcs'!BS65</f>
        <v>0.77183935693325367</v>
      </c>
      <c r="BX65" s="2"/>
      <c r="BY65" s="2"/>
      <c r="BZ65" s="2"/>
      <c r="CA65" s="2"/>
      <c r="CB65" s="2"/>
    </row>
    <row r="66" spans="1:80" ht="15.5" x14ac:dyDescent="0.35">
      <c r="A66" s="6" t="s">
        <v>78</v>
      </c>
      <c r="B66" s="142">
        <f t="shared" si="206"/>
        <v>9265068.093262706</v>
      </c>
      <c r="C66" s="143">
        <f>[1]HH_Islam_wealth!D69</f>
        <v>4.4674915344187101</v>
      </c>
      <c r="D66" s="144">
        <f t="shared" si="109"/>
        <v>2073885.9876694169</v>
      </c>
      <c r="E66" s="142">
        <v>6.0090000000000003</v>
      </c>
      <c r="F66" s="142">
        <v>556738.14223999996</v>
      </c>
      <c r="G66" s="142">
        <v>3.7747700000000002</v>
      </c>
      <c r="H66" s="142">
        <v>349735.19332000002</v>
      </c>
      <c r="I66" s="142"/>
      <c r="J66" s="142"/>
      <c r="K66" s="142">
        <v>81.251260000000002</v>
      </c>
      <c r="L66" s="142">
        <v>7527983.9495200003</v>
      </c>
      <c r="M66" s="142">
        <f t="shared" ref="M66:N66" si="213">K66</f>
        <v>81.251260000000002</v>
      </c>
      <c r="N66" s="142">
        <f t="shared" si="213"/>
        <v>7527983.9495200003</v>
      </c>
      <c r="O66" s="142">
        <v>8.9649599999999996</v>
      </c>
      <c r="P66" s="142">
        <v>830609.71492000006</v>
      </c>
      <c r="Q66" s="142"/>
      <c r="R66" s="145"/>
      <c r="S66" s="142">
        <v>40.136809999999997</v>
      </c>
      <c r="T66" s="142">
        <v>3718701.9539299998</v>
      </c>
      <c r="U66" s="142">
        <v>25.69473</v>
      </c>
      <c r="V66" s="142">
        <v>2380634.2308800002</v>
      </c>
      <c r="W66" s="142">
        <v>24.384689999999999</v>
      </c>
      <c r="X66" s="145">
        <v>2259257.47963</v>
      </c>
      <c r="Y66" s="142">
        <f t="shared" si="204"/>
        <v>7527983.9495200003</v>
      </c>
      <c r="Z66" s="146">
        <f t="shared" si="178"/>
        <v>0.90062805439943006</v>
      </c>
      <c r="AA66" s="142">
        <f t="shared" si="179"/>
        <v>3349167.3056593346</v>
      </c>
      <c r="AB66" s="142">
        <f t="shared" si="180"/>
        <v>369534.64827066509</v>
      </c>
      <c r="AC66" s="142">
        <f t="shared" si="181"/>
        <v>2144065.9755941383</v>
      </c>
      <c r="AD66" s="142">
        <f t="shared" si="182"/>
        <v>236568.25528586205</v>
      </c>
      <c r="AE66" s="142">
        <f t="shared" si="183"/>
        <v>2034750.6682665269</v>
      </c>
      <c r="AF66" s="142">
        <f t="shared" si="184"/>
        <v>224506.81136347313</v>
      </c>
      <c r="AG66" s="142"/>
      <c r="AH66" s="142">
        <f t="shared" si="185"/>
        <v>749675.13197428209</v>
      </c>
      <c r="AI66" s="142">
        <f t="shared" si="186"/>
        <v>27572.120762003655</v>
      </c>
      <c r="AJ66" s="142">
        <f t="shared" si="187"/>
        <v>479926.1417902417</v>
      </c>
      <c r="AK66" s="142">
        <f t="shared" si="188"/>
        <v>17651.087749749422</v>
      </c>
      <c r="AL66" s="142">
        <f t="shared" si="189"/>
        <v>497577.22953999112</v>
      </c>
      <c r="AM66" s="142">
        <f t="shared" si="190"/>
        <v>455457.08426983724</v>
      </c>
      <c r="AN66" s="142">
        <f t="shared" si="191"/>
        <v>16751.146188251623</v>
      </c>
      <c r="AO66" s="142">
        <f t="shared" si="192"/>
        <v>472208.23045808886</v>
      </c>
      <c r="AP66" s="142">
        <f t="shared" si="193"/>
        <v>969785.45999808004</v>
      </c>
      <c r="AQ66" s="142">
        <f t="shared" si="194"/>
        <v>314981.32671480015</v>
      </c>
      <c r="AR66" s="142">
        <f t="shared" si="195"/>
        <v>34753.866605199852</v>
      </c>
      <c r="AS66" s="142">
        <f t="shared" si="196"/>
        <v>70505.187147664983</v>
      </c>
      <c r="AT66" s="142">
        <f t="shared" si="197"/>
        <v>2593.0932632960485</v>
      </c>
      <c r="AU66" s="142">
        <f t="shared" si="198"/>
        <v>73098.28041096103</v>
      </c>
      <c r="AV66" s="2"/>
      <c r="AW66" s="2">
        <f t="shared" si="199"/>
        <v>472208.23045808886</v>
      </c>
      <c r="AX66" s="2">
        <f t="shared" si="200"/>
        <v>73098.28041096103</v>
      </c>
      <c r="AY66" s="2">
        <f t="shared" si="201"/>
        <v>545306.51086904993</v>
      </c>
      <c r="AZ66" s="2"/>
      <c r="BA66" s="248">
        <f>'JMP Rural FINAL calcs'!BI66+'JMP Urban FINAL calcs'!BI66</f>
        <v>3025638.6032969155</v>
      </c>
      <c r="BB66" s="248">
        <f>'JMP Rural FINAL calcs'!BJ66+'JMP Urban FINAL calcs'!BJ66</f>
        <v>634222.84837600554</v>
      </c>
      <c r="BC66" s="249">
        <f>BA66/B66</f>
        <v>0.32656409783939677</v>
      </c>
      <c r="BD66" s="249">
        <f>'JMP Urban FINAL calcs'!BI66/'JMP Total sum FINAL calcs'!BA66</f>
        <v>0.36202547222754872</v>
      </c>
      <c r="BE66" s="249">
        <f>'JMP Rural FINAL calcs'!BI66/'JMP Total sum FINAL calcs'!BA66</f>
        <v>0.63797452777245134</v>
      </c>
      <c r="BF66" s="248"/>
      <c r="BG66" s="248">
        <f>'JMP Rural FINAL calcs'!BN66+'JMP Urban FINAL calcs'!BN66</f>
        <v>1614252.9844130841</v>
      </c>
      <c r="BH66" s="248">
        <f>'JMP Rural FINAL calcs'!BO66+'JMP Urban FINAL calcs'!BO66</f>
        <v>338787.66383811273</v>
      </c>
      <c r="BI66" s="249">
        <f>BG66/B66</f>
        <v>0.17423001840503718</v>
      </c>
      <c r="BJ66" s="249">
        <f>'JMP Urban FINAL calcs'!BN66/'JMP Total sum FINAL calcs'!BG66</f>
        <v>0.26248193192939218</v>
      </c>
      <c r="BK66" s="249">
        <f>'JMP Rural FINAL calcs'!BN66/'JMP Total sum FINAL calcs'!BG66</f>
        <v>0.73751806807060782</v>
      </c>
      <c r="BL66" s="248"/>
      <c r="BM66" s="248">
        <f>'JMP Rural FINAL calcs'!BS66+'JMP Urban FINAL calcs'!BS66</f>
        <v>349735.42822</v>
      </c>
      <c r="BN66" s="248">
        <f>'JMP Rural FINAL calcs'!BT66+'JMP Urban FINAL calcs'!BT66</f>
        <v>73273.085437145113</v>
      </c>
      <c r="BO66" s="249">
        <f>BM66/B66</f>
        <v>3.7747745046182411E-2</v>
      </c>
      <c r="BP66" s="249">
        <f>'JMP Urban FINAL calcs'!BS66/'JMP Total sum FINAL calcs'!BM66</f>
        <v>0.40321594031157887</v>
      </c>
      <c r="BQ66" s="249">
        <f>'JMP Rural FINAL calcs'!BS66/'JMP Total sum FINAL calcs'!BM66</f>
        <v>0.59678405968842108</v>
      </c>
      <c r="BR66" s="248"/>
      <c r="BS66" s="248">
        <f>'JMP Rural FINAL calcs'!BX66+'JMP Urban FINAL calcs'!BX66</f>
        <v>556738.12745999999</v>
      </c>
      <c r="BT66" s="248">
        <f>'JMP Rural FINAL calcs'!BY66+'JMP Urban FINAL calcs'!BY66</f>
        <v>124619.85057402919</v>
      </c>
      <c r="BU66" s="249">
        <f>BS66/B66</f>
        <v>6.0090020046894649E-2</v>
      </c>
      <c r="BV66" s="249">
        <f>'JMP Urban FINAL calcs'!BX66/'JMP Total sum FINAL calcs'!BS66</f>
        <v>0.17732225312176575</v>
      </c>
      <c r="BW66" s="249">
        <f>'JMP Rural FINAL calcs'!BX66/'JMP Total sum FINAL calcs'!BS66</f>
        <v>0.82267774687823425</v>
      </c>
      <c r="BX66" s="2"/>
      <c r="BY66" s="2"/>
      <c r="BZ66" s="2"/>
      <c r="CA66" s="2"/>
      <c r="CB66" s="2"/>
    </row>
    <row r="67" spans="1:80" ht="15.5" x14ac:dyDescent="0.35">
      <c r="A67" s="6" t="s">
        <v>100</v>
      </c>
      <c r="B67" s="142">
        <f t="shared" si="206"/>
        <v>2890298.5537905628</v>
      </c>
      <c r="C67" s="143">
        <f>[1]HH_Islam_wealth!D70</f>
        <v>3.0609228516814899</v>
      </c>
      <c r="D67" s="144">
        <f t="shared" si="109"/>
        <v>944257.23673590913</v>
      </c>
      <c r="E67" s="142">
        <v>0.52490999999999999</v>
      </c>
      <c r="F67" s="142">
        <v>15171.33375</v>
      </c>
      <c r="G67" s="142">
        <v>0.51107999999999998</v>
      </c>
      <c r="H67" s="142">
        <v>14771.86915</v>
      </c>
      <c r="I67" s="142"/>
      <c r="J67" s="142"/>
      <c r="K67" s="142">
        <v>87.312600000000003</v>
      </c>
      <c r="L67" s="142">
        <v>2523595.2096099998</v>
      </c>
      <c r="M67" s="142">
        <f t="shared" ref="M67:N67" si="214">K67</f>
        <v>87.312600000000003</v>
      </c>
      <c r="N67" s="142">
        <f t="shared" si="214"/>
        <v>2523595.2096099998</v>
      </c>
      <c r="O67" s="142">
        <v>11.65141</v>
      </c>
      <c r="P67" s="142">
        <v>336760.58750000002</v>
      </c>
      <c r="Q67" s="142"/>
      <c r="R67" s="145"/>
      <c r="S67" s="142">
        <v>22.661449999999999</v>
      </c>
      <c r="T67" s="142">
        <v>654983.80688000005</v>
      </c>
      <c r="U67" s="142">
        <v>24.774419999999999</v>
      </c>
      <c r="V67" s="142">
        <v>716054.70296999998</v>
      </c>
      <c r="W67" s="142">
        <v>51.52814</v>
      </c>
      <c r="X67" s="145">
        <v>1489317.2872599999</v>
      </c>
      <c r="Y67" s="142">
        <f t="shared" si="204"/>
        <v>2523595.2096099998</v>
      </c>
      <c r="Z67" s="146">
        <f t="shared" si="178"/>
        <v>0.88226618945788116</v>
      </c>
      <c r="AA67" s="142">
        <f t="shared" si="179"/>
        <v>577870.06745263434</v>
      </c>
      <c r="AB67" s="142">
        <f t="shared" si="180"/>
        <v>77113.739427365683</v>
      </c>
      <c r="AC67" s="142">
        <f t="shared" si="181"/>
        <v>631750.85423273686</v>
      </c>
      <c r="AD67" s="142">
        <f t="shared" si="182"/>
        <v>84303.848737263164</v>
      </c>
      <c r="AE67" s="142">
        <f t="shared" si="183"/>
        <v>1313974.2879246287</v>
      </c>
      <c r="AF67" s="142">
        <f t="shared" si="184"/>
        <v>175342.99933537122</v>
      </c>
      <c r="AG67" s="142"/>
      <c r="AH67" s="142">
        <f t="shared" si="185"/>
        <v>188789.49109585912</v>
      </c>
      <c r="AI67" s="142">
        <f t="shared" si="186"/>
        <v>8397.6568684183985</v>
      </c>
      <c r="AJ67" s="142">
        <f t="shared" si="187"/>
        <v>206392.28260382006</v>
      </c>
      <c r="AK67" s="142">
        <f t="shared" si="188"/>
        <v>9180.6570351761311</v>
      </c>
      <c r="AL67" s="142">
        <f t="shared" si="189"/>
        <v>215572.93963899618</v>
      </c>
      <c r="AM67" s="142">
        <f t="shared" si="190"/>
        <v>429273.8992760987</v>
      </c>
      <c r="AN67" s="142">
        <f t="shared" si="191"/>
        <v>19094.78587904169</v>
      </c>
      <c r="AO67" s="142">
        <f t="shared" si="192"/>
        <v>448368.68515514041</v>
      </c>
      <c r="AP67" s="142">
        <f t="shared" si="193"/>
        <v>663941.62479413662</v>
      </c>
      <c r="AQ67" s="142">
        <f t="shared" si="194"/>
        <v>13032.72070614093</v>
      </c>
      <c r="AR67" s="142">
        <f t="shared" si="195"/>
        <v>1739.1484438590701</v>
      </c>
      <c r="AS67" s="142">
        <f t="shared" si="196"/>
        <v>4257.7749710292519</v>
      </c>
      <c r="AT67" s="142">
        <f t="shared" si="197"/>
        <v>189.39260348706978</v>
      </c>
      <c r="AU67" s="142">
        <f t="shared" si="198"/>
        <v>4447.167574516322</v>
      </c>
      <c r="AV67" s="2"/>
      <c r="AW67" s="2">
        <f t="shared" si="199"/>
        <v>448368.68515514041</v>
      </c>
      <c r="AX67" s="2">
        <f t="shared" si="200"/>
        <v>4447.167574516322</v>
      </c>
      <c r="AY67" s="2">
        <f t="shared" si="201"/>
        <v>452815.85272965673</v>
      </c>
      <c r="AZ67" s="2"/>
      <c r="BA67" s="248">
        <f>'JMP Rural FINAL calcs'!BI67+'JMP Urban FINAL calcs'!BI67</f>
        <v>1353109.1218655272</v>
      </c>
      <c r="BB67" s="248">
        <f>'JMP Rural FINAL calcs'!BJ67+'JMP Urban FINAL calcs'!BJ67</f>
        <v>407613.52458996815</v>
      </c>
      <c r="BC67" s="249">
        <f>BA67/B67</f>
        <v>0.46815548521482475</v>
      </c>
      <c r="BD67" s="249">
        <f>'JMP Urban FINAL calcs'!BI67/'JMP Total sum FINAL calcs'!BA67</f>
        <v>0.52450031846467382</v>
      </c>
      <c r="BE67" s="249">
        <f>'JMP Rural FINAL calcs'!BI67/'JMP Total sum FINAL calcs'!BA67</f>
        <v>0.47549968153532612</v>
      </c>
      <c r="BF67" s="248"/>
      <c r="BG67" s="248">
        <f>'JMP Rural FINAL calcs'!BN67+'JMP Urban FINAL calcs'!BN67</f>
        <v>852262.85352447303</v>
      </c>
      <c r="BH67" s="248">
        <f>'JMP Rural FINAL calcs'!BO67+'JMP Urban FINAL calcs'!BO67</f>
        <v>257728.51936126818</v>
      </c>
      <c r="BI67" s="249">
        <f>BG67/B67</f>
        <v>0.29487017955523975</v>
      </c>
      <c r="BJ67" s="249">
        <f>'JMP Urban FINAL calcs'!BN67/'JMP Total sum FINAL calcs'!BG67</f>
        <v>0.3562540224514868</v>
      </c>
      <c r="BK67" s="249">
        <f>'JMP Rural FINAL calcs'!BN67/'JMP Total sum FINAL calcs'!BG67</f>
        <v>0.64374597754851315</v>
      </c>
      <c r="BL67" s="248"/>
      <c r="BM67" s="248">
        <f>'JMP Rural FINAL calcs'!BS67+'JMP Urban FINAL calcs'!BS67</f>
        <v>14771.869160000002</v>
      </c>
      <c r="BN67" s="248">
        <f>'JMP Rural FINAL calcs'!BT67+'JMP Urban FINAL calcs'!BT67</f>
        <v>4445.893556158625</v>
      </c>
      <c r="BO67" s="249">
        <f>BM67/B67</f>
        <v>5.1108454317381922E-3</v>
      </c>
      <c r="BP67" s="249">
        <f>'JMP Urban FINAL calcs'!BS67/'JMP Total sum FINAL calcs'!BM67</f>
        <v>0.56384032851804655</v>
      </c>
      <c r="BQ67" s="249">
        <f>'JMP Rural FINAL calcs'!BS67/'JMP Total sum FINAL calcs'!BM67</f>
        <v>0.43615967148195345</v>
      </c>
      <c r="BR67" s="248"/>
      <c r="BS67" s="248">
        <f>'JMP Rural FINAL calcs'!BX67+'JMP Urban FINAL calcs'!BX67</f>
        <v>15171.33423</v>
      </c>
      <c r="BT67" s="248">
        <f>'JMP Rural FINAL calcs'!BY67+'JMP Urban FINAL calcs'!BY67</f>
        <v>4956.4575669281458</v>
      </c>
      <c r="BU67" s="249">
        <f>BS67/B67</f>
        <v>5.24905436156522E-3</v>
      </c>
      <c r="BV67" s="249">
        <f>'JMP Urban FINAL calcs'!BX67/'JMP Total sum FINAL calcs'!BS67</f>
        <v>1</v>
      </c>
      <c r="BW67" s="249">
        <f>'JMP Rural FINAL calcs'!BX67/'JMP Total sum FINAL calcs'!BS67</f>
        <v>0</v>
      </c>
      <c r="BX67" s="2"/>
      <c r="BY67" s="2"/>
      <c r="BZ67" s="2"/>
      <c r="CA67" s="2"/>
      <c r="CB67" s="2"/>
    </row>
    <row r="68" spans="1:80" ht="15.5" x14ac:dyDescent="0.35">
      <c r="A68" s="6" t="s">
        <v>103</v>
      </c>
      <c r="B68" s="142">
        <f t="shared" si="206"/>
        <v>384895.96551022248</v>
      </c>
      <c r="C68" s="143">
        <f>[1]HH_Islam_wealth!D71</f>
        <v>3.6529293392895306</v>
      </c>
      <c r="D68" s="144">
        <f t="shared" si="109"/>
        <v>105366.3867434901</v>
      </c>
      <c r="E68" s="142">
        <v>0</v>
      </c>
      <c r="F68" s="142">
        <v>0</v>
      </c>
      <c r="G68" s="142">
        <v>0.39097999999999999</v>
      </c>
      <c r="H68" s="142">
        <v>1504.8788500000001</v>
      </c>
      <c r="I68" s="142"/>
      <c r="J68" s="142"/>
      <c r="K68" s="142">
        <v>99.609020000000001</v>
      </c>
      <c r="L68" s="142">
        <v>383391.12115000002</v>
      </c>
      <c r="M68" s="142">
        <f t="shared" ref="M68:N68" si="215">K68</f>
        <v>99.609020000000001</v>
      </c>
      <c r="N68" s="142">
        <f t="shared" si="215"/>
        <v>383391.12115000002</v>
      </c>
      <c r="O68" s="142">
        <v>0</v>
      </c>
      <c r="P68" s="142">
        <v>0</v>
      </c>
      <c r="Q68" s="142"/>
      <c r="R68" s="145"/>
      <c r="S68" s="142">
        <v>46.647759999999998</v>
      </c>
      <c r="T68" s="142">
        <v>179545.35519</v>
      </c>
      <c r="U68" s="142">
        <v>51.486559999999997</v>
      </c>
      <c r="V68" s="142">
        <v>198169.69222</v>
      </c>
      <c r="W68" s="142">
        <v>1.4746999999999999</v>
      </c>
      <c r="X68" s="145">
        <v>5676.0737499999996</v>
      </c>
      <c r="Y68" s="142">
        <f t="shared" si="204"/>
        <v>383391.12115000002</v>
      </c>
      <c r="Z68" s="146">
        <f t="shared" si="178"/>
        <v>1</v>
      </c>
      <c r="AA68" s="142">
        <f t="shared" si="179"/>
        <v>179545.35519</v>
      </c>
      <c r="AB68" s="142">
        <f t="shared" si="180"/>
        <v>0</v>
      </c>
      <c r="AC68" s="142">
        <f t="shared" si="181"/>
        <v>198169.69222</v>
      </c>
      <c r="AD68" s="142">
        <f t="shared" si="182"/>
        <v>0</v>
      </c>
      <c r="AE68" s="142">
        <f t="shared" si="183"/>
        <v>5676.0737499999996</v>
      </c>
      <c r="AF68" s="142">
        <f t="shared" si="184"/>
        <v>0</v>
      </c>
      <c r="AG68" s="142"/>
      <c r="AH68" s="142">
        <f t="shared" si="185"/>
        <v>49151.061658619525</v>
      </c>
      <c r="AI68" s="142">
        <f t="shared" si="186"/>
        <v>0</v>
      </c>
      <c r="AJ68" s="142">
        <f t="shared" si="187"/>
        <v>54249.527930519078</v>
      </c>
      <c r="AK68" s="142">
        <f t="shared" si="188"/>
        <v>0</v>
      </c>
      <c r="AL68" s="142">
        <f t="shared" si="189"/>
        <v>54249.527930519078</v>
      </c>
      <c r="AM68" s="142">
        <f t="shared" si="190"/>
        <v>1553.8416494812234</v>
      </c>
      <c r="AN68" s="142">
        <f t="shared" si="191"/>
        <v>0</v>
      </c>
      <c r="AO68" s="142">
        <f t="shared" si="192"/>
        <v>1553.8416494812234</v>
      </c>
      <c r="AP68" s="142">
        <f t="shared" si="193"/>
        <v>55803.369580000304</v>
      </c>
      <c r="AQ68" s="142">
        <f t="shared" si="194"/>
        <v>1504.8788500000001</v>
      </c>
      <c r="AR68" s="142">
        <f t="shared" si="195"/>
        <v>0</v>
      </c>
      <c r="AS68" s="142">
        <f t="shared" si="196"/>
        <v>411.96494928442513</v>
      </c>
      <c r="AT68" s="142">
        <f t="shared" si="197"/>
        <v>0</v>
      </c>
      <c r="AU68" s="142">
        <f t="shared" si="198"/>
        <v>411.96494928442513</v>
      </c>
      <c r="AV68" s="2"/>
      <c r="AW68" s="2">
        <f t="shared" si="199"/>
        <v>1553.8416494812234</v>
      </c>
      <c r="AX68" s="2">
        <f t="shared" si="200"/>
        <v>411.96494928442513</v>
      </c>
      <c r="AY68" s="2">
        <f t="shared" si="201"/>
        <v>1965.8065987656485</v>
      </c>
      <c r="AZ68" s="2"/>
      <c r="BA68" s="248">
        <f>'JMP Rural FINAL calcs'!BI68+'JMP Urban FINAL calcs'!BI68</f>
        <v>0</v>
      </c>
      <c r="BB68" s="248">
        <f>'JMP Rural FINAL calcs'!BJ68+'JMP Urban FINAL calcs'!BJ68</f>
        <v>0</v>
      </c>
      <c r="BC68" s="249">
        <f>BA68/B68</f>
        <v>0</v>
      </c>
      <c r="BD68" s="249" t="e">
        <f>'JMP Urban FINAL calcs'!BI68/'JMP Total sum FINAL calcs'!BA68</f>
        <v>#DIV/0!</v>
      </c>
      <c r="BE68" s="249" t="e">
        <f>'JMP Rural FINAL calcs'!BI68/'JMP Total sum FINAL calcs'!BA68</f>
        <v>#DIV/0!</v>
      </c>
      <c r="BF68" s="248"/>
      <c r="BG68" s="248">
        <f>'JMP Rural FINAL calcs'!BN68+'JMP Urban FINAL calcs'!BN68</f>
        <v>0</v>
      </c>
      <c r="BH68" s="248">
        <f>'JMP Rural FINAL calcs'!BO68+'JMP Urban FINAL calcs'!BO68</f>
        <v>0</v>
      </c>
      <c r="BI68" s="249">
        <f>BG68/B68</f>
        <v>0</v>
      </c>
      <c r="BJ68" s="249" t="e">
        <f>'JMP Urban FINAL calcs'!BN68/'JMP Total sum FINAL calcs'!BG68</f>
        <v>#DIV/0!</v>
      </c>
      <c r="BK68" s="249" t="e">
        <f>'JMP Rural FINAL calcs'!BN68/'JMP Total sum FINAL calcs'!BG68</f>
        <v>#DIV/0!</v>
      </c>
      <c r="BL68" s="248"/>
      <c r="BM68" s="248">
        <f>'JMP Rural FINAL calcs'!BS68+'JMP Urban FINAL calcs'!BS68</f>
        <v>0</v>
      </c>
      <c r="BN68" s="248"/>
      <c r="BO68" s="249">
        <f>BM68/B68</f>
        <v>0</v>
      </c>
      <c r="BP68" s="249" t="e">
        <f>'JMP Urban FINAL calcs'!BS68/'JMP Total sum FINAL calcs'!BM68</f>
        <v>#DIV/0!</v>
      </c>
      <c r="BQ68" s="249" t="e">
        <f>'JMP Rural FINAL calcs'!BS68/'JMP Total sum FINAL calcs'!BM68</f>
        <v>#DIV/0!</v>
      </c>
      <c r="BR68" s="248"/>
      <c r="BS68" s="248">
        <f>'JMP Rural FINAL calcs'!BX68+'JMP Urban FINAL calcs'!BX68</f>
        <v>0</v>
      </c>
      <c r="BT68" s="248">
        <f>'JMP Rural FINAL calcs'!BY68+'JMP Urban FINAL calcs'!BY68</f>
        <v>0</v>
      </c>
      <c r="BU68" s="249">
        <f>BS68/B68</f>
        <v>0</v>
      </c>
      <c r="BV68" s="249" t="e">
        <f>'JMP Urban FINAL calcs'!BX68/'JMP Total sum FINAL calcs'!BS68</f>
        <v>#DIV/0!</v>
      </c>
      <c r="BW68" s="249" t="e">
        <f>'JMP Rural FINAL calcs'!BX68/'JMP Total sum FINAL calcs'!BS68</f>
        <v>#DIV/0!</v>
      </c>
      <c r="BX68" s="2"/>
      <c r="BY68" s="2"/>
      <c r="BZ68" s="2"/>
      <c r="CA68" s="2"/>
      <c r="CB68" s="2"/>
    </row>
    <row r="69" spans="1:80" ht="15.5" x14ac:dyDescent="0.35">
      <c r="A69" s="6" t="s">
        <v>22</v>
      </c>
      <c r="B69" s="142">
        <f t="shared" si="206"/>
        <v>129163259.24036303</v>
      </c>
      <c r="C69" s="143">
        <f>[1]HH_Islam_wealth!D72</f>
        <v>3.7401749708323599</v>
      </c>
      <c r="D69" s="144">
        <f t="shared" si="109"/>
        <v>34534015.185823858</v>
      </c>
      <c r="E69" s="142">
        <v>0.88502999999999998</v>
      </c>
      <c r="F69" s="142">
        <v>1143128.54627</v>
      </c>
      <c r="G69" s="142">
        <v>1.31315</v>
      </c>
      <c r="H69" s="142">
        <v>1696103.71058</v>
      </c>
      <c r="I69" s="142">
        <v>40.77796</v>
      </c>
      <c r="J69" s="142">
        <v>52670142.63211</v>
      </c>
      <c r="K69" s="142"/>
      <c r="L69" s="142"/>
      <c r="M69" s="142">
        <f t="shared" ref="M69:N69" si="216">I69</f>
        <v>40.77796</v>
      </c>
      <c r="N69" s="142">
        <f t="shared" si="216"/>
        <v>52670142.63211</v>
      </c>
      <c r="O69" s="142">
        <v>6.6187699999999996</v>
      </c>
      <c r="P69" s="142">
        <v>8549021.6785799991</v>
      </c>
      <c r="Q69" s="142">
        <v>50.405099999999997</v>
      </c>
      <c r="R69" s="145">
        <v>65104875.432449996</v>
      </c>
      <c r="S69" s="142">
        <v>79.610839999999996</v>
      </c>
      <c r="T69" s="142">
        <v>102827971.61199</v>
      </c>
      <c r="U69" s="142">
        <v>14.876580000000001</v>
      </c>
      <c r="V69" s="142">
        <v>19215075.591499999</v>
      </c>
      <c r="W69" s="142">
        <v>3.3144</v>
      </c>
      <c r="X69" s="145">
        <v>4280992.5396600002</v>
      </c>
      <c r="Y69" s="142">
        <f>R69+N69</f>
        <v>117775018.06456</v>
      </c>
      <c r="Z69" s="146">
        <f t="shared" si="178"/>
        <v>0.93232466523424129</v>
      </c>
      <c r="AA69" s="142">
        <f t="shared" si="179"/>
        <v>95869054.209864646</v>
      </c>
      <c r="AB69" s="142">
        <f t="shared" si="180"/>
        <v>6958917.4021253567</v>
      </c>
      <c r="AC69" s="142">
        <f t="shared" si="181"/>
        <v>17914688.918295879</v>
      </c>
      <c r="AD69" s="142">
        <f t="shared" si="182"/>
        <v>1300386.6732041214</v>
      </c>
      <c r="AE69" s="142">
        <f t="shared" si="183"/>
        <v>3991274.936408794</v>
      </c>
      <c r="AF69" s="142">
        <f t="shared" si="184"/>
        <v>289717.60325120611</v>
      </c>
      <c r="AG69" s="142"/>
      <c r="AH69" s="142">
        <f t="shared" si="185"/>
        <v>25632237.784995764</v>
      </c>
      <c r="AI69" s="142">
        <f t="shared" si="186"/>
        <v>620195.35239164485</v>
      </c>
      <c r="AJ69" s="142">
        <f t="shared" si="187"/>
        <v>4789799.6906569963</v>
      </c>
      <c r="AK69" s="142">
        <f t="shared" si="188"/>
        <v>115893.56855807969</v>
      </c>
      <c r="AL69" s="142">
        <f t="shared" si="189"/>
        <v>4905693.2592150765</v>
      </c>
      <c r="AM69" s="142">
        <f t="shared" si="190"/>
        <v>1067135.8873674707</v>
      </c>
      <c r="AN69" s="142">
        <f t="shared" si="191"/>
        <v>25820.325297662985</v>
      </c>
      <c r="AO69" s="142">
        <f t="shared" si="192"/>
        <v>1092956.2126651336</v>
      </c>
      <c r="AP69" s="142">
        <f t="shared" si="193"/>
        <v>5998649.4718802106</v>
      </c>
      <c r="AQ69" s="142">
        <f t="shared" si="194"/>
        <v>1581319.324169053</v>
      </c>
      <c r="AR69" s="142">
        <f t="shared" si="195"/>
        <v>114784.38641094702</v>
      </c>
      <c r="AS69" s="142">
        <f t="shared" si="196"/>
        <v>422792.87372941728</v>
      </c>
      <c r="AT69" s="142">
        <f t="shared" si="197"/>
        <v>10229.858879694983</v>
      </c>
      <c r="AU69" s="142">
        <f t="shared" si="198"/>
        <v>433022.73260911228</v>
      </c>
      <c r="AV69" s="2"/>
      <c r="AW69" s="2">
        <f t="shared" si="199"/>
        <v>1092956.2126651336</v>
      </c>
      <c r="AX69" s="2">
        <f t="shared" si="200"/>
        <v>433022.73260911228</v>
      </c>
      <c r="AY69" s="2">
        <f t="shared" si="201"/>
        <v>1525978.9452742459</v>
      </c>
      <c r="AZ69" s="2"/>
      <c r="BA69" s="248">
        <f>'JMP Rural FINAL calcs'!BI69+'JMP Urban FINAL calcs'!BI69</f>
        <v>16139467.014178075</v>
      </c>
      <c r="BB69" s="248">
        <f>'JMP Rural FINAL calcs'!BJ69+'JMP Urban FINAL calcs'!BJ69</f>
        <v>4068821.994154878</v>
      </c>
      <c r="BC69" s="249">
        <f>BA69/B69</f>
        <v>0.12495400866390148</v>
      </c>
      <c r="BD69" s="249">
        <f>'JMP Urban FINAL calcs'!BI69/'JMP Total sum FINAL calcs'!BA69</f>
        <v>0.39927482093639821</v>
      </c>
      <c r="BE69" s="249">
        <f>'JMP Rural FINAL calcs'!BI69/'JMP Total sum FINAL calcs'!BA69</f>
        <v>0.60072517906360179</v>
      </c>
      <c r="BF69" s="248"/>
      <c r="BG69" s="248">
        <f>'JMP Rural FINAL calcs'!BN69+'JMP Urban FINAL calcs'!BN69</f>
        <v>7356601.4575319253</v>
      </c>
      <c r="BH69" s="248">
        <f>'JMP Rural FINAL calcs'!BO69+'JMP Urban FINAL calcs'!BO69</f>
        <v>1849795.0340906088</v>
      </c>
      <c r="BI69" s="249">
        <f>BG69/B69</f>
        <v>5.6955836363975977E-2</v>
      </c>
      <c r="BJ69" s="249">
        <f>'JMP Urban FINAL calcs'!BN69/'JMP Total sum FINAL calcs'!BG69</f>
        <v>0.31481218110354497</v>
      </c>
      <c r="BK69" s="249">
        <f>'JMP Rural FINAL calcs'!BN69/'JMP Total sum FINAL calcs'!BG69</f>
        <v>0.68518781889645508</v>
      </c>
      <c r="BL69" s="248"/>
      <c r="BM69" s="248">
        <f>'JMP Rural FINAL calcs'!BS69+'JMP Urban FINAL calcs'!BS69</f>
        <v>1696103.7420699999</v>
      </c>
      <c r="BN69" s="248">
        <f>'JMP Rural FINAL calcs'!BT69+'JMP Urban FINAL calcs'!BT69</f>
        <v>425666.91993407009</v>
      </c>
      <c r="BO69" s="249">
        <f>BM69/B69</f>
        <v>1.3131472154273217E-2</v>
      </c>
      <c r="BP69" s="249">
        <f>'JMP Urban FINAL calcs'!BS69/'JMP Total sum FINAL calcs'!BM69</f>
        <v>0.25316617814659498</v>
      </c>
      <c r="BQ69" s="249">
        <f>'JMP Rural FINAL calcs'!BS69/'JMP Total sum FINAL calcs'!BM69</f>
        <v>0.74683382185340508</v>
      </c>
      <c r="BR69" s="248"/>
      <c r="BS69" s="248">
        <f>'JMP Rural FINAL calcs'!BX69+'JMP Urban FINAL calcs'!BX69</f>
        <v>1143128.56687</v>
      </c>
      <c r="BT69" s="248">
        <f>'JMP Rural FINAL calcs'!BY69+'JMP Urban FINAL calcs'!BY69</f>
        <v>305635.05070876447</v>
      </c>
      <c r="BU69" s="249">
        <f>BS69/B69</f>
        <v>8.85026108502515E-3</v>
      </c>
      <c r="BV69" s="249">
        <f>'JMP Urban FINAL calcs'!BX69/'JMP Total sum FINAL calcs'!BS69</f>
        <v>0.26915367508700355</v>
      </c>
      <c r="BW69" s="249">
        <f>'JMP Rural FINAL calcs'!BX69/'JMP Total sum FINAL calcs'!BS69</f>
        <v>0.7308463249129965</v>
      </c>
      <c r="BX69" s="2"/>
      <c r="BY69" s="2"/>
      <c r="BZ69" s="2"/>
      <c r="CA69" s="2"/>
      <c r="CB69" s="2"/>
    </row>
    <row r="70" spans="1:80" ht="15.5" x14ac:dyDescent="0.35">
      <c r="A70" s="6" t="s">
        <v>105</v>
      </c>
      <c r="B70" s="142"/>
      <c r="C70" s="143">
        <f>[1]HH_Islam_wealth!D73</f>
        <v>3.6529293392895306</v>
      </c>
      <c r="D70" s="144">
        <f t="shared" si="109"/>
        <v>0</v>
      </c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5"/>
      <c r="S70" s="142"/>
      <c r="T70" s="142"/>
      <c r="U70" s="142"/>
      <c r="V70" s="142"/>
      <c r="W70" s="142"/>
      <c r="X70" s="145"/>
      <c r="Y70" s="142"/>
      <c r="Z70" s="146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2"/>
      <c r="AW70" s="2" t="s">
        <v>238</v>
      </c>
      <c r="AX70" s="2" t="s">
        <v>238</v>
      </c>
      <c r="AY70" s="2" t="s">
        <v>238</v>
      </c>
      <c r="AZ70" s="2"/>
      <c r="BA70" s="248">
        <f>'JMP Rural FINAL calcs'!BI70+'JMP Urban FINAL calcs'!BI70</f>
        <v>0</v>
      </c>
      <c r="BB70" s="248">
        <f>'JMP Rural FINAL calcs'!BJ70+'JMP Urban FINAL calcs'!BJ70</f>
        <v>0</v>
      </c>
      <c r="BC70" s="249" t="e">
        <f>BA70/B70</f>
        <v>#DIV/0!</v>
      </c>
      <c r="BD70" s="249" t="e">
        <f>'JMP Urban FINAL calcs'!BI70/'JMP Total sum FINAL calcs'!BA70</f>
        <v>#DIV/0!</v>
      </c>
      <c r="BE70" s="249" t="e">
        <f>'JMP Rural FINAL calcs'!BI70/'JMP Total sum FINAL calcs'!BA70</f>
        <v>#DIV/0!</v>
      </c>
      <c r="BF70" s="248"/>
      <c r="BG70" s="248">
        <f>'JMP Rural FINAL calcs'!BN70+'JMP Urban FINAL calcs'!BN70</f>
        <v>0</v>
      </c>
      <c r="BH70" s="248">
        <f>'JMP Rural FINAL calcs'!BO70+'JMP Urban FINAL calcs'!BO70</f>
        <v>0</v>
      </c>
      <c r="BI70" s="249" t="e">
        <f>BG70/B70</f>
        <v>#DIV/0!</v>
      </c>
      <c r="BJ70" s="249" t="e">
        <f>'JMP Urban FINAL calcs'!BN70/'JMP Total sum FINAL calcs'!BG70</f>
        <v>#DIV/0!</v>
      </c>
      <c r="BK70" s="249" t="e">
        <f>'JMP Rural FINAL calcs'!BN70/'JMP Total sum FINAL calcs'!BG70</f>
        <v>#DIV/0!</v>
      </c>
      <c r="BL70" s="248"/>
      <c r="BM70" s="248">
        <f>'JMP Rural FINAL calcs'!BS70+'JMP Urban FINAL calcs'!BS70</f>
        <v>0</v>
      </c>
      <c r="BN70" s="248"/>
      <c r="BO70" s="249" t="e">
        <f>BM70/B70</f>
        <v>#DIV/0!</v>
      </c>
      <c r="BP70" s="249" t="e">
        <f>'JMP Urban FINAL calcs'!BS70/'JMP Total sum FINAL calcs'!BM70</f>
        <v>#DIV/0!</v>
      </c>
      <c r="BQ70" s="249" t="e">
        <f>'JMP Rural FINAL calcs'!BS70/'JMP Total sum FINAL calcs'!BM70</f>
        <v>#DIV/0!</v>
      </c>
      <c r="BR70" s="248"/>
      <c r="BS70" s="248">
        <f>'JMP Rural FINAL calcs'!BX70+'JMP Urban FINAL calcs'!BX70</f>
        <v>0</v>
      </c>
      <c r="BT70" s="248">
        <f>'JMP Rural FINAL calcs'!BY70+'JMP Urban FINAL calcs'!BY70</f>
        <v>0</v>
      </c>
      <c r="BU70" s="249" t="e">
        <f>BS70/B70</f>
        <v>#DIV/0!</v>
      </c>
      <c r="BV70" s="249" t="e">
        <f>'JMP Urban FINAL calcs'!BX70/'JMP Total sum FINAL calcs'!BS70</f>
        <v>#DIV/0!</v>
      </c>
      <c r="BW70" s="249" t="e">
        <f>'JMP Rural FINAL calcs'!BX70/'JMP Total sum FINAL calcs'!BS70</f>
        <v>#DIV/0!</v>
      </c>
      <c r="BX70" s="2"/>
      <c r="BY70" s="2"/>
      <c r="BZ70" s="2"/>
      <c r="CA70" s="2"/>
      <c r="CB70" s="2"/>
    </row>
    <row r="71" spans="1:80" ht="15.5" x14ac:dyDescent="0.35">
      <c r="A71" s="6" t="s">
        <v>107</v>
      </c>
      <c r="B71" s="142">
        <f t="shared" ref="B71:B74" si="217">(V71*100)/U71</f>
        <v>6217579.0513868276</v>
      </c>
      <c r="C71" s="143">
        <f>[1]HH_Islam_wealth!D74</f>
        <v>4.9198766448943596</v>
      </c>
      <c r="D71" s="144">
        <f t="shared" si="109"/>
        <v>1263767.2649453862</v>
      </c>
      <c r="E71" s="142">
        <v>6.5029899999999996</v>
      </c>
      <c r="F71" s="142">
        <v>404328.41638000001</v>
      </c>
      <c r="G71" s="142">
        <v>13.39133</v>
      </c>
      <c r="H71" s="142">
        <v>832616.68337999994</v>
      </c>
      <c r="I71" s="142"/>
      <c r="J71" s="142"/>
      <c r="K71" s="142">
        <v>74.434730000000002</v>
      </c>
      <c r="L71" s="142">
        <v>4628039.6805499997</v>
      </c>
      <c r="M71" s="142">
        <f t="shared" ref="M71:N71" si="218">K71</f>
        <v>74.434730000000002</v>
      </c>
      <c r="N71" s="142">
        <f t="shared" si="218"/>
        <v>4628039.6805499997</v>
      </c>
      <c r="O71" s="142">
        <v>5.6709500000000004</v>
      </c>
      <c r="P71" s="142">
        <v>352596.21969</v>
      </c>
      <c r="Q71" s="142"/>
      <c r="R71" s="145"/>
      <c r="S71" s="142">
        <v>24.381979999999999</v>
      </c>
      <c r="T71" s="142">
        <v>1515969.1212500001</v>
      </c>
      <c r="U71" s="142">
        <v>10.378729999999999</v>
      </c>
      <c r="V71" s="142">
        <v>645305.74228000001</v>
      </c>
      <c r="W71" s="142">
        <v>45.34498</v>
      </c>
      <c r="X71" s="145">
        <v>2819361.0367100001</v>
      </c>
      <c r="Y71" s="142">
        <f t="shared" ref="Y71:Y72" si="219">N71</f>
        <v>4628039.6805499997</v>
      </c>
      <c r="Z71" s="146">
        <f t="shared" ref="Z71:Z75" si="220">Y71/(Y71+P71)</f>
        <v>0.92920658591546323</v>
      </c>
      <c r="AA71" s="142">
        <f t="shared" ref="AA71:AA75" si="221">T71*Z71</f>
        <v>1408648.4915099775</v>
      </c>
      <c r="AB71" s="142">
        <f t="shared" ref="AB71:AB75" si="222">T71*(1-Z71)</f>
        <v>107320.62974002257</v>
      </c>
      <c r="AC71" s="142">
        <f t="shared" ref="AC71:AC75" si="223">V71*Z71</f>
        <v>599622.34565564257</v>
      </c>
      <c r="AD71" s="142">
        <f t="shared" ref="AD71:AD75" si="224">V71*(1-Z71)</f>
        <v>45683.396624357403</v>
      </c>
      <c r="AE71" s="142">
        <f t="shared" ref="AE71:AE75" si="225">X71*Z71</f>
        <v>2619768.8433843805</v>
      </c>
      <c r="AF71" s="142">
        <f t="shared" ref="AF71:AF75" si="226">X71*(1-Z71)</f>
        <v>199592.19332561991</v>
      </c>
      <c r="AG71" s="142"/>
      <c r="AH71" s="142">
        <f>AA71/C71</f>
        <v>286317.84761754412</v>
      </c>
      <c r="AI71" s="142">
        <f>AB71/($AG$2*C71)</f>
        <v>7271.2276808400193</v>
      </c>
      <c r="AJ71" s="142">
        <f>AC71/C71</f>
        <v>121877.51623364487</v>
      </c>
      <c r="AK71" s="142">
        <f>AD71/($AG$2*C71)</f>
        <v>3095.1586744737933</v>
      </c>
      <c r="AL71" s="142">
        <f t="shared" ref="AL71:AL75" si="227">AJ71+AK71</f>
        <v>124972.67490811866</v>
      </c>
      <c r="AM71" s="142">
        <f>AE71/C71</f>
        <v>532486.69275134488</v>
      </c>
      <c r="AN71" s="142">
        <f>AF71/($AG$2*C71)</f>
        <v>13522.845370032346</v>
      </c>
      <c r="AO71" s="142">
        <f t="shared" ref="AO71:AO75" si="228">AM71+AN71</f>
        <v>546009.53812137723</v>
      </c>
      <c r="AP71" s="142">
        <f t="shared" ref="AP71:AP75" si="229">AO71+AL71</f>
        <v>670982.21302949591</v>
      </c>
      <c r="AQ71" s="142">
        <f t="shared" ref="AQ71:AQ75" si="230">H71*Z71</f>
        <v>773672.90573978599</v>
      </c>
      <c r="AR71" s="142">
        <f t="shared" ref="AR71:AR75" si="231">H71*(1-Z71)</f>
        <v>58943.777640213979</v>
      </c>
      <c r="AS71" s="142">
        <f>AQ71/C71</f>
        <v>157254.5333108445</v>
      </c>
      <c r="AT71" s="142">
        <f>AR71/($AG$2*C71)</f>
        <v>3993.5809976986138</v>
      </c>
      <c r="AU71" s="142">
        <f t="shared" ref="AU71:AU75" si="232">SUM(AS71:AT71)</f>
        <v>161248.11430854312</v>
      </c>
      <c r="AV71" s="2"/>
      <c r="AW71" s="2">
        <f t="shared" ref="AW71:AW75" si="233">AO71</f>
        <v>546009.53812137723</v>
      </c>
      <c r="AX71" s="2">
        <f t="shared" ref="AX71:AX75" si="234">AU71</f>
        <v>161248.11430854312</v>
      </c>
      <c r="AY71" s="2">
        <f t="shared" ref="AY71:AY75" si="235">AX71+AW71</f>
        <v>707257.65242992039</v>
      </c>
      <c r="AZ71" s="2"/>
      <c r="BA71" s="248">
        <f>'JMP Rural FINAL calcs'!BI71+'JMP Urban FINAL calcs'!BI71</f>
        <v>1676930.2774634943</v>
      </c>
      <c r="BB71" s="248">
        <f>'JMP Rural FINAL calcs'!BJ71+'JMP Urban FINAL calcs'!BJ71</f>
        <v>324907.52057230641</v>
      </c>
      <c r="BC71" s="249">
        <f>BA71/B71</f>
        <v>0.26970791422257123</v>
      </c>
      <c r="BD71" s="249">
        <f>'JMP Urban FINAL calcs'!BI71/'JMP Total sum FINAL calcs'!BA71</f>
        <v>0.75003539153766452</v>
      </c>
      <c r="BE71" s="249">
        <f>'JMP Rural FINAL calcs'!BI71/'JMP Total sum FINAL calcs'!BA71</f>
        <v>0.24996460846233554</v>
      </c>
      <c r="BF71" s="248"/>
      <c r="BG71" s="248">
        <f>'JMP Rural FINAL calcs'!BN71+'JMP Urban FINAL calcs'!BN71</f>
        <v>1787736.5071265055</v>
      </c>
      <c r="BH71" s="248">
        <f>'JMP Rural FINAL calcs'!BO71+'JMP Urban FINAL calcs'!BO71</f>
        <v>345612.95230046468</v>
      </c>
      <c r="BI71" s="249">
        <f>BG71/B71</f>
        <v>0.28752935706185384</v>
      </c>
      <c r="BJ71" s="249">
        <f>'JMP Urban FINAL calcs'!BN71/'JMP Total sum FINAL calcs'!BG71</f>
        <v>0.27767828144272261</v>
      </c>
      <c r="BK71" s="249">
        <f>'JMP Rural FINAL calcs'!BN71/'JMP Total sum FINAL calcs'!BG71</f>
        <v>0.72232171855727745</v>
      </c>
      <c r="BL71" s="248"/>
      <c r="BM71" s="248">
        <f>'JMP Rural FINAL calcs'!BS71+'JMP Urban FINAL calcs'!BS71</f>
        <v>832616.68657999998</v>
      </c>
      <c r="BN71" s="248">
        <f>'JMP Rural FINAL calcs'!BT71+'JMP Urban FINAL calcs'!BT71</f>
        <v>161057.65227267571</v>
      </c>
      <c r="BO71" s="249">
        <f>BM71/B71</f>
        <v>0.13391332537931872</v>
      </c>
      <c r="BP71" s="249">
        <f>'JMP Urban FINAL calcs'!BS71/'JMP Total sum FINAL calcs'!BM71</f>
        <v>0.40068942675213232</v>
      </c>
      <c r="BQ71" s="249">
        <f>'JMP Rural FINAL calcs'!BS71/'JMP Total sum FINAL calcs'!BM71</f>
        <v>0.59931057324786774</v>
      </c>
      <c r="BR71" s="248"/>
      <c r="BS71" s="248">
        <f>'JMP Rural FINAL calcs'!BX71+'JMP Urban FINAL calcs'!BX71</f>
        <v>404328.42060999997</v>
      </c>
      <c r="BT71" s="248">
        <f>'JMP Rural FINAL calcs'!BY71+'JMP Urban FINAL calcs'!BY71</f>
        <v>82182.633792169348</v>
      </c>
      <c r="BU71" s="249">
        <f>BS71/B71</f>
        <v>6.5029880162088924E-2</v>
      </c>
      <c r="BV71" s="249">
        <f>'JMP Urban FINAL calcs'!BX71/'JMP Total sum FINAL calcs'!BS71</f>
        <v>8.7129668443417616E-2</v>
      </c>
      <c r="BW71" s="249">
        <f>'JMP Rural FINAL calcs'!BX71/'JMP Total sum FINAL calcs'!BS71</f>
        <v>0.91287033155658237</v>
      </c>
      <c r="BX71" s="2"/>
      <c r="BY71" s="2"/>
      <c r="BZ71" s="2"/>
      <c r="CA71" s="2"/>
      <c r="CB71" s="2"/>
    </row>
    <row r="72" spans="1:80" ht="15.5" x14ac:dyDescent="0.35">
      <c r="A72" s="6" t="s">
        <v>102</v>
      </c>
      <c r="B72" s="142">
        <f t="shared" si="217"/>
        <v>4098587.5044567515</v>
      </c>
      <c r="C72" s="143">
        <f>[1]HH_Islam_wealth!D75</f>
        <v>3.6700825940654598</v>
      </c>
      <c r="D72" s="144">
        <f t="shared" si="109"/>
        <v>1116756.2035481671</v>
      </c>
      <c r="E72" s="142">
        <v>4.42021</v>
      </c>
      <c r="F72" s="142">
        <v>181166.15732999999</v>
      </c>
      <c r="G72" s="142">
        <v>6.4880100000000001</v>
      </c>
      <c r="H72" s="142">
        <v>265916.60583999997</v>
      </c>
      <c r="I72" s="142"/>
      <c r="J72" s="142"/>
      <c r="K72" s="142">
        <v>83.315460000000002</v>
      </c>
      <c r="L72" s="142">
        <v>3414756.5702300002</v>
      </c>
      <c r="M72" s="142">
        <f t="shared" ref="M72:N72" si="236">K72</f>
        <v>83.315460000000002</v>
      </c>
      <c r="N72" s="142">
        <f t="shared" si="236"/>
        <v>3414756.5702300002</v>
      </c>
      <c r="O72" s="142">
        <v>5.7763200000000001</v>
      </c>
      <c r="P72" s="142">
        <v>236747.6666</v>
      </c>
      <c r="Q72" s="142"/>
      <c r="R72" s="145"/>
      <c r="S72" s="142">
        <v>37.0837</v>
      </c>
      <c r="T72" s="142">
        <v>1519907.8597299999</v>
      </c>
      <c r="U72" s="142">
        <v>37.022480000000002</v>
      </c>
      <c r="V72" s="142">
        <v>1517398.73912</v>
      </c>
      <c r="W72" s="142">
        <v>14.98559</v>
      </c>
      <c r="X72" s="145">
        <v>614197.63798999996</v>
      </c>
      <c r="Y72" s="142">
        <f t="shared" si="219"/>
        <v>3414756.5702300002</v>
      </c>
      <c r="Z72" s="146">
        <f t="shared" si="220"/>
        <v>0.93516434563813378</v>
      </c>
      <c r="AA72" s="142">
        <f t="shared" si="221"/>
        <v>1421363.6390746618</v>
      </c>
      <c r="AB72" s="142">
        <f t="shared" si="222"/>
        <v>98544.220655338126</v>
      </c>
      <c r="AC72" s="142">
        <f t="shared" si="223"/>
        <v>1419017.1989412841</v>
      </c>
      <c r="AD72" s="142">
        <f t="shared" si="224"/>
        <v>98381.540178715935</v>
      </c>
      <c r="AE72" s="142">
        <f t="shared" si="225"/>
        <v>574375.73222340574</v>
      </c>
      <c r="AF72" s="142">
        <f t="shared" si="226"/>
        <v>39821.905766594275</v>
      </c>
      <c r="AG72" s="142"/>
      <c r="AH72" s="142">
        <f>AA72/C72</f>
        <v>387283.82880892471</v>
      </c>
      <c r="AI72" s="142">
        <f>AB72/($AG$2*C72)</f>
        <v>8950.2273340918418</v>
      </c>
      <c r="AJ72" s="142">
        <f>AC72/C72</f>
        <v>386644.48621288285</v>
      </c>
      <c r="AK72" s="142">
        <f>AD72/($AG$2*C72)</f>
        <v>8935.451964832193</v>
      </c>
      <c r="AL72" s="142">
        <f t="shared" si="227"/>
        <v>395579.93817771506</v>
      </c>
      <c r="AM72" s="142">
        <f>AE72/C72</f>
        <v>156502.12699631718</v>
      </c>
      <c r="AN72" s="142">
        <f>AF72/($AG$2*C72)</f>
        <v>3616.8037772034954</v>
      </c>
      <c r="AO72" s="142">
        <f t="shared" si="228"/>
        <v>160118.93077352067</v>
      </c>
      <c r="AP72" s="142">
        <f t="shared" si="229"/>
        <v>555698.86895123567</v>
      </c>
      <c r="AQ72" s="142">
        <f t="shared" si="230"/>
        <v>248675.72869467712</v>
      </c>
      <c r="AR72" s="142">
        <f t="shared" si="231"/>
        <v>17240.877145322855</v>
      </c>
      <c r="AS72" s="142">
        <f>AQ72/C72</f>
        <v>67757.529243834157</v>
      </c>
      <c r="AT72" s="142">
        <f>AR72/($AG$2*C72)</f>
        <v>1565.8936552909763</v>
      </c>
      <c r="AU72" s="142">
        <f t="shared" si="232"/>
        <v>69323.422899125129</v>
      </c>
      <c r="AV72" s="2"/>
      <c r="AW72" s="2">
        <f t="shared" si="233"/>
        <v>160118.93077352067</v>
      </c>
      <c r="AX72" s="2">
        <f t="shared" si="234"/>
        <v>69323.422899125129</v>
      </c>
      <c r="AY72" s="2">
        <f t="shared" si="235"/>
        <v>229442.35367264581</v>
      </c>
      <c r="AZ72" s="2"/>
      <c r="BA72" s="248">
        <f>'JMP Rural FINAL calcs'!BI72+'JMP Urban FINAL calcs'!BI72</f>
        <v>1459963.9306050944</v>
      </c>
      <c r="BB72" s="248">
        <f>'JMP Rural FINAL calcs'!BJ72+'JMP Urban FINAL calcs'!BJ72</f>
        <v>378840.50363187288</v>
      </c>
      <c r="BC72" s="249">
        <f>BA72/B72</f>
        <v>0.35621148237473238</v>
      </c>
      <c r="BD72" s="249">
        <f>'JMP Urban FINAL calcs'!BI72/'JMP Total sum FINAL calcs'!BA72</f>
        <v>0.61272902422432296</v>
      </c>
      <c r="BE72" s="249">
        <f>'JMP Rural FINAL calcs'!BI72/'JMP Total sum FINAL calcs'!BA72</f>
        <v>0.38727097577567698</v>
      </c>
      <c r="BF72" s="248"/>
      <c r="BG72" s="248">
        <f>'JMP Rural FINAL calcs'!BN72+'JMP Urban FINAL calcs'!BN72</f>
        <v>671632.43474490568</v>
      </c>
      <c r="BH72" s="248">
        <f>'JMP Rural FINAL calcs'!BO72+'JMP Urban FINAL calcs'!BO72</f>
        <v>173360.43483698962</v>
      </c>
      <c r="BI72" s="249">
        <f>BG72/B72</f>
        <v>0.16386924373691697</v>
      </c>
      <c r="BJ72" s="249">
        <f>'JMP Urban FINAL calcs'!BN72/'JMP Total sum FINAL calcs'!BG72</f>
        <v>0.47488388607791621</v>
      </c>
      <c r="BK72" s="249">
        <f>'JMP Rural FINAL calcs'!BN72/'JMP Total sum FINAL calcs'!BG72</f>
        <v>0.52511611392208368</v>
      </c>
      <c r="BL72" s="248"/>
      <c r="BM72" s="248">
        <f>'JMP Rural FINAL calcs'!BS72+'JMP Urban FINAL calcs'!BS72</f>
        <v>265916.59985</v>
      </c>
      <c r="BN72" s="248">
        <f>'JMP Rural FINAL calcs'!BT72+'JMP Urban FINAL calcs'!BT72</f>
        <v>68039.534186714591</v>
      </c>
      <c r="BO72" s="249">
        <f>BM72/B72</f>
        <v>6.4880059181570651E-2</v>
      </c>
      <c r="BP72" s="249">
        <f>'JMP Urban FINAL calcs'!BS72/'JMP Total sum FINAL calcs'!BM72</f>
        <v>0.24818829304837775</v>
      </c>
      <c r="BQ72" s="249">
        <f>'JMP Rural FINAL calcs'!BS72/'JMP Total sum FINAL calcs'!BM72</f>
        <v>0.75181170695162225</v>
      </c>
      <c r="BR72" s="248"/>
      <c r="BS72" s="248">
        <f>'JMP Rural FINAL calcs'!BX72+'JMP Urban FINAL calcs'!BX72</f>
        <v>181166.15154000002</v>
      </c>
      <c r="BT72" s="248">
        <f>'JMP Rural FINAL calcs'!BY72+'JMP Urban FINAL calcs'!BY72</f>
        <v>49362.963065993797</v>
      </c>
      <c r="BU72" s="249">
        <f>BS72/B72</f>
        <v>4.4202094341770734E-2</v>
      </c>
      <c r="BV72" s="249">
        <f>'JMP Urban FINAL calcs'!BX72/'JMP Total sum FINAL calcs'!BS72</f>
        <v>6.9133356167996221E-2</v>
      </c>
      <c r="BW72" s="249">
        <f>'JMP Rural FINAL calcs'!BX72/'JMP Total sum FINAL calcs'!BS72</f>
        <v>0.93086664383200368</v>
      </c>
      <c r="BX72" s="2"/>
      <c r="BY72" s="2"/>
      <c r="BZ72" s="2"/>
      <c r="CA72" s="2"/>
      <c r="CB72" s="2"/>
    </row>
    <row r="73" spans="1:80" ht="15.5" x14ac:dyDescent="0.35">
      <c r="A73" s="6" t="s">
        <v>59</v>
      </c>
      <c r="B73" s="142">
        <f t="shared" si="217"/>
        <v>6811297.7436928339</v>
      </c>
      <c r="C73" s="143">
        <f>[1]HH_Islam_wealth!D76</f>
        <v>4.6324420742250796</v>
      </c>
      <c r="D73" s="144">
        <f t="shared" si="109"/>
        <v>1470347.0943740264</v>
      </c>
      <c r="E73" s="142">
        <v>0.66178999999999999</v>
      </c>
      <c r="F73" s="142">
        <v>45076.627280000001</v>
      </c>
      <c r="G73" s="142">
        <v>6.2046099999999997</v>
      </c>
      <c r="H73" s="142">
        <v>422614.57159000001</v>
      </c>
      <c r="I73" s="142">
        <v>31.314530000000001</v>
      </c>
      <c r="J73" s="142">
        <v>2132925.6272900002</v>
      </c>
      <c r="K73" s="142"/>
      <c r="L73" s="142"/>
      <c r="M73" s="142">
        <f t="shared" ref="M73:N73" si="237">I73</f>
        <v>31.314530000000001</v>
      </c>
      <c r="N73" s="142">
        <f t="shared" si="237"/>
        <v>2132925.6272900002</v>
      </c>
      <c r="O73" s="142">
        <v>3.3498999999999999</v>
      </c>
      <c r="P73" s="142">
        <v>228171.92019999999</v>
      </c>
      <c r="Q73" s="142">
        <v>58.469160000000002</v>
      </c>
      <c r="R73" s="145">
        <v>3982508.2536499999</v>
      </c>
      <c r="S73" s="142">
        <v>8.8160100000000003</v>
      </c>
      <c r="T73" s="142">
        <v>600484.71131000004</v>
      </c>
      <c r="U73" s="142">
        <v>42.542079999999999</v>
      </c>
      <c r="V73" s="142">
        <v>2897667.7351600002</v>
      </c>
      <c r="W73" s="142">
        <v>41.775500000000001</v>
      </c>
      <c r="X73" s="145">
        <v>2845453.3546699998</v>
      </c>
      <c r="Y73" s="142">
        <f t="shared" ref="Y73:Y75" si="238">R73+N73</f>
        <v>6115433.8809399996</v>
      </c>
      <c r="Z73" s="146">
        <f t="shared" si="220"/>
        <v>0.9640311949776269</v>
      </c>
      <c r="AA73" s="142">
        <f t="shared" si="221"/>
        <v>578885.99380997464</v>
      </c>
      <c r="AB73" s="142">
        <f t="shared" si="222"/>
        <v>21598.717500025388</v>
      </c>
      <c r="AC73" s="142">
        <f t="shared" si="223"/>
        <v>2793442.0893744086</v>
      </c>
      <c r="AD73" s="142">
        <f t="shared" si="224"/>
        <v>104225.64578559149</v>
      </c>
      <c r="AE73" s="142">
        <f t="shared" si="225"/>
        <v>2743105.7977556172</v>
      </c>
      <c r="AF73" s="142">
        <f t="shared" si="226"/>
        <v>102347.55691438266</v>
      </c>
      <c r="AG73" s="142"/>
      <c r="AH73" s="142">
        <f>AA73/C73</f>
        <v>124963.46085597009</v>
      </c>
      <c r="AI73" s="142">
        <f>AB73/($AG$2*C73)</f>
        <v>1554.1635242601096</v>
      </c>
      <c r="AJ73" s="142">
        <f>AC73/C73</f>
        <v>603017.16559331154</v>
      </c>
      <c r="AK73" s="142">
        <f>AD73/($AG$2*C73)</f>
        <v>7499.6905243207293</v>
      </c>
      <c r="AL73" s="142">
        <f t="shared" si="227"/>
        <v>610516.85611763224</v>
      </c>
      <c r="AM73" s="142">
        <f>AE73/C73</f>
        <v>592151.12759170053</v>
      </c>
      <c r="AN73" s="142">
        <f>AF73/($AG$2*C73)</f>
        <v>7364.5502217102539</v>
      </c>
      <c r="AO73" s="142">
        <f t="shared" si="228"/>
        <v>599515.67781341076</v>
      </c>
      <c r="AP73" s="142">
        <f t="shared" si="229"/>
        <v>1210032.533931043</v>
      </c>
      <c r="AQ73" s="142">
        <f t="shared" si="230"/>
        <v>407413.63046486554</v>
      </c>
      <c r="AR73" s="142">
        <f t="shared" si="231"/>
        <v>15200.941125134446</v>
      </c>
      <c r="AS73" s="142">
        <f>AQ73/C73</f>
        <v>87947.916873416747</v>
      </c>
      <c r="AT73" s="142">
        <f>AR73/($AG$2*C73)</f>
        <v>1093.803288601817</v>
      </c>
      <c r="AU73" s="142">
        <f t="shared" si="232"/>
        <v>89041.720162018566</v>
      </c>
      <c r="AV73" s="2"/>
      <c r="AW73" s="2">
        <f t="shared" si="233"/>
        <v>599515.67781341076</v>
      </c>
      <c r="AX73" s="2">
        <f t="shared" si="234"/>
        <v>89041.720162018566</v>
      </c>
      <c r="AY73" s="2">
        <f t="shared" si="235"/>
        <v>688557.39797542931</v>
      </c>
      <c r="AZ73" s="2"/>
      <c r="BA73" s="248">
        <f>'JMP Rural FINAL calcs'!BI73+'JMP Urban FINAL calcs'!BI73</f>
        <v>4031692.2267331006</v>
      </c>
      <c r="BB73" s="248">
        <f>'JMP Rural FINAL calcs'!BJ73+'JMP Urban FINAL calcs'!BJ73</f>
        <v>849590.92897327547</v>
      </c>
      <c r="BC73" s="249">
        <f>BA73/B73</f>
        <v>0.5919124928089351</v>
      </c>
      <c r="BD73" s="249">
        <f>'JMP Urban FINAL calcs'!BI73/'JMP Total sum FINAL calcs'!BA73</f>
        <v>0.63459069076876573</v>
      </c>
      <c r="BE73" s="249">
        <f>'JMP Rural FINAL calcs'!BI73/'JMP Total sum FINAL calcs'!BA73</f>
        <v>0.36540930923123438</v>
      </c>
      <c r="BF73" s="248"/>
      <c r="BG73" s="248">
        <f>'JMP Rural FINAL calcs'!BN73+'JMP Urban FINAL calcs'!BN73</f>
        <v>1711429.0683468999</v>
      </c>
      <c r="BH73" s="248">
        <f>'JMP Rural FINAL calcs'!BO73+'JMP Urban FINAL calcs'!BO73</f>
        <v>361021.06378386368</v>
      </c>
      <c r="BI73" s="249">
        <f>BG73/B73</f>
        <v>0.2512632882524713</v>
      </c>
      <c r="BJ73" s="249">
        <f>'JMP Urban FINAL calcs'!BN73/'JMP Total sum FINAL calcs'!BG73</f>
        <v>0.55460286275679127</v>
      </c>
      <c r="BK73" s="249">
        <f>'JMP Rural FINAL calcs'!BN73/'JMP Total sum FINAL calcs'!BG73</f>
        <v>0.44539713724320862</v>
      </c>
      <c r="BL73" s="248"/>
      <c r="BM73" s="248">
        <f>'JMP Rural FINAL calcs'!BS73+'JMP Urban FINAL calcs'!BS73</f>
        <v>422614.33272000001</v>
      </c>
      <c r="BN73" s="248">
        <f>'JMP Rural FINAL calcs'!BT73+'JMP Urban FINAL calcs'!BT73</f>
        <v>89658.509727361612</v>
      </c>
      <c r="BO73" s="249">
        <f>BM73/B73</f>
        <v>6.2046081176136358E-2</v>
      </c>
      <c r="BP73" s="249">
        <f>'JMP Urban FINAL calcs'!BS73/'JMP Total sum FINAL calcs'!BM73</f>
        <v>0.11454163768759745</v>
      </c>
      <c r="BQ73" s="249">
        <f>'JMP Rural FINAL calcs'!BS73/'JMP Total sum FINAL calcs'!BM73</f>
        <v>0.8854583623124026</v>
      </c>
      <c r="BR73" s="248"/>
      <c r="BS73" s="248">
        <f>'JMP Rural FINAL calcs'!BX73+'JMP Urban FINAL calcs'!BX73</f>
        <v>45076.628479999999</v>
      </c>
      <c r="BT73" s="248">
        <f>'JMP Rural FINAL calcs'!BY73+'JMP Urban FINAL calcs'!BY73</f>
        <v>9730.6405040241043</v>
      </c>
      <c r="BU73" s="249">
        <f>BS73/B73</f>
        <v>6.6179207217509067E-3</v>
      </c>
      <c r="BV73" s="249">
        <f>'JMP Urban FINAL calcs'!BX73/'JMP Total sum FINAL calcs'!BS73</f>
        <v>0.41696800146309432</v>
      </c>
      <c r="BW73" s="249">
        <f>'JMP Rural FINAL calcs'!BX73/'JMP Total sum FINAL calcs'!BS73</f>
        <v>0.58303199853690568</v>
      </c>
      <c r="BX73" s="2"/>
      <c r="BY73" s="2"/>
      <c r="BZ73" s="2"/>
      <c r="CA73" s="2"/>
      <c r="CB73" s="2"/>
    </row>
    <row r="74" spans="1:80" ht="15.5" x14ac:dyDescent="0.35">
      <c r="A74" s="6" t="s">
        <v>74</v>
      </c>
      <c r="B74" s="142">
        <f t="shared" si="217"/>
        <v>32165465.93273383</v>
      </c>
      <c r="C74" s="143">
        <f>[1]HH_Islam_wealth!D77</f>
        <v>3.7521822789402401</v>
      </c>
      <c r="D74" s="144">
        <f t="shared" si="109"/>
        <v>8572468.910497224</v>
      </c>
      <c r="E74" s="142">
        <v>6.5294699999999999</v>
      </c>
      <c r="F74" s="142">
        <v>2100236.8147800001</v>
      </c>
      <c r="G74" s="142">
        <v>8.2699800000000003</v>
      </c>
      <c r="H74" s="142">
        <v>2660080.5489400001</v>
      </c>
      <c r="I74" s="142">
        <v>31.578230000000001</v>
      </c>
      <c r="J74" s="142">
        <v>10157291.61129</v>
      </c>
      <c r="K74" s="142"/>
      <c r="L74" s="142"/>
      <c r="M74" s="142">
        <f t="shared" ref="M74:N74" si="239">I74</f>
        <v>31.578230000000001</v>
      </c>
      <c r="N74" s="142">
        <f t="shared" si="239"/>
        <v>10157291.61129</v>
      </c>
      <c r="O74" s="142">
        <v>10.85759</v>
      </c>
      <c r="P74" s="142">
        <v>3492394.82785</v>
      </c>
      <c r="Q74" s="142">
        <v>42.764719999999997</v>
      </c>
      <c r="R74" s="145">
        <v>13755480.197140001</v>
      </c>
      <c r="S74" s="142">
        <v>70.756910000000005</v>
      </c>
      <c r="T74" s="142">
        <v>22759302.059050001</v>
      </c>
      <c r="U74" s="142">
        <v>6.4097600000000003</v>
      </c>
      <c r="V74" s="142">
        <v>2061729.1691699999</v>
      </c>
      <c r="W74" s="142">
        <v>8.0338799999999999</v>
      </c>
      <c r="X74" s="145">
        <v>2584135.4080699999</v>
      </c>
      <c r="Y74" s="142">
        <f t="shared" si="238"/>
        <v>23912771.808430001</v>
      </c>
      <c r="Z74" s="146">
        <f t="shared" si="220"/>
        <v>0.87256436444262908</v>
      </c>
      <c r="AA74" s="142">
        <f t="shared" si="221"/>
        <v>19858955.936312784</v>
      </c>
      <c r="AB74" s="142">
        <f t="shared" si="222"/>
        <v>2900346.1227372177</v>
      </c>
      <c r="AC74" s="142">
        <f t="shared" si="223"/>
        <v>1798991.4021496507</v>
      </c>
      <c r="AD74" s="142">
        <f t="shared" si="224"/>
        <v>262737.76702034922</v>
      </c>
      <c r="AE74" s="142">
        <f t="shared" si="225"/>
        <v>2254824.4699762934</v>
      </c>
      <c r="AF74" s="142">
        <f t="shared" si="226"/>
        <v>329310.9380937065</v>
      </c>
      <c r="AG74" s="142"/>
      <c r="AH74" s="142">
        <f>AA74/C74</f>
        <v>5292641.5776159232</v>
      </c>
      <c r="AI74" s="142">
        <f>AB74/($AG$2*C74)</f>
        <v>257658.6021256574</v>
      </c>
      <c r="AJ74" s="142">
        <f>AC74/C74</f>
        <v>479452.02775643265</v>
      </c>
      <c r="AK74" s="142">
        <f>AD74/($AG$2*C74)</f>
        <v>23340.885160351394</v>
      </c>
      <c r="AL74" s="142">
        <f t="shared" si="227"/>
        <v>502792.91291678406</v>
      </c>
      <c r="AM74" s="142">
        <f>AE74/C74</f>
        <v>600936.81552516215</v>
      </c>
      <c r="AN74" s="142">
        <f>AF74/($AG$2*C74)</f>
        <v>29255.058666527653</v>
      </c>
      <c r="AO74" s="142">
        <f t="shared" si="228"/>
        <v>630191.87419168977</v>
      </c>
      <c r="AP74" s="142">
        <f t="shared" si="229"/>
        <v>1132984.7871084739</v>
      </c>
      <c r="AQ74" s="142">
        <f t="shared" si="230"/>
        <v>2321091.493552031</v>
      </c>
      <c r="AR74" s="142">
        <f t="shared" si="231"/>
        <v>338989.05538796901</v>
      </c>
      <c r="AS74" s="142">
        <f>AQ74/C74</f>
        <v>618597.74419263983</v>
      </c>
      <c r="AT74" s="142">
        <f>AR74/($AG$2*C74)</f>
        <v>30114.8354199637</v>
      </c>
      <c r="AU74" s="142">
        <f t="shared" si="232"/>
        <v>648712.57961260353</v>
      </c>
      <c r="AV74" s="2"/>
      <c r="AW74" s="2">
        <f t="shared" si="233"/>
        <v>630191.87419168977</v>
      </c>
      <c r="AX74" s="2">
        <f t="shared" si="234"/>
        <v>648712.57961260353</v>
      </c>
      <c r="AY74" s="2">
        <f t="shared" si="235"/>
        <v>1278904.4538042932</v>
      </c>
      <c r="AZ74" s="2"/>
      <c r="BA74" s="248">
        <f>'JMP Rural FINAL calcs'!BI74+'JMP Urban FINAL calcs'!BI74</f>
        <v>2653134.6156886173</v>
      </c>
      <c r="BB74" s="248">
        <f>'JMP Rural FINAL calcs'!BJ74+'JMP Urban FINAL calcs'!BJ74</f>
        <v>659564.00561364146</v>
      </c>
      <c r="BC74" s="249">
        <f>BA74/B74</f>
        <v>8.248394788488364E-2</v>
      </c>
      <c r="BD74" s="249">
        <f>'JMP Urban FINAL calcs'!BI74/'JMP Total sum FINAL calcs'!BA74</f>
        <v>0.40155840472761811</v>
      </c>
      <c r="BE74" s="249">
        <f>'JMP Rural FINAL calcs'!BI74/'JMP Total sum FINAL calcs'!BA74</f>
        <v>0.59844159527238194</v>
      </c>
      <c r="BF74" s="248"/>
      <c r="BG74" s="248">
        <f>'JMP Rural FINAL calcs'!BN74+'JMP Urban FINAL calcs'!BN74</f>
        <v>1992729.8268713821</v>
      </c>
      <c r="BH74" s="248">
        <f>'JMP Rural FINAL calcs'!BO74+'JMP Urban FINAL calcs'!BO74</f>
        <v>498950.93685418693</v>
      </c>
      <c r="BI74" s="249">
        <f>BG74/B74</f>
        <v>6.1952462651673909E-2</v>
      </c>
      <c r="BJ74" s="249">
        <f>'JMP Urban FINAL calcs'!BN74/'JMP Total sum FINAL calcs'!BG74</f>
        <v>0.23539837422061777</v>
      </c>
      <c r="BK74" s="249">
        <f>'JMP Rural FINAL calcs'!BN74/'JMP Total sum FINAL calcs'!BG74</f>
        <v>0.76460162577938218</v>
      </c>
      <c r="BL74" s="248"/>
      <c r="BM74" s="248">
        <f>'JMP Rural FINAL calcs'!BS74+'JMP Urban FINAL calcs'!BS74</f>
        <v>2660081.4474200001</v>
      </c>
      <c r="BN74" s="248">
        <f>'JMP Rural FINAL calcs'!BT74+'JMP Urban FINAL calcs'!BT74</f>
        <v>659942.98326618655</v>
      </c>
      <c r="BO74" s="249">
        <f>BM74/B74</f>
        <v>8.269991962755667E-2</v>
      </c>
      <c r="BP74" s="249">
        <f>'JMP Urban FINAL calcs'!BS74/'JMP Total sum FINAL calcs'!BM74</f>
        <v>0.44866072775987542</v>
      </c>
      <c r="BQ74" s="249">
        <f>'JMP Rural FINAL calcs'!BS74/'JMP Total sum FINAL calcs'!BM74</f>
        <v>0.55133927224012458</v>
      </c>
      <c r="BR74" s="248"/>
      <c r="BS74" s="248">
        <f>'JMP Rural FINAL calcs'!BX74+'JMP Urban FINAL calcs'!BX74</f>
        <v>2100236.7537099998</v>
      </c>
      <c r="BT74" s="248">
        <f>'JMP Rural FINAL calcs'!BY74+'JMP Urban FINAL calcs'!BY74</f>
        <v>559737.40015188896</v>
      </c>
      <c r="BU74" s="249">
        <f>BS74/B74</f>
        <v>6.5294771669159993E-2</v>
      </c>
      <c r="BV74" s="249">
        <f>'JMP Urban FINAL calcs'!BX74/'JMP Total sum FINAL calcs'!BS74</f>
        <v>0.35986599821419996</v>
      </c>
      <c r="BW74" s="249">
        <f>'JMP Rural FINAL calcs'!BX74/'JMP Total sum FINAL calcs'!BS74</f>
        <v>0.64013400178580004</v>
      </c>
      <c r="BX74" s="2"/>
      <c r="BY74" s="2"/>
      <c r="BZ74" s="2"/>
      <c r="CA74" s="2"/>
      <c r="CB74" s="2"/>
    </row>
    <row r="75" spans="1:80" ht="15.5" x14ac:dyDescent="0.35">
      <c r="A75" s="6" t="s">
        <v>111</v>
      </c>
      <c r="B75" s="142">
        <f>(T75*100)/S75</f>
        <v>3663130.8220668593</v>
      </c>
      <c r="C75" s="143">
        <f>[1]HH_Islam_wealth!D78</f>
        <v>2.6705023703147899</v>
      </c>
      <c r="D75" s="144">
        <f t="shared" si="109"/>
        <v>1371701.0187993436</v>
      </c>
      <c r="E75" s="142">
        <v>0</v>
      </c>
      <c r="F75" s="142">
        <v>0</v>
      </c>
      <c r="G75" s="142">
        <v>2.82945</v>
      </c>
      <c r="H75" s="142">
        <v>103646.36086</v>
      </c>
      <c r="I75" s="142">
        <v>64.626410000000007</v>
      </c>
      <c r="J75" s="142">
        <v>2367350.1519800001</v>
      </c>
      <c r="K75" s="142"/>
      <c r="L75" s="142"/>
      <c r="M75" s="142">
        <f t="shared" ref="M75:N75" si="240">I75</f>
        <v>64.626410000000007</v>
      </c>
      <c r="N75" s="142">
        <f t="shared" si="240"/>
        <v>2367350.1519800001</v>
      </c>
      <c r="O75" s="142">
        <v>0</v>
      </c>
      <c r="P75" s="142">
        <v>0</v>
      </c>
      <c r="Q75" s="142">
        <v>32.544139999999999</v>
      </c>
      <c r="R75" s="145">
        <v>1192134.48716</v>
      </c>
      <c r="S75" s="142">
        <v>94.34111</v>
      </c>
      <c r="T75" s="142">
        <v>3455838.2782899998</v>
      </c>
      <c r="U75" s="142"/>
      <c r="V75" s="142"/>
      <c r="W75" s="142">
        <v>2.82945</v>
      </c>
      <c r="X75" s="145">
        <v>103646.36086</v>
      </c>
      <c r="Y75" s="142">
        <f t="shared" si="238"/>
        <v>3559484.6391400001</v>
      </c>
      <c r="Z75" s="146">
        <f t="shared" si="220"/>
        <v>1</v>
      </c>
      <c r="AA75" s="142">
        <f t="shared" si="221"/>
        <v>3455838.2782899998</v>
      </c>
      <c r="AB75" s="142">
        <f t="shared" si="222"/>
        <v>0</v>
      </c>
      <c r="AC75" s="142">
        <f t="shared" si="223"/>
        <v>0</v>
      </c>
      <c r="AD75" s="142">
        <f t="shared" si="224"/>
        <v>0</v>
      </c>
      <c r="AE75" s="142">
        <f t="shared" si="225"/>
        <v>103646.36086</v>
      </c>
      <c r="AF75" s="142">
        <f t="shared" si="226"/>
        <v>0</v>
      </c>
      <c r="AG75" s="142"/>
      <c r="AH75" s="142">
        <f>AA75/C75</f>
        <v>1294077.9670166094</v>
      </c>
      <c r="AI75" s="142">
        <f>AB75/($AG$2*C75)</f>
        <v>0</v>
      </c>
      <c r="AJ75" s="142">
        <f>AC75/C75</f>
        <v>0</v>
      </c>
      <c r="AK75" s="142">
        <f>AD75/($AG$2*C75)</f>
        <v>0</v>
      </c>
      <c r="AL75" s="142">
        <f t="shared" si="227"/>
        <v>0</v>
      </c>
      <c r="AM75" s="142">
        <f>AE75/C75</f>
        <v>38811.559207784005</v>
      </c>
      <c r="AN75" s="142">
        <f>AF75/($AG$2*C75)</f>
        <v>0</v>
      </c>
      <c r="AO75" s="142">
        <f t="shared" si="228"/>
        <v>38811.559207784005</v>
      </c>
      <c r="AP75" s="142">
        <f t="shared" si="229"/>
        <v>38811.559207784005</v>
      </c>
      <c r="AQ75" s="142">
        <f t="shared" si="230"/>
        <v>103646.36086</v>
      </c>
      <c r="AR75" s="142">
        <f t="shared" si="231"/>
        <v>0</v>
      </c>
      <c r="AS75" s="142">
        <f>AQ75/C75</f>
        <v>38811.559207784005</v>
      </c>
      <c r="AT75" s="142">
        <f>AR75/($AG$2*C75)</f>
        <v>0</v>
      </c>
      <c r="AU75" s="142">
        <f t="shared" si="232"/>
        <v>38811.559207784005</v>
      </c>
      <c r="AV75" s="2"/>
      <c r="AW75" s="2">
        <f t="shared" si="233"/>
        <v>38811.559207784005</v>
      </c>
      <c r="AX75" s="2">
        <f t="shared" si="234"/>
        <v>38811.559207784005</v>
      </c>
      <c r="AY75" s="2">
        <f t="shared" si="235"/>
        <v>77623.118415568009</v>
      </c>
      <c r="AZ75" s="2"/>
      <c r="BA75" s="248">
        <f>'JMP Rural FINAL calcs'!BI75+'JMP Urban FINAL calcs'!BI75</f>
        <v>0</v>
      </c>
      <c r="BB75" s="248">
        <f>'JMP Rural FINAL calcs'!BJ75+'JMP Urban FINAL calcs'!BJ75</f>
        <v>0</v>
      </c>
      <c r="BC75" s="249">
        <f>BA75/B75</f>
        <v>0</v>
      </c>
      <c r="BD75" s="249" t="e">
        <f>'JMP Urban FINAL calcs'!BI75/'JMP Total sum FINAL calcs'!BA75</f>
        <v>#DIV/0!</v>
      </c>
      <c r="BE75" s="249" t="e">
        <f>'JMP Rural FINAL calcs'!BI75/'JMP Total sum FINAL calcs'!BA75</f>
        <v>#DIV/0!</v>
      </c>
      <c r="BF75" s="248"/>
      <c r="BG75" s="248">
        <f>'JMP Rural FINAL calcs'!BN75+'JMP Urban FINAL calcs'!BN75</f>
        <v>0</v>
      </c>
      <c r="BH75" s="248">
        <f>'JMP Rural FINAL calcs'!BO75+'JMP Urban FINAL calcs'!BO75</f>
        <v>0</v>
      </c>
      <c r="BI75" s="249">
        <f>BG75/B75</f>
        <v>0</v>
      </c>
      <c r="BJ75" s="249" t="e">
        <f>'JMP Urban FINAL calcs'!BN75/'JMP Total sum FINAL calcs'!BG75</f>
        <v>#DIV/0!</v>
      </c>
      <c r="BK75" s="249" t="e">
        <f>'JMP Rural FINAL calcs'!BN75/'JMP Total sum FINAL calcs'!BG75</f>
        <v>#DIV/0!</v>
      </c>
      <c r="BL75" s="248"/>
      <c r="BM75" s="248">
        <f>'JMP Rural FINAL calcs'!BS75+'JMP Urban FINAL calcs'!BS75</f>
        <v>0</v>
      </c>
      <c r="BN75" s="248"/>
      <c r="BO75" s="249">
        <f>BM75/B75</f>
        <v>0</v>
      </c>
      <c r="BP75" s="249" t="e">
        <f>'JMP Urban FINAL calcs'!BS75/'JMP Total sum FINAL calcs'!BM75</f>
        <v>#DIV/0!</v>
      </c>
      <c r="BQ75" s="249" t="e">
        <f>'JMP Rural FINAL calcs'!BS75/'JMP Total sum FINAL calcs'!BM75</f>
        <v>#DIV/0!</v>
      </c>
      <c r="BR75" s="248"/>
      <c r="BS75" s="248">
        <f>'JMP Rural FINAL calcs'!BX75+'JMP Urban FINAL calcs'!BX75</f>
        <v>0</v>
      </c>
      <c r="BT75" s="248">
        <f>'JMP Rural FINAL calcs'!BY75+'JMP Urban FINAL calcs'!BY75</f>
        <v>0</v>
      </c>
      <c r="BU75" s="249">
        <f>BS75/B75</f>
        <v>0</v>
      </c>
      <c r="BV75" s="249" t="e">
        <f>'JMP Urban FINAL calcs'!BX75/'JMP Total sum FINAL calcs'!BS75</f>
        <v>#DIV/0!</v>
      </c>
      <c r="BW75" s="249" t="e">
        <f>'JMP Rural FINAL calcs'!BX75/'JMP Total sum FINAL calcs'!BS75</f>
        <v>#DIV/0!</v>
      </c>
      <c r="BX75" s="2"/>
      <c r="BY75" s="2"/>
      <c r="BZ75" s="2"/>
      <c r="CA75" s="2"/>
      <c r="CB75" s="2"/>
    </row>
    <row r="76" spans="1:80" ht="15.5" x14ac:dyDescent="0.35">
      <c r="A76" s="6" t="s">
        <v>112</v>
      </c>
      <c r="B76" s="142"/>
      <c r="C76" s="143">
        <f>[1]HH_Islam_wealth!D79</f>
        <v>3.6529293392895306</v>
      </c>
      <c r="D76" s="144">
        <f t="shared" si="109"/>
        <v>0</v>
      </c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5"/>
      <c r="S76" s="142"/>
      <c r="T76" s="142"/>
      <c r="U76" s="142"/>
      <c r="V76" s="142"/>
      <c r="W76" s="142"/>
      <c r="X76" s="145"/>
      <c r="Y76" s="142"/>
      <c r="Z76" s="146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2"/>
      <c r="AW76" s="2" t="s">
        <v>238</v>
      </c>
      <c r="AX76" s="2" t="s">
        <v>238</v>
      </c>
      <c r="AY76" s="2" t="s">
        <v>238</v>
      </c>
      <c r="AZ76" s="2"/>
      <c r="BA76" s="248">
        <f>'JMP Rural FINAL calcs'!BI76+'JMP Urban FINAL calcs'!BI76</f>
        <v>0</v>
      </c>
      <c r="BB76" s="248">
        <f>'JMP Rural FINAL calcs'!BJ76+'JMP Urban FINAL calcs'!BJ76</f>
        <v>0</v>
      </c>
      <c r="BC76" s="249" t="e">
        <f>BA76/B76</f>
        <v>#DIV/0!</v>
      </c>
      <c r="BD76" s="249" t="e">
        <f>'JMP Urban FINAL calcs'!BI76/'JMP Total sum FINAL calcs'!BA76</f>
        <v>#DIV/0!</v>
      </c>
      <c r="BE76" s="249" t="e">
        <f>'JMP Rural FINAL calcs'!BI76/'JMP Total sum FINAL calcs'!BA76</f>
        <v>#DIV/0!</v>
      </c>
      <c r="BF76" s="248"/>
      <c r="BG76" s="248">
        <f>'JMP Rural FINAL calcs'!BN76+'JMP Urban FINAL calcs'!BN76</f>
        <v>0</v>
      </c>
      <c r="BH76" s="248">
        <f>'JMP Rural FINAL calcs'!BO76+'JMP Urban FINAL calcs'!BO76</f>
        <v>0</v>
      </c>
      <c r="BI76" s="249" t="e">
        <f>BG76/B76</f>
        <v>#DIV/0!</v>
      </c>
      <c r="BJ76" s="249" t="e">
        <f>'JMP Urban FINAL calcs'!BN76/'JMP Total sum FINAL calcs'!BG76</f>
        <v>#DIV/0!</v>
      </c>
      <c r="BK76" s="249" t="e">
        <f>'JMP Rural FINAL calcs'!BN76/'JMP Total sum FINAL calcs'!BG76</f>
        <v>#DIV/0!</v>
      </c>
      <c r="BL76" s="248"/>
      <c r="BM76" s="248">
        <f>'JMP Rural FINAL calcs'!BS76+'JMP Urban FINAL calcs'!BS76</f>
        <v>0</v>
      </c>
      <c r="BN76" s="248"/>
      <c r="BO76" s="249" t="e">
        <f>BM76/B76</f>
        <v>#DIV/0!</v>
      </c>
      <c r="BP76" s="249" t="e">
        <f>'JMP Urban FINAL calcs'!BS76/'JMP Total sum FINAL calcs'!BM76</f>
        <v>#DIV/0!</v>
      </c>
      <c r="BQ76" s="249" t="e">
        <f>'JMP Rural FINAL calcs'!BS76/'JMP Total sum FINAL calcs'!BM76</f>
        <v>#DIV/0!</v>
      </c>
      <c r="BR76" s="248"/>
      <c r="BS76" s="248">
        <f>'JMP Rural FINAL calcs'!BX76+'JMP Urban FINAL calcs'!BX76</f>
        <v>0</v>
      </c>
      <c r="BT76" s="248">
        <f>'JMP Rural FINAL calcs'!BY76+'JMP Urban FINAL calcs'!BY76</f>
        <v>0</v>
      </c>
      <c r="BU76" s="249" t="e">
        <f>BS76/B76</f>
        <v>#DIV/0!</v>
      </c>
      <c r="BV76" s="249" t="e">
        <f>'JMP Urban FINAL calcs'!BX76/'JMP Total sum FINAL calcs'!BS76</f>
        <v>#DIV/0!</v>
      </c>
      <c r="BW76" s="249" t="e">
        <f>'JMP Rural FINAL calcs'!BX76/'JMP Total sum FINAL calcs'!BS76</f>
        <v>#DIV/0!</v>
      </c>
      <c r="BX76" s="2"/>
      <c r="BY76" s="2"/>
      <c r="BZ76" s="2"/>
      <c r="CA76" s="2"/>
      <c r="CB76" s="2"/>
    </row>
    <row r="77" spans="1:80" ht="15.5" x14ac:dyDescent="0.35">
      <c r="A77" s="6" t="s">
        <v>114</v>
      </c>
      <c r="B77" s="142">
        <f t="shared" ref="B77:B85" si="241">(V77*100)/U77</f>
        <v>178844.00866326594</v>
      </c>
      <c r="C77" s="143">
        <f>[1]HH_Islam_wealth!D80</f>
        <v>3.6529293392895306</v>
      </c>
      <c r="D77" s="144">
        <f t="shared" si="109"/>
        <v>48959.06601304526</v>
      </c>
      <c r="E77" s="142">
        <v>0.79705999999999999</v>
      </c>
      <c r="F77" s="142">
        <v>1425.4952499999999</v>
      </c>
      <c r="G77" s="142">
        <v>2.0629999999999999E-2</v>
      </c>
      <c r="H77" s="142">
        <v>36.896349999999998</v>
      </c>
      <c r="I77" s="142"/>
      <c r="J77" s="142"/>
      <c r="K77" s="142">
        <v>88.352909999999994</v>
      </c>
      <c r="L77" s="142">
        <v>158013.87586999999</v>
      </c>
      <c r="M77" s="142">
        <f t="shared" ref="M77:N77" si="242">K77</f>
        <v>88.352909999999994</v>
      </c>
      <c r="N77" s="142">
        <f t="shared" si="242"/>
        <v>158013.87586999999</v>
      </c>
      <c r="O77" s="142">
        <v>10.8294</v>
      </c>
      <c r="P77" s="142">
        <v>19367.732530000001</v>
      </c>
      <c r="Q77" s="142"/>
      <c r="R77" s="145"/>
      <c r="S77" s="142">
        <v>5.0235399999999997</v>
      </c>
      <c r="T77" s="142">
        <v>8984.3014199999998</v>
      </c>
      <c r="U77" s="142">
        <v>81.618179999999995</v>
      </c>
      <c r="V77" s="142">
        <v>145969.22490999999</v>
      </c>
      <c r="W77" s="142">
        <v>12.54058</v>
      </c>
      <c r="X77" s="145">
        <v>22428.08207</v>
      </c>
      <c r="Y77" s="142">
        <f t="shared" ref="Y77:Y84" si="243">N77</f>
        <v>158013.87586999999</v>
      </c>
      <c r="Z77" s="146">
        <f t="shared" ref="Z77:Z85" si="244">Y77/(Y77+P77)</f>
        <v>0.89081318686475497</v>
      </c>
      <c r="AA77" s="142">
        <f t="shared" ref="AA77:AA85" si="245">T77*Z77</f>
        <v>8003.3341797037428</v>
      </c>
      <c r="AB77" s="142">
        <f t="shared" ref="AB77:AB85" si="246">T77*(1-Z77)</f>
        <v>980.96724029625659</v>
      </c>
      <c r="AC77" s="142">
        <f t="shared" ref="AC77:AC85" si="247">V77*Z77</f>
        <v>130031.31042625527</v>
      </c>
      <c r="AD77" s="142">
        <f t="shared" ref="AD77:AD85" si="248">V77*(1-Z77)</f>
        <v>15937.914483744724</v>
      </c>
      <c r="AE77" s="142">
        <f t="shared" ref="AE77:AE85" si="249">X77*Z77</f>
        <v>19979.231264040969</v>
      </c>
      <c r="AF77" s="142">
        <f t="shared" ref="AF77:AF85" si="250">X77*(1-Z77)</f>
        <v>2448.8508059590295</v>
      </c>
      <c r="AG77" s="142"/>
      <c r="AH77" s="142">
        <f t="shared" ref="AH77:AH85" si="251">AA77/C77</f>
        <v>2190.9359410878546</v>
      </c>
      <c r="AI77" s="142">
        <f t="shared" ref="AI77:AI85" si="252">AB77/($AG$2*C77)</f>
        <v>89.514208934123346</v>
      </c>
      <c r="AJ77" s="142">
        <f t="shared" ref="AJ77:AJ85" si="253">AC77/C77</f>
        <v>35596.448315516951</v>
      </c>
      <c r="AK77" s="142">
        <f t="shared" ref="AK77:AK85" si="254">AD77/($AG$2*C77)</f>
        <v>1454.3501031097176</v>
      </c>
      <c r="AL77" s="142">
        <f t="shared" ref="AL77:AL85" si="255">AJ77+AK77</f>
        <v>37050.798418626669</v>
      </c>
      <c r="AM77" s="142">
        <f t="shared" ref="AM77:AM85" si="256">AE77/C77</f>
        <v>5469.3724976149661</v>
      </c>
      <c r="AN77" s="142">
        <f t="shared" ref="AN77:AN85" si="257">AF77/($AG$2*C77)</f>
        <v>223.46000323814218</v>
      </c>
      <c r="AO77" s="142">
        <f t="shared" ref="AO77:AO85" si="258">AM77+AN77</f>
        <v>5692.8325008531083</v>
      </c>
      <c r="AP77" s="142">
        <f t="shared" ref="AP77:AP85" si="259">AO77+AL77</f>
        <v>42743.63091947978</v>
      </c>
      <c r="AQ77" s="142">
        <f t="shared" ref="AQ77:AQ85" si="260">H77*Z77</f>
        <v>32.867755127177404</v>
      </c>
      <c r="AR77" s="142">
        <f t="shared" ref="AR77:AR85" si="261">H77*(1-Z77)</f>
        <v>4.0285948728225982</v>
      </c>
      <c r="AS77" s="142">
        <f t="shared" ref="AS77:AS85" si="262">AQ77/C77</f>
        <v>8.9976432814246419</v>
      </c>
      <c r="AT77" s="142">
        <f t="shared" ref="AT77:AT85" si="263">AR77/($AG$2*C77)</f>
        <v>0.36761317640726954</v>
      </c>
      <c r="AU77" s="142">
        <f t="shared" ref="AU77:AU85" si="264">SUM(AS77:AT77)</f>
        <v>9.3652564578319115</v>
      </c>
      <c r="AV77" s="2"/>
      <c r="AW77" s="2">
        <f t="shared" ref="AW77:AW85" si="265">AO77</f>
        <v>5692.8325008531083</v>
      </c>
      <c r="AX77" s="2">
        <f t="shared" ref="AX77:AX85" si="266">AU77</f>
        <v>9.3652564578319115</v>
      </c>
      <c r="AY77" s="2">
        <f t="shared" ref="AY77:AY85" si="267">AX77+AW77</f>
        <v>5702.1977573109398</v>
      </c>
      <c r="AZ77" s="2"/>
      <c r="BA77" s="248">
        <f>'JMP Rural FINAL calcs'!BI77+'JMP Urban FINAL calcs'!BI77</f>
        <v>121133.80209479158</v>
      </c>
      <c r="BB77" s="248">
        <f>'JMP Rural FINAL calcs'!BJ77+'JMP Urban FINAL calcs'!BJ77</f>
        <v>30757.477450333594</v>
      </c>
      <c r="BC77" s="249">
        <f>BA77/B77</f>
        <v>0.67731540463771833</v>
      </c>
      <c r="BD77" s="249">
        <f>'JMP Urban FINAL calcs'!BI77/'JMP Total sum FINAL calcs'!BA77</f>
        <v>0.17432757633925811</v>
      </c>
      <c r="BE77" s="249">
        <f>'JMP Rural FINAL calcs'!BI77/'JMP Total sum FINAL calcs'!BA77</f>
        <v>0.82567242366074189</v>
      </c>
      <c r="BF77" s="248"/>
      <c r="BG77" s="248">
        <f>'JMP Rural FINAL calcs'!BN77+'JMP Urban FINAL calcs'!BN77</f>
        <v>47263.501035208443</v>
      </c>
      <c r="BH77" s="248">
        <f>'JMP Rural FINAL calcs'!BO77+'JMP Urban FINAL calcs'!BO77</f>
        <v>12020.187145035767</v>
      </c>
      <c r="BI77" s="249">
        <f>BG77/B77</f>
        <v>0.26427220787808386</v>
      </c>
      <c r="BJ77" s="249">
        <f>'JMP Urban FINAL calcs'!BN77/'JMP Total sum FINAL calcs'!BG77</f>
        <v>0.15044298205413897</v>
      </c>
      <c r="BK77" s="249">
        <f>'JMP Rural FINAL calcs'!BN77/'JMP Total sum FINAL calcs'!BG77</f>
        <v>0.84955701794586103</v>
      </c>
      <c r="BL77" s="248"/>
      <c r="BM77" s="248">
        <f>'JMP Rural FINAL calcs'!BS77+'JMP Urban FINAL calcs'!BS77</f>
        <v>36.90016</v>
      </c>
      <c r="BN77" s="248">
        <f>'JMP Rural FINAL calcs'!BT77+'JMP Urban FINAL calcs'!BT77</f>
        <v>8.8469809654467184</v>
      </c>
      <c r="BO77" s="249">
        <f>BM77/B77</f>
        <v>2.0632595006007148E-4</v>
      </c>
      <c r="BP77" s="249">
        <f>'JMP Urban FINAL calcs'!BS77/'JMP Total sum FINAL calcs'!BM77</f>
        <v>1</v>
      </c>
      <c r="BQ77" s="249">
        <f>'JMP Rural FINAL calcs'!BS77/'JMP Total sum FINAL calcs'!BM77</f>
        <v>0</v>
      </c>
      <c r="BR77" s="248"/>
      <c r="BS77" s="248">
        <f>'JMP Rural FINAL calcs'!BX77+'JMP Urban FINAL calcs'!BX77</f>
        <v>1425.49531</v>
      </c>
      <c r="BT77" s="248">
        <f>'JMP Rural FINAL calcs'!BY77+'JMP Urban FINAL calcs'!BY77</f>
        <v>390.23347499988841</v>
      </c>
      <c r="BU77" s="249">
        <f>BS77/B77</f>
        <v>7.9706070147643297E-3</v>
      </c>
      <c r="BV77" s="249">
        <f>'JMP Urban FINAL calcs'!BX77/'JMP Total sum FINAL calcs'!BS77</f>
        <v>1</v>
      </c>
      <c r="BW77" s="249">
        <f>'JMP Rural FINAL calcs'!BX77/'JMP Total sum FINAL calcs'!BS77</f>
        <v>0</v>
      </c>
      <c r="BX77" s="2"/>
      <c r="BY77" s="2"/>
      <c r="BZ77" s="2"/>
      <c r="CA77" s="2"/>
      <c r="CB77" s="2"/>
    </row>
    <row r="78" spans="1:80" ht="15.5" x14ac:dyDescent="0.35">
      <c r="A78" s="6" t="s">
        <v>115</v>
      </c>
      <c r="B78" s="142">
        <f t="shared" si="241"/>
        <v>109897.00021055054</v>
      </c>
      <c r="C78" s="143">
        <f>[1]HH_Islam_wealth!D81</f>
        <v>3.6529293392895306</v>
      </c>
      <c r="D78" s="144">
        <f t="shared" si="109"/>
        <v>30084.622505160405</v>
      </c>
      <c r="E78" s="142">
        <v>3.3587899999999999</v>
      </c>
      <c r="F78" s="142">
        <v>3691.2041800000002</v>
      </c>
      <c r="G78" s="142">
        <v>6.4816000000000003</v>
      </c>
      <c r="H78" s="142">
        <v>7123.08691</v>
      </c>
      <c r="I78" s="142"/>
      <c r="J78" s="142"/>
      <c r="K78" s="142">
        <v>87.184340000000006</v>
      </c>
      <c r="L78" s="142">
        <v>95812.979519999993</v>
      </c>
      <c r="M78" s="142">
        <f t="shared" ref="M78:N78" si="268">K78</f>
        <v>87.184340000000006</v>
      </c>
      <c r="N78" s="142">
        <f t="shared" si="268"/>
        <v>95812.979519999993</v>
      </c>
      <c r="O78" s="142">
        <v>2.9752700000000001</v>
      </c>
      <c r="P78" s="142">
        <v>3269.72939</v>
      </c>
      <c r="Q78" s="142"/>
      <c r="R78" s="145"/>
      <c r="S78" s="142">
        <v>7.4224100000000002</v>
      </c>
      <c r="T78" s="142">
        <v>8157.0025699999997</v>
      </c>
      <c r="U78" s="142">
        <v>66.587339999999998</v>
      </c>
      <c r="V78" s="142">
        <v>73177.489180000004</v>
      </c>
      <c r="W78" s="142">
        <v>16.14987</v>
      </c>
      <c r="X78" s="145">
        <v>17748.21716</v>
      </c>
      <c r="Y78" s="142">
        <f t="shared" si="243"/>
        <v>95812.979519999993</v>
      </c>
      <c r="Z78" s="146">
        <f t="shared" si="244"/>
        <v>0.9670000000406731</v>
      </c>
      <c r="AA78" s="142">
        <f t="shared" si="245"/>
        <v>7887.8214855217702</v>
      </c>
      <c r="AB78" s="142">
        <f t="shared" si="246"/>
        <v>269.18108447822937</v>
      </c>
      <c r="AC78" s="142">
        <f t="shared" si="247"/>
        <v>70762.632040036362</v>
      </c>
      <c r="AD78" s="142">
        <f t="shared" si="248"/>
        <v>2414.8571399636448</v>
      </c>
      <c r="AE78" s="142">
        <f t="shared" si="249"/>
        <v>17162.525994441876</v>
      </c>
      <c r="AF78" s="142">
        <f t="shared" si="250"/>
        <v>585.69116555812491</v>
      </c>
      <c r="AG78" s="142"/>
      <c r="AH78" s="142">
        <f t="shared" si="251"/>
        <v>2159.3140060726982</v>
      </c>
      <c r="AI78" s="142">
        <f t="shared" si="252"/>
        <v>24.563034163935146</v>
      </c>
      <c r="AJ78" s="142">
        <f t="shared" si="253"/>
        <v>19371.475730159949</v>
      </c>
      <c r="AK78" s="142">
        <f t="shared" si="254"/>
        <v>220.35804835590915</v>
      </c>
      <c r="AL78" s="142">
        <f t="shared" si="255"/>
        <v>19591.833778515858</v>
      </c>
      <c r="AM78" s="142">
        <f t="shared" si="256"/>
        <v>4698.2912617137754</v>
      </c>
      <c r="AN78" s="142">
        <f t="shared" si="257"/>
        <v>53.444885018593304</v>
      </c>
      <c r="AO78" s="142">
        <f t="shared" si="258"/>
        <v>4751.736146732369</v>
      </c>
      <c r="AP78" s="142">
        <f t="shared" si="259"/>
        <v>24343.569925248226</v>
      </c>
      <c r="AQ78" s="142">
        <f t="shared" si="260"/>
        <v>6888.0250422597182</v>
      </c>
      <c r="AR78" s="142">
        <f t="shared" si="261"/>
        <v>235.06186774028197</v>
      </c>
      <c r="AS78" s="142">
        <f t="shared" si="262"/>
        <v>1885.6168303544002</v>
      </c>
      <c r="AT78" s="142">
        <f t="shared" si="263"/>
        <v>21.449622655078958</v>
      </c>
      <c r="AU78" s="142">
        <f t="shared" si="264"/>
        <v>1907.0664530094791</v>
      </c>
      <c r="AV78" s="2"/>
      <c r="AW78" s="2">
        <f t="shared" si="265"/>
        <v>4751.736146732369</v>
      </c>
      <c r="AX78" s="2">
        <f t="shared" si="266"/>
        <v>1907.0664530094791</v>
      </c>
      <c r="AY78" s="2">
        <f t="shared" si="267"/>
        <v>6658.8025997418481</v>
      </c>
      <c r="AZ78" s="2"/>
      <c r="BA78" s="248">
        <f>'JMP Rural FINAL calcs'!BI78+'JMP Urban FINAL calcs'!BI78</f>
        <v>0</v>
      </c>
      <c r="BB78" s="248">
        <f>'JMP Rural FINAL calcs'!BJ78+'JMP Urban FINAL calcs'!BJ78</f>
        <v>0</v>
      </c>
      <c r="BC78" s="249">
        <f>BA78/B78</f>
        <v>0</v>
      </c>
      <c r="BD78" s="249" t="e">
        <f>'JMP Urban FINAL calcs'!BI78/'JMP Total sum FINAL calcs'!BA78</f>
        <v>#DIV/0!</v>
      </c>
      <c r="BE78" s="249" t="e">
        <f>'JMP Rural FINAL calcs'!BI78/'JMP Total sum FINAL calcs'!BA78</f>
        <v>#DIV/0!</v>
      </c>
      <c r="BF78" s="248"/>
      <c r="BG78" s="248">
        <f>'JMP Rural FINAL calcs'!BN78+'JMP Urban FINAL calcs'!BN78</f>
        <v>0</v>
      </c>
      <c r="BH78" s="248">
        <f>'JMP Rural FINAL calcs'!BO78+'JMP Urban FINAL calcs'!BO78</f>
        <v>0</v>
      </c>
      <c r="BI78" s="249">
        <f>BG78/B78</f>
        <v>0</v>
      </c>
      <c r="BJ78" s="249" t="e">
        <f>'JMP Urban FINAL calcs'!BN78/'JMP Total sum FINAL calcs'!BG78</f>
        <v>#DIV/0!</v>
      </c>
      <c r="BK78" s="249" t="e">
        <f>'JMP Rural FINAL calcs'!BN78/'JMP Total sum FINAL calcs'!BG78</f>
        <v>#DIV/0!</v>
      </c>
      <c r="BL78" s="248"/>
      <c r="BM78" s="248">
        <f>'JMP Rural FINAL calcs'!BS78+'JMP Urban FINAL calcs'!BS78</f>
        <v>0</v>
      </c>
      <c r="BN78" s="248"/>
      <c r="BO78" s="249">
        <f>BM78/B78</f>
        <v>0</v>
      </c>
      <c r="BP78" s="249" t="e">
        <f>'JMP Urban FINAL calcs'!BS78/'JMP Total sum FINAL calcs'!BM78</f>
        <v>#DIV/0!</v>
      </c>
      <c r="BQ78" s="249" t="e">
        <f>'JMP Rural FINAL calcs'!BS78/'JMP Total sum FINAL calcs'!BM78</f>
        <v>#DIV/0!</v>
      </c>
      <c r="BR78" s="248"/>
      <c r="BS78" s="248">
        <f>'JMP Rural FINAL calcs'!BX78+'JMP Urban FINAL calcs'!BX78</f>
        <v>0</v>
      </c>
      <c r="BT78" s="248">
        <f>'JMP Rural FINAL calcs'!BY78+'JMP Urban FINAL calcs'!BY78</f>
        <v>0</v>
      </c>
      <c r="BU78" s="249">
        <f>BS78/B78</f>
        <v>0</v>
      </c>
      <c r="BV78" s="249" t="e">
        <f>'JMP Urban FINAL calcs'!BX78/'JMP Total sum FINAL calcs'!BS78</f>
        <v>#DIV/0!</v>
      </c>
      <c r="BW78" s="249" t="e">
        <f>'JMP Rural FINAL calcs'!BX78/'JMP Total sum FINAL calcs'!BS78</f>
        <v>#DIV/0!</v>
      </c>
      <c r="BX78" s="2"/>
      <c r="BY78" s="2"/>
      <c r="BZ78" s="2"/>
      <c r="CA78" s="2"/>
      <c r="CB78" s="2"/>
    </row>
    <row r="79" spans="1:80" ht="15.5" x14ac:dyDescent="0.35">
      <c r="A79" s="6" t="s">
        <v>116</v>
      </c>
      <c r="B79" s="142">
        <f t="shared" si="241"/>
        <v>40120.004061943699</v>
      </c>
      <c r="C79" s="143">
        <f>[1]HH_Islam_wealth!D82</f>
        <v>2.5798973082308998</v>
      </c>
      <c r="D79" s="144">
        <f t="shared" si="109"/>
        <v>15551.008148248735</v>
      </c>
      <c r="E79" s="142">
        <v>0.13138</v>
      </c>
      <c r="F79" s="142">
        <v>52.709600000000002</v>
      </c>
      <c r="G79" s="142">
        <v>1.0875900000000001</v>
      </c>
      <c r="H79" s="142">
        <v>436.34255000000002</v>
      </c>
      <c r="I79" s="142"/>
      <c r="J79" s="142"/>
      <c r="K79" s="142">
        <v>98.781030000000001</v>
      </c>
      <c r="L79" s="142">
        <v>39630.94786</v>
      </c>
      <c r="M79" s="142">
        <f t="shared" ref="M79:N79" si="269">K79</f>
        <v>98.781030000000001</v>
      </c>
      <c r="N79" s="142">
        <f t="shared" si="269"/>
        <v>39630.94786</v>
      </c>
      <c r="O79" s="142">
        <v>0</v>
      </c>
      <c r="P79" s="142">
        <v>0</v>
      </c>
      <c r="Q79" s="142"/>
      <c r="R79" s="145"/>
      <c r="S79" s="142">
        <v>9.1318599999999996</v>
      </c>
      <c r="T79" s="142">
        <v>3663.7019599999999</v>
      </c>
      <c r="U79" s="142">
        <v>42.54121</v>
      </c>
      <c r="V79" s="142">
        <v>17067.535179999999</v>
      </c>
      <c r="W79" s="142">
        <v>47.107950000000002</v>
      </c>
      <c r="X79" s="145">
        <v>18899.710709999999</v>
      </c>
      <c r="Y79" s="142">
        <f t="shared" si="243"/>
        <v>39630.94786</v>
      </c>
      <c r="Z79" s="146">
        <f t="shared" si="244"/>
        <v>1</v>
      </c>
      <c r="AA79" s="142">
        <f t="shared" si="245"/>
        <v>3663.7019599999999</v>
      </c>
      <c r="AB79" s="142">
        <f t="shared" si="246"/>
        <v>0</v>
      </c>
      <c r="AC79" s="142">
        <f t="shared" si="247"/>
        <v>17067.535179999999</v>
      </c>
      <c r="AD79" s="142">
        <f t="shared" si="248"/>
        <v>0</v>
      </c>
      <c r="AE79" s="142">
        <f t="shared" si="249"/>
        <v>18899.710709999999</v>
      </c>
      <c r="AF79" s="142">
        <f t="shared" si="250"/>
        <v>0</v>
      </c>
      <c r="AG79" s="142"/>
      <c r="AH79" s="142">
        <f t="shared" si="251"/>
        <v>1420.0960434786809</v>
      </c>
      <c r="AI79" s="142">
        <f t="shared" si="252"/>
        <v>0</v>
      </c>
      <c r="AJ79" s="142">
        <f t="shared" si="253"/>
        <v>6615.5870334636056</v>
      </c>
      <c r="AK79" s="142">
        <f t="shared" si="254"/>
        <v>0</v>
      </c>
      <c r="AL79" s="142">
        <f t="shared" si="255"/>
        <v>6615.5870334636056</v>
      </c>
      <c r="AM79" s="142">
        <f t="shared" si="256"/>
        <v>7325.7608547837917</v>
      </c>
      <c r="AN79" s="142">
        <f t="shared" si="257"/>
        <v>0</v>
      </c>
      <c r="AO79" s="142">
        <f t="shared" si="258"/>
        <v>7325.7608547837917</v>
      </c>
      <c r="AP79" s="142">
        <f t="shared" si="259"/>
        <v>13941.347888247397</v>
      </c>
      <c r="AQ79" s="142">
        <f t="shared" si="260"/>
        <v>436.34255000000002</v>
      </c>
      <c r="AR79" s="142">
        <f t="shared" si="261"/>
        <v>0</v>
      </c>
      <c r="AS79" s="142">
        <f t="shared" si="262"/>
        <v>169.13175133285094</v>
      </c>
      <c r="AT79" s="142">
        <f t="shared" si="263"/>
        <v>0</v>
      </c>
      <c r="AU79" s="142">
        <f t="shared" si="264"/>
        <v>169.13175133285094</v>
      </c>
      <c r="AV79" s="2"/>
      <c r="AW79" s="2">
        <f t="shared" si="265"/>
        <v>7325.7608547837917</v>
      </c>
      <c r="AX79" s="2">
        <f t="shared" si="266"/>
        <v>169.13175133285094</v>
      </c>
      <c r="AY79" s="2">
        <f t="shared" si="267"/>
        <v>7494.892606116643</v>
      </c>
      <c r="AZ79" s="2"/>
      <c r="BA79" s="248">
        <f>'JMP Rural FINAL calcs'!BI79+'JMP Urban FINAL calcs'!BI79</f>
        <v>0</v>
      </c>
      <c r="BB79" s="248">
        <f>'JMP Rural FINAL calcs'!BJ79+'JMP Urban FINAL calcs'!BJ79</f>
        <v>0</v>
      </c>
      <c r="BC79" s="249">
        <f>BA79/B79</f>
        <v>0</v>
      </c>
      <c r="BD79" s="249" t="e">
        <f>'JMP Urban FINAL calcs'!BI79/'JMP Total sum FINAL calcs'!BA79</f>
        <v>#DIV/0!</v>
      </c>
      <c r="BE79" s="249" t="e">
        <f>'JMP Rural FINAL calcs'!BI79/'JMP Total sum FINAL calcs'!BA79</f>
        <v>#DIV/0!</v>
      </c>
      <c r="BF79" s="248"/>
      <c r="BG79" s="248">
        <f>'JMP Rural FINAL calcs'!BN79+'JMP Urban FINAL calcs'!BN79</f>
        <v>0</v>
      </c>
      <c r="BH79" s="248">
        <f>'JMP Rural FINAL calcs'!BO79+'JMP Urban FINAL calcs'!BO79</f>
        <v>0</v>
      </c>
      <c r="BI79" s="249">
        <f>BG79/B79</f>
        <v>0</v>
      </c>
      <c r="BJ79" s="249" t="e">
        <f>'JMP Urban FINAL calcs'!BN79/'JMP Total sum FINAL calcs'!BG79</f>
        <v>#DIV/0!</v>
      </c>
      <c r="BK79" s="249" t="e">
        <f>'JMP Rural FINAL calcs'!BN79/'JMP Total sum FINAL calcs'!BG79</f>
        <v>#DIV/0!</v>
      </c>
      <c r="BL79" s="248"/>
      <c r="BM79" s="248">
        <f>'JMP Rural FINAL calcs'!BS79+'JMP Urban FINAL calcs'!BS79</f>
        <v>0</v>
      </c>
      <c r="BN79" s="248"/>
      <c r="BO79" s="249">
        <f>BM79/B79</f>
        <v>0</v>
      </c>
      <c r="BP79" s="249" t="e">
        <f>'JMP Urban FINAL calcs'!BS79/'JMP Total sum FINAL calcs'!BM79</f>
        <v>#DIV/0!</v>
      </c>
      <c r="BQ79" s="249" t="e">
        <f>'JMP Rural FINAL calcs'!BS79/'JMP Total sum FINAL calcs'!BM79</f>
        <v>#DIV/0!</v>
      </c>
      <c r="BR79" s="248"/>
      <c r="BS79" s="248">
        <f>'JMP Rural FINAL calcs'!BX79+'JMP Urban FINAL calcs'!BX79</f>
        <v>0</v>
      </c>
      <c r="BT79" s="248">
        <f>'JMP Rural FINAL calcs'!BY79+'JMP Urban FINAL calcs'!BY79</f>
        <v>0</v>
      </c>
      <c r="BU79" s="249">
        <f>BS79/B79</f>
        <v>0</v>
      </c>
      <c r="BV79" s="249" t="e">
        <f>'JMP Urban FINAL calcs'!BX79/'JMP Total sum FINAL calcs'!BS79</f>
        <v>#DIV/0!</v>
      </c>
      <c r="BW79" s="249" t="e">
        <f>'JMP Rural FINAL calcs'!BX79/'JMP Total sum FINAL calcs'!BS79</f>
        <v>#DIV/0!</v>
      </c>
      <c r="BX79" s="2"/>
      <c r="BY79" s="2"/>
      <c r="BZ79" s="2"/>
      <c r="CA79" s="2"/>
      <c r="CB79" s="2"/>
    </row>
    <row r="80" spans="1:80" ht="15.5" x14ac:dyDescent="0.35">
      <c r="A80" s="6" t="s">
        <v>118</v>
      </c>
      <c r="B80" s="142">
        <f t="shared" si="241"/>
        <v>563401.99258993217</v>
      </c>
      <c r="C80" s="143">
        <f>[1]HH_Islam_wealth!D83</f>
        <v>3.9408081773486798</v>
      </c>
      <c r="D80" s="144">
        <f t="shared" si="109"/>
        <v>142966.10421900341</v>
      </c>
      <c r="E80" s="142">
        <v>2.8108</v>
      </c>
      <c r="F80" s="142">
        <v>15836.098749999999</v>
      </c>
      <c r="G80" s="142">
        <v>2.17733</v>
      </c>
      <c r="H80" s="142">
        <v>12267.10025</v>
      </c>
      <c r="I80" s="142"/>
      <c r="J80" s="142"/>
      <c r="K80" s="142">
        <v>84.457579999999993</v>
      </c>
      <c r="L80" s="142">
        <v>475835.71273999999</v>
      </c>
      <c r="M80" s="142">
        <f t="shared" ref="M80:N80" si="270">K80</f>
        <v>84.457579999999993</v>
      </c>
      <c r="N80" s="142">
        <f t="shared" si="270"/>
        <v>475835.71273999999</v>
      </c>
      <c r="O80" s="142">
        <v>10.55429</v>
      </c>
      <c r="P80" s="142">
        <v>59463.088259999997</v>
      </c>
      <c r="Q80" s="142"/>
      <c r="R80" s="145"/>
      <c r="S80" s="142">
        <v>1.32599</v>
      </c>
      <c r="T80" s="142">
        <v>7470.6596</v>
      </c>
      <c r="U80" s="142">
        <v>89.489059999999995</v>
      </c>
      <c r="V80" s="142">
        <v>504183.14718999999</v>
      </c>
      <c r="W80" s="142">
        <v>4.1968199999999998</v>
      </c>
      <c r="X80" s="145">
        <v>23644.994200000001</v>
      </c>
      <c r="Y80" s="142">
        <f t="shared" si="243"/>
        <v>475835.71273999999</v>
      </c>
      <c r="Z80" s="146">
        <f t="shared" si="244"/>
        <v>0.88891608173058467</v>
      </c>
      <c r="AA80" s="142">
        <f t="shared" si="245"/>
        <v>6640.7894595749767</v>
      </c>
      <c r="AB80" s="142">
        <f t="shared" si="246"/>
        <v>829.87014042502301</v>
      </c>
      <c r="AC80" s="142">
        <f t="shared" si="247"/>
        <v>448176.50767472945</v>
      </c>
      <c r="AD80" s="142">
        <f t="shared" si="248"/>
        <v>56006.639515270559</v>
      </c>
      <c r="AE80" s="142">
        <f t="shared" si="249"/>
        <v>21018.415596806401</v>
      </c>
      <c r="AF80" s="142">
        <f t="shared" si="250"/>
        <v>2626.5786031935995</v>
      </c>
      <c r="AG80" s="142"/>
      <c r="AH80" s="142">
        <f t="shared" si="251"/>
        <v>1685.1339016563873</v>
      </c>
      <c r="AI80" s="142">
        <f t="shared" si="252"/>
        <v>70.194581337826662</v>
      </c>
      <c r="AJ80" s="142">
        <f t="shared" si="253"/>
        <v>113727.05483377683</v>
      </c>
      <c r="AK80" s="142">
        <f t="shared" si="254"/>
        <v>4737.32265014322</v>
      </c>
      <c r="AL80" s="142">
        <f t="shared" si="255"/>
        <v>118464.37748392005</v>
      </c>
      <c r="AM80" s="142">
        <f t="shared" si="256"/>
        <v>5333.5292282476166</v>
      </c>
      <c r="AN80" s="142">
        <f t="shared" si="257"/>
        <v>222.16920024094523</v>
      </c>
      <c r="AO80" s="142">
        <f t="shared" si="258"/>
        <v>5555.6984284885621</v>
      </c>
      <c r="AP80" s="142">
        <f t="shared" si="259"/>
        <v>124020.07591240862</v>
      </c>
      <c r="AQ80" s="142">
        <f t="shared" si="260"/>
        <v>10904.422688426275</v>
      </c>
      <c r="AR80" s="142">
        <f t="shared" si="261"/>
        <v>1362.6775615737242</v>
      </c>
      <c r="AS80" s="142">
        <f t="shared" si="262"/>
        <v>2767.0523907008883</v>
      </c>
      <c r="AT80" s="142">
        <f t="shared" si="263"/>
        <v>115.26210701366968</v>
      </c>
      <c r="AU80" s="142">
        <f t="shared" si="264"/>
        <v>2882.314497714558</v>
      </c>
      <c r="AV80" s="2"/>
      <c r="AW80" s="2">
        <f t="shared" si="265"/>
        <v>5555.6984284885621</v>
      </c>
      <c r="AX80" s="2">
        <f t="shared" si="266"/>
        <v>2882.314497714558</v>
      </c>
      <c r="AY80" s="2">
        <f t="shared" si="267"/>
        <v>8438.0129262031205</v>
      </c>
      <c r="AZ80" s="2"/>
      <c r="BA80" s="248">
        <f>'JMP Rural FINAL calcs'!BI80+'JMP Urban FINAL calcs'!BI80</f>
        <v>313987.4372124729</v>
      </c>
      <c r="BB80" s="248">
        <f>'JMP Rural FINAL calcs'!BJ80+'JMP Urban FINAL calcs'!BJ80</f>
        <v>74000.171970122828</v>
      </c>
      <c r="BC80" s="249">
        <f>BA80/B80</f>
        <v>0.55730622422737197</v>
      </c>
      <c r="BD80" s="249">
        <f>'JMP Urban FINAL calcs'!BI80/'JMP Total sum FINAL calcs'!BA80</f>
        <v>0.7566015903476061</v>
      </c>
      <c r="BE80" s="249">
        <f>'JMP Rural FINAL calcs'!BI80/'JMP Total sum FINAL calcs'!BA80</f>
        <v>0.24339840965239382</v>
      </c>
      <c r="BF80" s="248"/>
      <c r="BG80" s="248">
        <f>'JMP Rural FINAL calcs'!BN80+'JMP Urban FINAL calcs'!BN80</f>
        <v>213840.71828752721</v>
      </c>
      <c r="BH80" s="248">
        <f>'JMP Rural FINAL calcs'!BO80+'JMP Urban FINAL calcs'!BO80</f>
        <v>50010.990906155072</v>
      </c>
      <c r="BI80" s="249">
        <f>BG80/B80</f>
        <v>0.37955264819797957</v>
      </c>
      <c r="BJ80" s="249">
        <f>'JMP Urban FINAL calcs'!BN80/'JMP Total sum FINAL calcs'!BG80</f>
        <v>0.57530081731421856</v>
      </c>
      <c r="BK80" s="249">
        <f>'JMP Rural FINAL calcs'!BN80/'JMP Total sum FINAL calcs'!BG80</f>
        <v>0.4246991826857815</v>
      </c>
      <c r="BL80" s="248"/>
      <c r="BM80" s="248">
        <f>'JMP Rural FINAL calcs'!BS80+'JMP Urban FINAL calcs'!BS80</f>
        <v>12267.08539</v>
      </c>
      <c r="BN80" s="248">
        <f>'JMP Rural FINAL calcs'!BT80+'JMP Urban FINAL calcs'!BT80</f>
        <v>2840.2030470932532</v>
      </c>
      <c r="BO80" s="249">
        <f>BM80/B80</f>
        <v>2.1773237495325126E-2</v>
      </c>
      <c r="BP80" s="249">
        <f>'JMP Urban FINAL calcs'!BS80/'JMP Total sum FINAL calcs'!BM80</f>
        <v>0.34072431609608284</v>
      </c>
      <c r="BQ80" s="249">
        <f>'JMP Rural FINAL calcs'!BS80/'JMP Total sum FINAL calcs'!BM80</f>
        <v>0.65927568390391711</v>
      </c>
      <c r="BR80" s="248"/>
      <c r="BS80" s="248">
        <f>'JMP Rural FINAL calcs'!BX80+'JMP Urban FINAL calcs'!BX80</f>
        <v>15836.099320000001</v>
      </c>
      <c r="BT80" s="248">
        <f>'JMP Rural FINAL calcs'!BY80+'JMP Urban FINAL calcs'!BY80</f>
        <v>4018.4902708596956</v>
      </c>
      <c r="BU80" s="249">
        <f>BS80/B80</f>
        <v>2.8107993099566804E-2</v>
      </c>
      <c r="BV80" s="249">
        <f>'JMP Urban FINAL calcs'!BX80/'JMP Total sum FINAL calcs'!BS80</f>
        <v>8.2115129093544986E-2</v>
      </c>
      <c r="BW80" s="249">
        <f>'JMP Rural FINAL calcs'!BX80/'JMP Total sum FINAL calcs'!BS80</f>
        <v>0.91788487090645499</v>
      </c>
      <c r="BX80" s="2"/>
      <c r="BY80" s="2"/>
      <c r="BZ80" s="2"/>
      <c r="CA80" s="2"/>
      <c r="CB80" s="2"/>
    </row>
    <row r="81" spans="1:81" ht="15.5" x14ac:dyDescent="0.35">
      <c r="A81" s="6" t="s">
        <v>119</v>
      </c>
      <c r="B81" s="142">
        <f t="shared" si="241"/>
        <v>1369124.9621152121</v>
      </c>
      <c r="C81" s="143">
        <f>[1]HH_Islam_wealth!D84</f>
        <v>3.29086780304119</v>
      </c>
      <c r="D81" s="144">
        <f t="shared" si="109"/>
        <v>416037.66667562962</v>
      </c>
      <c r="E81" s="142">
        <v>7.4160000000000004E-2</v>
      </c>
      <c r="F81" s="142">
        <v>1015.36216</v>
      </c>
      <c r="G81" s="142">
        <v>0.62287999999999999</v>
      </c>
      <c r="H81" s="142">
        <v>8528.0156700000007</v>
      </c>
      <c r="I81" s="142"/>
      <c r="J81" s="142"/>
      <c r="K81" s="142">
        <v>93.398910000000001</v>
      </c>
      <c r="L81" s="142">
        <v>1278747.77113</v>
      </c>
      <c r="M81" s="142">
        <f t="shared" ref="M81:N81" si="271">K81</f>
        <v>93.398910000000001</v>
      </c>
      <c r="N81" s="142">
        <f t="shared" si="271"/>
        <v>1278747.77113</v>
      </c>
      <c r="O81" s="142">
        <v>5.9040499999999998</v>
      </c>
      <c r="P81" s="142">
        <v>80833.851039999994</v>
      </c>
      <c r="Q81" s="142"/>
      <c r="R81" s="145"/>
      <c r="S81" s="142">
        <v>20.113009999999999</v>
      </c>
      <c r="T81" s="142">
        <v>275372.20299000002</v>
      </c>
      <c r="U81" s="142">
        <v>73.294589999999999</v>
      </c>
      <c r="V81" s="142">
        <v>1003494.52757</v>
      </c>
      <c r="W81" s="142">
        <v>5.8953600000000002</v>
      </c>
      <c r="X81" s="145">
        <v>80714.891610000006</v>
      </c>
      <c r="Y81" s="142">
        <f t="shared" si="243"/>
        <v>1278747.77113</v>
      </c>
      <c r="Z81" s="146">
        <f t="shared" si="244"/>
        <v>0.94054505465366411</v>
      </c>
      <c r="AA81" s="142">
        <f t="shared" si="245"/>
        <v>258999.96371132944</v>
      </c>
      <c r="AB81" s="142">
        <f t="shared" si="246"/>
        <v>16372.239278670562</v>
      </c>
      <c r="AC81" s="142">
        <f t="shared" si="247"/>
        <v>943831.81527797855</v>
      </c>
      <c r="AD81" s="142">
        <f t="shared" si="248"/>
        <v>59662.712292021504</v>
      </c>
      <c r="AE81" s="142">
        <f t="shared" si="249"/>
        <v>75915.992140692033</v>
      </c>
      <c r="AF81" s="142">
        <f t="shared" si="250"/>
        <v>4798.8994693079749</v>
      </c>
      <c r="AG81" s="142"/>
      <c r="AH81" s="142">
        <f t="shared" si="251"/>
        <v>78702.633837791902</v>
      </c>
      <c r="AI81" s="142">
        <f t="shared" si="252"/>
        <v>1658.350751083598</v>
      </c>
      <c r="AJ81" s="142">
        <f t="shared" si="253"/>
        <v>286803.32111966185</v>
      </c>
      <c r="AK81" s="142">
        <f t="shared" si="254"/>
        <v>6043.2603052691647</v>
      </c>
      <c r="AL81" s="142">
        <f t="shared" si="255"/>
        <v>292846.58142493101</v>
      </c>
      <c r="AM81" s="142">
        <f t="shared" si="256"/>
        <v>23068.684822445855</v>
      </c>
      <c r="AN81" s="142">
        <f t="shared" si="257"/>
        <v>486.08247191142789</v>
      </c>
      <c r="AO81" s="142">
        <f t="shared" si="258"/>
        <v>23554.767294357283</v>
      </c>
      <c r="AP81" s="142">
        <f t="shared" si="259"/>
        <v>316401.3487192883</v>
      </c>
      <c r="AQ81" s="142">
        <f t="shared" si="260"/>
        <v>8020.982964427455</v>
      </c>
      <c r="AR81" s="142">
        <f t="shared" si="261"/>
        <v>507.03270557254604</v>
      </c>
      <c r="AS81" s="142">
        <f t="shared" si="262"/>
        <v>2437.3458444654093</v>
      </c>
      <c r="AT81" s="142">
        <f t="shared" si="263"/>
        <v>51.357548213066252</v>
      </c>
      <c r="AU81" s="142">
        <f t="shared" si="264"/>
        <v>2488.7033926784757</v>
      </c>
      <c r="AV81" s="2"/>
      <c r="AW81" s="2">
        <f t="shared" si="265"/>
        <v>23554.767294357283</v>
      </c>
      <c r="AX81" s="2">
        <f t="shared" si="266"/>
        <v>2488.7033926784757</v>
      </c>
      <c r="AY81" s="2">
        <f t="shared" si="267"/>
        <v>26043.470687035759</v>
      </c>
      <c r="AZ81" s="2"/>
      <c r="BA81" s="248">
        <f>'JMP Rural FINAL calcs'!BI81+'JMP Urban FINAL calcs'!BI81</f>
        <v>0</v>
      </c>
      <c r="BB81" s="248">
        <f>'JMP Rural FINAL calcs'!BJ81+'JMP Urban FINAL calcs'!BJ81</f>
        <v>0</v>
      </c>
      <c r="BC81" s="249">
        <f>BA81/B81</f>
        <v>0</v>
      </c>
      <c r="BD81" s="249" t="e">
        <f>'JMP Urban FINAL calcs'!BI81/'JMP Total sum FINAL calcs'!BA81</f>
        <v>#DIV/0!</v>
      </c>
      <c r="BE81" s="249" t="e">
        <f>'JMP Rural FINAL calcs'!BI81/'JMP Total sum FINAL calcs'!BA81</f>
        <v>#DIV/0!</v>
      </c>
      <c r="BF81" s="248"/>
      <c r="BG81" s="248">
        <f>'JMP Rural FINAL calcs'!BN81+'JMP Urban FINAL calcs'!BN81</f>
        <v>0</v>
      </c>
      <c r="BH81" s="248">
        <f>'JMP Rural FINAL calcs'!BO81+'JMP Urban FINAL calcs'!BO81</f>
        <v>0</v>
      </c>
      <c r="BI81" s="249">
        <f>BG81/B81</f>
        <v>0</v>
      </c>
      <c r="BJ81" s="249" t="e">
        <f>'JMP Urban FINAL calcs'!BN81/'JMP Total sum FINAL calcs'!BG81</f>
        <v>#DIV/0!</v>
      </c>
      <c r="BK81" s="249" t="e">
        <f>'JMP Rural FINAL calcs'!BN81/'JMP Total sum FINAL calcs'!BG81</f>
        <v>#DIV/0!</v>
      </c>
      <c r="BL81" s="248"/>
      <c r="BM81" s="248">
        <f>'JMP Rural FINAL calcs'!BS81+'JMP Urban FINAL calcs'!BS81</f>
        <v>0</v>
      </c>
      <c r="BN81" s="248"/>
      <c r="BO81" s="249">
        <f>BM81/B81</f>
        <v>0</v>
      </c>
      <c r="BP81" s="249" t="e">
        <f>'JMP Urban FINAL calcs'!BS81/'JMP Total sum FINAL calcs'!BM81</f>
        <v>#DIV/0!</v>
      </c>
      <c r="BQ81" s="249" t="e">
        <f>'JMP Rural FINAL calcs'!BS81/'JMP Total sum FINAL calcs'!BM81</f>
        <v>#DIV/0!</v>
      </c>
      <c r="BR81" s="248"/>
      <c r="BS81" s="248">
        <f>'JMP Rural FINAL calcs'!BX81+'JMP Urban FINAL calcs'!BX81</f>
        <v>0</v>
      </c>
      <c r="BT81" s="248">
        <f>'JMP Rural FINAL calcs'!BY81+'JMP Urban FINAL calcs'!BY81</f>
        <v>0</v>
      </c>
      <c r="BU81" s="249">
        <f>BS81/B81</f>
        <v>0</v>
      </c>
      <c r="BV81" s="249" t="e">
        <f>'JMP Urban FINAL calcs'!BX81/'JMP Total sum FINAL calcs'!BS81</f>
        <v>#DIV/0!</v>
      </c>
      <c r="BW81" s="249" t="e">
        <f>'JMP Rural FINAL calcs'!BX81/'JMP Total sum FINAL calcs'!BS81</f>
        <v>#DIV/0!</v>
      </c>
      <c r="BX81" s="2"/>
      <c r="BY81" s="2"/>
      <c r="BZ81" s="2"/>
      <c r="CA81" s="2"/>
      <c r="CB81" s="2"/>
    </row>
    <row r="82" spans="1:81" ht="15.5" x14ac:dyDescent="0.35">
      <c r="A82" s="6" t="s">
        <v>122</v>
      </c>
      <c r="B82" s="142">
        <f t="shared" si="241"/>
        <v>35446</v>
      </c>
      <c r="C82" s="143">
        <f>[1]HH_Islam_wealth!D85</f>
        <v>3.6529293392895306</v>
      </c>
      <c r="D82" s="144">
        <f t="shared" si="109"/>
        <v>9703.4452921813154</v>
      </c>
      <c r="E82" s="142">
        <v>1.6045499999999999</v>
      </c>
      <c r="F82" s="142">
        <v>568.74717999999996</v>
      </c>
      <c r="G82" s="142">
        <v>10.40682</v>
      </c>
      <c r="H82" s="142">
        <v>3688.8007699999998</v>
      </c>
      <c r="I82" s="142"/>
      <c r="J82" s="142"/>
      <c r="K82" s="142">
        <v>87.988640000000004</v>
      </c>
      <c r="L82" s="142">
        <v>31188.45205</v>
      </c>
      <c r="M82" s="142">
        <f t="shared" ref="M82:N82" si="272">K82</f>
        <v>87.988640000000004</v>
      </c>
      <c r="N82" s="142">
        <f t="shared" si="272"/>
        <v>31188.45205</v>
      </c>
      <c r="O82" s="142">
        <v>0</v>
      </c>
      <c r="P82" s="142">
        <v>0</v>
      </c>
      <c r="Q82" s="142"/>
      <c r="R82" s="145"/>
      <c r="S82" s="142">
        <v>9.1999999999999993</v>
      </c>
      <c r="T82" s="142">
        <v>3261.0320000000002</v>
      </c>
      <c r="U82" s="142">
        <v>61.35</v>
      </c>
      <c r="V82" s="142">
        <v>21746.120999999999</v>
      </c>
      <c r="W82" s="142">
        <v>17.438639999999999</v>
      </c>
      <c r="X82" s="145">
        <v>6181.2990499999996</v>
      </c>
      <c r="Y82" s="142">
        <f t="shared" si="243"/>
        <v>31188.45205</v>
      </c>
      <c r="Z82" s="146">
        <f t="shared" si="244"/>
        <v>1</v>
      </c>
      <c r="AA82" s="142">
        <f t="shared" si="245"/>
        <v>3261.0320000000002</v>
      </c>
      <c r="AB82" s="142">
        <f t="shared" si="246"/>
        <v>0</v>
      </c>
      <c r="AC82" s="142">
        <f t="shared" si="247"/>
        <v>21746.120999999999</v>
      </c>
      <c r="AD82" s="142">
        <f t="shared" si="248"/>
        <v>0</v>
      </c>
      <c r="AE82" s="142">
        <f t="shared" si="249"/>
        <v>6181.2990499999996</v>
      </c>
      <c r="AF82" s="142">
        <f t="shared" si="250"/>
        <v>0</v>
      </c>
      <c r="AG82" s="142"/>
      <c r="AH82" s="142">
        <f t="shared" si="251"/>
        <v>892.71696688068107</v>
      </c>
      <c r="AI82" s="142">
        <f t="shared" si="252"/>
        <v>0</v>
      </c>
      <c r="AJ82" s="142">
        <f t="shared" si="253"/>
        <v>5953.0636867532367</v>
      </c>
      <c r="AK82" s="142">
        <f t="shared" si="254"/>
        <v>0</v>
      </c>
      <c r="AL82" s="142">
        <f t="shared" si="255"/>
        <v>5953.0636867532367</v>
      </c>
      <c r="AM82" s="142">
        <f t="shared" si="256"/>
        <v>1692.148540492223</v>
      </c>
      <c r="AN82" s="142">
        <f t="shared" si="257"/>
        <v>0</v>
      </c>
      <c r="AO82" s="142">
        <f t="shared" si="258"/>
        <v>1692.148540492223</v>
      </c>
      <c r="AP82" s="142">
        <f t="shared" si="259"/>
        <v>7645.2122272454599</v>
      </c>
      <c r="AQ82" s="142">
        <f t="shared" si="260"/>
        <v>3688.8007699999998</v>
      </c>
      <c r="AR82" s="142">
        <f t="shared" si="261"/>
        <v>0</v>
      </c>
      <c r="AS82" s="142">
        <f t="shared" si="262"/>
        <v>1009.8199081829067</v>
      </c>
      <c r="AT82" s="142">
        <f t="shared" si="263"/>
        <v>0</v>
      </c>
      <c r="AU82" s="142">
        <f t="shared" si="264"/>
        <v>1009.8199081829067</v>
      </c>
      <c r="AV82" s="2"/>
      <c r="AW82" s="2">
        <f t="shared" si="265"/>
        <v>1692.148540492223</v>
      </c>
      <c r="AX82" s="2">
        <f t="shared" si="266"/>
        <v>1009.8199081829067</v>
      </c>
      <c r="AY82" s="2">
        <f t="shared" si="267"/>
        <v>2701.9684486751298</v>
      </c>
      <c r="AZ82" s="2"/>
      <c r="BA82" s="248">
        <f>'JMP Rural FINAL calcs'!BI82+'JMP Urban FINAL calcs'!BI82</f>
        <v>0</v>
      </c>
      <c r="BB82" s="248">
        <f>'JMP Rural FINAL calcs'!BJ82+'JMP Urban FINAL calcs'!BJ82</f>
        <v>0</v>
      </c>
      <c r="BC82" s="249">
        <f>BA82/B82</f>
        <v>0</v>
      </c>
      <c r="BD82" s="249" t="e">
        <f>'JMP Urban FINAL calcs'!BI82/'JMP Total sum FINAL calcs'!BA82</f>
        <v>#DIV/0!</v>
      </c>
      <c r="BE82" s="249" t="e">
        <f>'JMP Rural FINAL calcs'!BI82/'JMP Total sum FINAL calcs'!BA82</f>
        <v>#DIV/0!</v>
      </c>
      <c r="BF82" s="248"/>
      <c r="BG82" s="248">
        <f>'JMP Rural FINAL calcs'!BN82+'JMP Urban FINAL calcs'!BN82</f>
        <v>0</v>
      </c>
      <c r="BH82" s="248">
        <f>'JMP Rural FINAL calcs'!BO82+'JMP Urban FINAL calcs'!BO82</f>
        <v>0</v>
      </c>
      <c r="BI82" s="249">
        <f>BG82/B82</f>
        <v>0</v>
      </c>
      <c r="BJ82" s="249" t="e">
        <f>'JMP Urban FINAL calcs'!BN82/'JMP Total sum FINAL calcs'!BG82</f>
        <v>#DIV/0!</v>
      </c>
      <c r="BK82" s="249" t="e">
        <f>'JMP Rural FINAL calcs'!BN82/'JMP Total sum FINAL calcs'!BG82</f>
        <v>#DIV/0!</v>
      </c>
      <c r="BL82" s="248"/>
      <c r="BM82" s="248">
        <f>'JMP Rural FINAL calcs'!BS82+'JMP Urban FINAL calcs'!BS82</f>
        <v>0</v>
      </c>
      <c r="BN82" s="248"/>
      <c r="BO82" s="249">
        <f>BM82/B82</f>
        <v>0</v>
      </c>
      <c r="BP82" s="249" t="e">
        <f>'JMP Urban FINAL calcs'!BS82/'JMP Total sum FINAL calcs'!BM82</f>
        <v>#DIV/0!</v>
      </c>
      <c r="BQ82" s="249" t="e">
        <f>'JMP Rural FINAL calcs'!BS82/'JMP Total sum FINAL calcs'!BM82</f>
        <v>#DIV/0!</v>
      </c>
      <c r="BR82" s="248"/>
      <c r="BS82" s="248">
        <f>'JMP Rural FINAL calcs'!BX82+'JMP Urban FINAL calcs'!BX82</f>
        <v>0</v>
      </c>
      <c r="BT82" s="248">
        <f>'JMP Rural FINAL calcs'!BY82+'JMP Urban FINAL calcs'!BY82</f>
        <v>0</v>
      </c>
      <c r="BU82" s="249">
        <f>BS82/B82</f>
        <v>0</v>
      </c>
      <c r="BV82" s="249" t="e">
        <f>'JMP Urban FINAL calcs'!BX82/'JMP Total sum FINAL calcs'!BS82</f>
        <v>#DIV/0!</v>
      </c>
      <c r="BW82" s="249" t="e">
        <f>'JMP Rural FINAL calcs'!BX82/'JMP Total sum FINAL calcs'!BS82</f>
        <v>#DIV/0!</v>
      </c>
      <c r="BX82" s="2"/>
      <c r="BY82" s="2"/>
      <c r="BZ82" s="2"/>
      <c r="CA82" s="2"/>
      <c r="CB82" s="2"/>
    </row>
    <row r="83" spans="1:81" ht="15.5" x14ac:dyDescent="0.35">
      <c r="A83" s="6" t="s">
        <v>124</v>
      </c>
      <c r="B83" s="142">
        <f t="shared" si="241"/>
        <v>104901.00273760447</v>
      </c>
      <c r="C83" s="143">
        <f>[1]HH_Islam_wealth!D86</f>
        <v>3.6529293392895306</v>
      </c>
      <c r="D83" s="144">
        <f t="shared" si="109"/>
        <v>28716.953708720517</v>
      </c>
      <c r="E83" s="142">
        <v>0</v>
      </c>
      <c r="F83" s="142">
        <v>0</v>
      </c>
      <c r="G83" s="142">
        <v>0.62871999999999995</v>
      </c>
      <c r="H83" s="142">
        <v>659.53616</v>
      </c>
      <c r="I83" s="142"/>
      <c r="J83" s="142"/>
      <c r="K83" s="142">
        <v>99.371279999999999</v>
      </c>
      <c r="L83" s="142">
        <v>104241.46384</v>
      </c>
      <c r="M83" s="142">
        <f t="shared" ref="M83:N83" si="273">K83</f>
        <v>99.371279999999999</v>
      </c>
      <c r="N83" s="142">
        <f t="shared" si="273"/>
        <v>104241.46384</v>
      </c>
      <c r="O83" s="142">
        <v>0</v>
      </c>
      <c r="P83" s="142">
        <v>0</v>
      </c>
      <c r="Q83" s="142"/>
      <c r="R83" s="145"/>
      <c r="S83" s="142">
        <v>41.621310000000001</v>
      </c>
      <c r="T83" s="142">
        <v>43661.167759999997</v>
      </c>
      <c r="U83" s="142">
        <v>57.104669999999999</v>
      </c>
      <c r="V83" s="142">
        <v>59903.371440000003</v>
      </c>
      <c r="W83" s="142">
        <v>0.64529999999999998</v>
      </c>
      <c r="X83" s="145">
        <v>676.92463999999995</v>
      </c>
      <c r="Y83" s="142">
        <f t="shared" si="243"/>
        <v>104241.46384</v>
      </c>
      <c r="Z83" s="146">
        <f t="shared" si="244"/>
        <v>1</v>
      </c>
      <c r="AA83" s="142">
        <f t="shared" si="245"/>
        <v>43661.167759999997</v>
      </c>
      <c r="AB83" s="142">
        <f t="shared" si="246"/>
        <v>0</v>
      </c>
      <c r="AC83" s="142">
        <f t="shared" si="247"/>
        <v>59903.371440000003</v>
      </c>
      <c r="AD83" s="142">
        <f t="shared" si="248"/>
        <v>0</v>
      </c>
      <c r="AE83" s="142">
        <f t="shared" si="249"/>
        <v>676.92463999999995</v>
      </c>
      <c r="AF83" s="142">
        <f t="shared" si="250"/>
        <v>0</v>
      </c>
      <c r="AG83" s="142"/>
      <c r="AH83" s="142">
        <f t="shared" si="251"/>
        <v>11952.371290185371</v>
      </c>
      <c r="AI83" s="142">
        <f t="shared" si="252"/>
        <v>0</v>
      </c>
      <c r="AJ83" s="142">
        <f t="shared" si="253"/>
        <v>16398.721649417614</v>
      </c>
      <c r="AK83" s="142">
        <f t="shared" si="254"/>
        <v>0</v>
      </c>
      <c r="AL83" s="142">
        <f t="shared" si="255"/>
        <v>16398.721649417614</v>
      </c>
      <c r="AM83" s="142">
        <f t="shared" si="256"/>
        <v>185.31008325818235</v>
      </c>
      <c r="AN83" s="142">
        <f t="shared" si="257"/>
        <v>0</v>
      </c>
      <c r="AO83" s="142">
        <f t="shared" si="258"/>
        <v>185.31008325818235</v>
      </c>
      <c r="AP83" s="142">
        <f t="shared" si="259"/>
        <v>16584.031732675798</v>
      </c>
      <c r="AQ83" s="142">
        <f t="shared" si="260"/>
        <v>659.53616</v>
      </c>
      <c r="AR83" s="142">
        <f t="shared" si="261"/>
        <v>0</v>
      </c>
      <c r="AS83" s="142">
        <f t="shared" si="262"/>
        <v>180.54993643218819</v>
      </c>
      <c r="AT83" s="142">
        <f t="shared" si="263"/>
        <v>0</v>
      </c>
      <c r="AU83" s="142">
        <f t="shared" si="264"/>
        <v>180.54993643218819</v>
      </c>
      <c r="AV83" s="2"/>
      <c r="AW83" s="2">
        <f t="shared" si="265"/>
        <v>185.31008325818235</v>
      </c>
      <c r="AX83" s="2">
        <f t="shared" si="266"/>
        <v>180.54993643218819</v>
      </c>
      <c r="AY83" s="2">
        <f t="shared" si="267"/>
        <v>365.86001969037056</v>
      </c>
      <c r="AZ83" s="2"/>
      <c r="BA83" s="248">
        <f>'JMP Rural FINAL calcs'!BI83+'JMP Urban FINAL calcs'!BI83</f>
        <v>0</v>
      </c>
      <c r="BB83" s="248">
        <f>'JMP Rural FINAL calcs'!BJ83+'JMP Urban FINAL calcs'!BJ83</f>
        <v>0</v>
      </c>
      <c r="BC83" s="249">
        <f>BA83/B83</f>
        <v>0</v>
      </c>
      <c r="BD83" s="249" t="e">
        <f>'JMP Urban FINAL calcs'!BI83/'JMP Total sum FINAL calcs'!BA83</f>
        <v>#DIV/0!</v>
      </c>
      <c r="BE83" s="249" t="e">
        <f>'JMP Rural FINAL calcs'!BI83/'JMP Total sum FINAL calcs'!BA83</f>
        <v>#DIV/0!</v>
      </c>
      <c r="BF83" s="248"/>
      <c r="BG83" s="248">
        <f>'JMP Rural FINAL calcs'!BN83+'JMP Urban FINAL calcs'!BN83</f>
        <v>0</v>
      </c>
      <c r="BH83" s="248">
        <f>'JMP Rural FINAL calcs'!BO83+'JMP Urban FINAL calcs'!BO83</f>
        <v>0</v>
      </c>
      <c r="BI83" s="249">
        <f>BG83/B83</f>
        <v>0</v>
      </c>
      <c r="BJ83" s="249" t="e">
        <f>'JMP Urban FINAL calcs'!BN83/'JMP Total sum FINAL calcs'!BG83</f>
        <v>#DIV/0!</v>
      </c>
      <c r="BK83" s="249" t="e">
        <f>'JMP Rural FINAL calcs'!BN83/'JMP Total sum FINAL calcs'!BG83</f>
        <v>#DIV/0!</v>
      </c>
      <c r="BL83" s="248"/>
      <c r="BM83" s="248">
        <f>'JMP Rural FINAL calcs'!BS83+'JMP Urban FINAL calcs'!BS83</f>
        <v>0</v>
      </c>
      <c r="BN83" s="248"/>
      <c r="BO83" s="249">
        <f>BM83/B83</f>
        <v>0</v>
      </c>
      <c r="BP83" s="249" t="e">
        <f>'JMP Urban FINAL calcs'!BS83/'JMP Total sum FINAL calcs'!BM83</f>
        <v>#DIV/0!</v>
      </c>
      <c r="BQ83" s="249" t="e">
        <f>'JMP Rural FINAL calcs'!BS83/'JMP Total sum FINAL calcs'!BM83</f>
        <v>#DIV/0!</v>
      </c>
      <c r="BR83" s="248"/>
      <c r="BS83" s="248">
        <f>'JMP Rural FINAL calcs'!BX83+'JMP Urban FINAL calcs'!BX83</f>
        <v>0</v>
      </c>
      <c r="BT83" s="248">
        <f>'JMP Rural FINAL calcs'!BY83+'JMP Urban FINAL calcs'!BY83</f>
        <v>0</v>
      </c>
      <c r="BU83" s="249">
        <f>BS83/B83</f>
        <v>0</v>
      </c>
      <c r="BV83" s="249" t="e">
        <f>'JMP Urban FINAL calcs'!BX83/'JMP Total sum FINAL calcs'!BS83</f>
        <v>#DIV/0!</v>
      </c>
      <c r="BW83" s="249" t="e">
        <f>'JMP Rural FINAL calcs'!BX83/'JMP Total sum FINAL calcs'!BS83</f>
        <v>#DIV/0!</v>
      </c>
      <c r="BX83" s="2"/>
      <c r="BY83" s="2"/>
      <c r="BZ83" s="2"/>
      <c r="CA83" s="2"/>
      <c r="CB83" s="2"/>
    </row>
    <row r="84" spans="1:81" ht="15.5" x14ac:dyDescent="0.35">
      <c r="A84" s="6" t="s">
        <v>104</v>
      </c>
      <c r="B84" s="142">
        <f t="shared" si="241"/>
        <v>3456750.3206200795</v>
      </c>
      <c r="C84" s="143">
        <f>[1]HH_Islam_wealth!D87</f>
        <v>2.7812603590557798</v>
      </c>
      <c r="D84" s="144">
        <f t="shared" si="109"/>
        <v>1242871.8905674922</v>
      </c>
      <c r="E84" s="142">
        <v>0.39860000000000001</v>
      </c>
      <c r="F84" s="142">
        <v>13778.64387</v>
      </c>
      <c r="G84" s="142">
        <v>0.66968000000000005</v>
      </c>
      <c r="H84" s="142">
        <v>23149.01283</v>
      </c>
      <c r="I84" s="142"/>
      <c r="J84" s="142"/>
      <c r="K84" s="142">
        <v>96.596190000000007</v>
      </c>
      <c r="L84" s="142">
        <v>3339088.8786999998</v>
      </c>
      <c r="M84" s="142">
        <f t="shared" ref="M84:N84" si="274">K84</f>
        <v>96.596190000000007</v>
      </c>
      <c r="N84" s="142">
        <f t="shared" si="274"/>
        <v>3339088.8786999998</v>
      </c>
      <c r="O84" s="142">
        <v>2.3355299999999999</v>
      </c>
      <c r="P84" s="142">
        <v>80733.464600000007</v>
      </c>
      <c r="Q84" s="142"/>
      <c r="R84" s="145"/>
      <c r="S84" s="142">
        <v>60.192390000000003</v>
      </c>
      <c r="T84" s="142">
        <v>2080700.29171</v>
      </c>
      <c r="U84" s="142">
        <v>35.111649999999997</v>
      </c>
      <c r="V84" s="142">
        <v>1213722.0739500001</v>
      </c>
      <c r="W84" s="142">
        <v>3.6276799999999998</v>
      </c>
      <c r="X84" s="145">
        <v>125399.97764</v>
      </c>
      <c r="Y84" s="142">
        <f t="shared" si="243"/>
        <v>3339088.8786999998</v>
      </c>
      <c r="Z84" s="146">
        <f t="shared" si="244"/>
        <v>0.97639249747631762</v>
      </c>
      <c r="AA84" s="142">
        <f t="shared" si="245"/>
        <v>2031580.1543224296</v>
      </c>
      <c r="AB84" s="142">
        <f t="shared" si="246"/>
        <v>49120.137387570488</v>
      </c>
      <c r="AC84" s="142">
        <f t="shared" si="247"/>
        <v>1185069.1270261765</v>
      </c>
      <c r="AD84" s="142">
        <f t="shared" si="248"/>
        <v>28652.946923823638</v>
      </c>
      <c r="AE84" s="142">
        <f t="shared" si="249"/>
        <v>122439.59735139398</v>
      </c>
      <c r="AF84" s="142">
        <f t="shared" si="250"/>
        <v>2960.3802886060139</v>
      </c>
      <c r="AG84" s="142"/>
      <c r="AH84" s="142">
        <f t="shared" si="251"/>
        <v>730453.06517514889</v>
      </c>
      <c r="AI84" s="142">
        <f t="shared" si="252"/>
        <v>5887.0357375491521</v>
      </c>
      <c r="AJ84" s="142">
        <f t="shared" si="253"/>
        <v>426090.68337223202</v>
      </c>
      <c r="AK84" s="142">
        <f t="shared" si="254"/>
        <v>3434.0482640696432</v>
      </c>
      <c r="AL84" s="142">
        <f t="shared" si="255"/>
        <v>429524.73163630167</v>
      </c>
      <c r="AM84" s="142">
        <f t="shared" si="256"/>
        <v>44023.062045497041</v>
      </c>
      <c r="AN84" s="142">
        <f t="shared" si="257"/>
        <v>354.80081047512863</v>
      </c>
      <c r="AO84" s="142">
        <f t="shared" si="258"/>
        <v>44377.862855972169</v>
      </c>
      <c r="AP84" s="142">
        <f t="shared" si="259"/>
        <v>473902.59449227387</v>
      </c>
      <c r="AQ84" s="142">
        <f t="shared" si="260"/>
        <v>22602.522451195018</v>
      </c>
      <c r="AR84" s="142">
        <f t="shared" si="261"/>
        <v>546.49037880498076</v>
      </c>
      <c r="AS84" s="142">
        <f t="shared" si="262"/>
        <v>8126.7193765593493</v>
      </c>
      <c r="AT84" s="142">
        <f t="shared" si="263"/>
        <v>65.496730289394264</v>
      </c>
      <c r="AU84" s="142">
        <f t="shared" si="264"/>
        <v>8192.2161068487439</v>
      </c>
      <c r="AV84" s="2"/>
      <c r="AW84" s="2">
        <f t="shared" si="265"/>
        <v>44377.862855972169</v>
      </c>
      <c r="AX84" s="2">
        <f t="shared" si="266"/>
        <v>8192.2161068487439</v>
      </c>
      <c r="AY84" s="2">
        <f t="shared" si="267"/>
        <v>52570.078962820917</v>
      </c>
      <c r="AZ84" s="2"/>
      <c r="BA84" s="248">
        <f>'JMP Rural FINAL calcs'!BI84+'JMP Urban FINAL calcs'!BI84</f>
        <v>1002357.3432668716</v>
      </c>
      <c r="BB84" s="248">
        <f>'JMP Rural FINAL calcs'!BJ84+'JMP Urban FINAL calcs'!BJ84</f>
        <v>354925.01161856751</v>
      </c>
      <c r="BC84" s="249">
        <f>BA84/B84</f>
        <v>0.28997099885625138</v>
      </c>
      <c r="BD84" s="249">
        <f>'JMP Urban FINAL calcs'!BI84/'JMP Total sum FINAL calcs'!BA84</f>
        <v>0.88403818091406483</v>
      </c>
      <c r="BE84" s="249">
        <f>'JMP Rural FINAL calcs'!BI84/'JMP Total sum FINAL calcs'!BA84</f>
        <v>0.1159618190859352</v>
      </c>
      <c r="BF84" s="248"/>
      <c r="BG84" s="248">
        <f>'JMP Rural FINAL calcs'!BN84+'JMP Urban FINAL calcs'!BN84</f>
        <v>336764.6743431284</v>
      </c>
      <c r="BH84" s="248">
        <f>'JMP Rural FINAL calcs'!BO84+'JMP Urban FINAL calcs'!BO84</f>
        <v>119251.90713825477</v>
      </c>
      <c r="BI84" s="249">
        <f>BG84/B84</f>
        <v>9.742233112246268E-2</v>
      </c>
      <c r="BJ84" s="249">
        <f>'JMP Urban FINAL calcs'!BN84/'JMP Total sum FINAL calcs'!BG84</f>
        <v>0.87709334329272426</v>
      </c>
      <c r="BK84" s="249">
        <f>'JMP Rural FINAL calcs'!BN84/'JMP Total sum FINAL calcs'!BG84</f>
        <v>0.12290665670727578</v>
      </c>
      <c r="BL84" s="248"/>
      <c r="BM84" s="248">
        <f>'JMP Rural FINAL calcs'!BS84+'JMP Urban FINAL calcs'!BS84</f>
        <v>23149.119050000001</v>
      </c>
      <c r="BN84" s="248">
        <f>'JMP Rural FINAL calcs'!BT84+'JMP Urban FINAL calcs'!BT84</f>
        <v>8196.8932101718965</v>
      </c>
      <c r="BO84" s="249">
        <f>BM84/B84</f>
        <v>6.6967865488900746E-3</v>
      </c>
      <c r="BP84" s="249">
        <f>'JMP Urban FINAL calcs'!BS84/'JMP Total sum FINAL calcs'!BM84</f>
        <v>0.88381958880633937</v>
      </c>
      <c r="BQ84" s="249">
        <f>'JMP Rural FINAL calcs'!BS84/'JMP Total sum FINAL calcs'!BM84</f>
        <v>0.11618041119366052</v>
      </c>
      <c r="BR84" s="248"/>
      <c r="BS84" s="248">
        <f>'JMP Rural FINAL calcs'!BX84+'JMP Urban FINAL calcs'!BX84</f>
        <v>13778.643410000001</v>
      </c>
      <c r="BT84" s="248">
        <f>'JMP Rural FINAL calcs'!BY84+'JMP Urban FINAL calcs'!BY84</f>
        <v>4954.1005268121544</v>
      </c>
      <c r="BU84" s="249">
        <f>BS84/B84</f>
        <v>3.9860105972387263E-3</v>
      </c>
      <c r="BV84" s="249">
        <f>'JMP Urban FINAL calcs'!BX84/'JMP Total sum FINAL calcs'!BS84</f>
        <v>0.98759185320987997</v>
      </c>
      <c r="BW84" s="249">
        <f>'JMP Rural FINAL calcs'!BX84/'JMP Total sum FINAL calcs'!BS84</f>
        <v>1.240814679012003E-2</v>
      </c>
      <c r="BX84" s="2"/>
      <c r="BY84" s="2"/>
      <c r="BZ84" s="2"/>
      <c r="CA84" s="2"/>
      <c r="CB84" s="2"/>
    </row>
    <row r="85" spans="1:81" ht="15.5" x14ac:dyDescent="0.35">
      <c r="A85" s="6" t="s">
        <v>127</v>
      </c>
      <c r="B85" s="142">
        <f t="shared" si="241"/>
        <v>31977084.779284958</v>
      </c>
      <c r="C85" s="143">
        <f>[1]HH_Islam_wealth!D88</f>
        <v>4.3313616222191396</v>
      </c>
      <c r="D85" s="144">
        <f t="shared" si="109"/>
        <v>7382686.4548201235</v>
      </c>
      <c r="E85" s="142">
        <v>3.0238499999999999</v>
      </c>
      <c r="F85" s="142">
        <v>966937.31761000003</v>
      </c>
      <c r="G85" s="142">
        <v>3.0411299999999999</v>
      </c>
      <c r="H85" s="142">
        <v>972465.53293999995</v>
      </c>
      <c r="I85" s="142">
        <v>70.176460000000006</v>
      </c>
      <c r="J85" s="142">
        <v>22440370.246849999</v>
      </c>
      <c r="K85" s="142"/>
      <c r="L85" s="142"/>
      <c r="M85" s="142">
        <f t="shared" ref="M85:N85" si="275">I85</f>
        <v>70.176460000000006</v>
      </c>
      <c r="N85" s="142">
        <f t="shared" si="275"/>
        <v>22440370.246849999</v>
      </c>
      <c r="O85" s="142">
        <v>0</v>
      </c>
      <c r="P85" s="142">
        <v>0</v>
      </c>
      <c r="Q85" s="142">
        <v>23.758559999999999</v>
      </c>
      <c r="R85" s="145">
        <v>7597290.9025999997</v>
      </c>
      <c r="S85" s="142">
        <v>90.357330000000005</v>
      </c>
      <c r="T85" s="142">
        <v>28893620.18502</v>
      </c>
      <c r="U85" s="142">
        <v>3.57769</v>
      </c>
      <c r="V85" s="142">
        <v>1144040.96444</v>
      </c>
      <c r="W85" s="142">
        <v>0</v>
      </c>
      <c r="X85" s="145">
        <v>0</v>
      </c>
      <c r="Y85" s="142">
        <f>R85+N85</f>
        <v>30037661.149449997</v>
      </c>
      <c r="Z85" s="146">
        <f t="shared" si="244"/>
        <v>1</v>
      </c>
      <c r="AA85" s="142">
        <f t="shared" si="245"/>
        <v>28893620.18502</v>
      </c>
      <c r="AB85" s="142">
        <f t="shared" si="246"/>
        <v>0</v>
      </c>
      <c r="AC85" s="142">
        <f t="shared" si="247"/>
        <v>1144040.96444</v>
      </c>
      <c r="AD85" s="142">
        <f t="shared" si="248"/>
        <v>0</v>
      </c>
      <c r="AE85" s="142">
        <f t="shared" si="249"/>
        <v>0</v>
      </c>
      <c r="AF85" s="142">
        <f t="shared" si="250"/>
        <v>0</v>
      </c>
      <c r="AG85" s="142"/>
      <c r="AH85" s="142">
        <f t="shared" si="251"/>
        <v>6670793.7838301705</v>
      </c>
      <c r="AI85" s="142">
        <f t="shared" si="252"/>
        <v>0</v>
      </c>
      <c r="AJ85" s="142">
        <f t="shared" si="253"/>
        <v>264129.63502545404</v>
      </c>
      <c r="AK85" s="142">
        <f t="shared" si="254"/>
        <v>0</v>
      </c>
      <c r="AL85" s="142">
        <f t="shared" si="255"/>
        <v>264129.63502545404</v>
      </c>
      <c r="AM85" s="142">
        <f t="shared" si="256"/>
        <v>0</v>
      </c>
      <c r="AN85" s="142">
        <f t="shared" si="257"/>
        <v>0</v>
      </c>
      <c r="AO85" s="142">
        <f t="shared" si="258"/>
        <v>0</v>
      </c>
      <c r="AP85" s="142">
        <f t="shared" si="259"/>
        <v>264129.63502545404</v>
      </c>
      <c r="AQ85" s="142">
        <f t="shared" si="260"/>
        <v>972465.53293999995</v>
      </c>
      <c r="AR85" s="142">
        <f t="shared" si="261"/>
        <v>0</v>
      </c>
      <c r="AS85" s="142">
        <f t="shared" si="262"/>
        <v>224517.28065175144</v>
      </c>
      <c r="AT85" s="142">
        <f t="shared" si="263"/>
        <v>0</v>
      </c>
      <c r="AU85" s="142">
        <f t="shared" si="264"/>
        <v>224517.28065175144</v>
      </c>
      <c r="AV85" s="2"/>
      <c r="AW85" s="2">
        <f t="shared" si="265"/>
        <v>0</v>
      </c>
      <c r="AX85" s="2">
        <f t="shared" si="266"/>
        <v>224517.28065175144</v>
      </c>
      <c r="AY85" s="2">
        <f t="shared" si="267"/>
        <v>224517.28065175144</v>
      </c>
      <c r="AZ85" s="2"/>
      <c r="BA85" s="248">
        <f>'JMP Rural FINAL calcs'!BI85+'JMP Urban FINAL calcs'!BI85</f>
        <v>0</v>
      </c>
      <c r="BB85" s="248">
        <f>'JMP Rural FINAL calcs'!BJ85+'JMP Urban FINAL calcs'!BJ85</f>
        <v>0</v>
      </c>
      <c r="BC85" s="249">
        <f>BA85/B85</f>
        <v>0</v>
      </c>
      <c r="BD85" s="249" t="e">
        <f>'JMP Urban FINAL calcs'!BI85/'JMP Total sum FINAL calcs'!BA85</f>
        <v>#DIV/0!</v>
      </c>
      <c r="BE85" s="249" t="e">
        <f>'JMP Rural FINAL calcs'!BI85/'JMP Total sum FINAL calcs'!BA85</f>
        <v>#DIV/0!</v>
      </c>
      <c r="BF85" s="248"/>
      <c r="BG85" s="248">
        <f>'JMP Rural FINAL calcs'!BN85+'JMP Urban FINAL calcs'!BN85</f>
        <v>0</v>
      </c>
      <c r="BH85" s="248">
        <f>'JMP Rural FINAL calcs'!BO85+'JMP Urban FINAL calcs'!BO85</f>
        <v>0</v>
      </c>
      <c r="BI85" s="249">
        <f>BG85/B85</f>
        <v>0</v>
      </c>
      <c r="BJ85" s="249" t="e">
        <f>'JMP Urban FINAL calcs'!BN85/'JMP Total sum FINAL calcs'!BG85</f>
        <v>#DIV/0!</v>
      </c>
      <c r="BK85" s="249" t="e">
        <f>'JMP Rural FINAL calcs'!BN85/'JMP Total sum FINAL calcs'!BG85</f>
        <v>#DIV/0!</v>
      </c>
      <c r="BL85" s="248"/>
      <c r="BM85" s="248">
        <f>'JMP Rural FINAL calcs'!BS85+'JMP Urban FINAL calcs'!BS85</f>
        <v>0</v>
      </c>
      <c r="BN85" s="248"/>
      <c r="BO85" s="249">
        <f>BM85/B85</f>
        <v>0</v>
      </c>
      <c r="BP85" s="249" t="e">
        <f>'JMP Urban FINAL calcs'!BS85/'JMP Total sum FINAL calcs'!BM85</f>
        <v>#DIV/0!</v>
      </c>
      <c r="BQ85" s="249" t="e">
        <f>'JMP Rural FINAL calcs'!BS85/'JMP Total sum FINAL calcs'!BM85</f>
        <v>#DIV/0!</v>
      </c>
      <c r="BR85" s="248"/>
      <c r="BS85" s="248">
        <f>'JMP Rural FINAL calcs'!BX85+'JMP Urban FINAL calcs'!BX85</f>
        <v>0</v>
      </c>
      <c r="BT85" s="248">
        <f>'JMP Rural FINAL calcs'!BY85+'JMP Urban FINAL calcs'!BY85</f>
        <v>0</v>
      </c>
      <c r="BU85" s="249">
        <f>BS85/B85</f>
        <v>0</v>
      </c>
      <c r="BV85" s="249" t="e">
        <f>'JMP Urban FINAL calcs'!BX85/'JMP Total sum FINAL calcs'!BS85</f>
        <v>#DIV/0!</v>
      </c>
      <c r="BW85" s="249" t="e">
        <f>'JMP Rural FINAL calcs'!BX85/'JMP Total sum FINAL calcs'!BS85</f>
        <v>#DIV/0!</v>
      </c>
      <c r="BX85" s="2"/>
      <c r="BY85" s="2"/>
      <c r="BZ85" s="2"/>
      <c r="CA85" s="2"/>
      <c r="CB85" s="2"/>
    </row>
    <row r="86" spans="1:81" ht="15.5" x14ac:dyDescent="0.3">
      <c r="A86" s="12" t="s">
        <v>183</v>
      </c>
      <c r="B86" s="2"/>
      <c r="C86" s="136"/>
      <c r="D86" s="127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10"/>
      <c r="S86" s="2"/>
      <c r="T86" s="2"/>
      <c r="U86" s="2"/>
      <c r="V86" s="2"/>
      <c r="W86" s="2"/>
      <c r="X86" s="10"/>
      <c r="Y86" s="2"/>
      <c r="Z86" s="125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50"/>
      <c r="BB86" s="250"/>
      <c r="BC86" s="251"/>
      <c r="BD86" s="251"/>
      <c r="BE86" s="251"/>
      <c r="BF86" s="250"/>
      <c r="BG86" s="250"/>
      <c r="BH86" s="250"/>
      <c r="BI86" s="251"/>
      <c r="BJ86" s="251"/>
      <c r="BK86" s="251"/>
      <c r="BL86" s="250"/>
      <c r="BM86" s="250"/>
      <c r="BN86" s="250"/>
      <c r="BO86" s="251"/>
      <c r="BP86" s="251"/>
      <c r="BQ86" s="251"/>
      <c r="BR86" s="250"/>
      <c r="BS86" s="250"/>
      <c r="BT86" s="250"/>
      <c r="BU86" s="251"/>
      <c r="BV86" s="251"/>
      <c r="BW86" s="251"/>
      <c r="BX86" s="129"/>
      <c r="BY86" s="129"/>
      <c r="BZ86" s="129"/>
      <c r="CA86" s="129"/>
      <c r="CB86" s="129"/>
      <c r="CC86" s="129"/>
    </row>
    <row r="87" spans="1:81" ht="15.5" x14ac:dyDescent="0.35">
      <c r="A87" s="8" t="s">
        <v>93</v>
      </c>
      <c r="B87" s="128">
        <f t="shared" ref="B87:B96" si="276">(V87*100)/U87</f>
        <v>41318123.421429247</v>
      </c>
      <c r="C87" s="148">
        <f>[1]HH_Islam_wealth!D90</f>
        <v>4.958060044093755</v>
      </c>
      <c r="D87" s="149">
        <f t="shared" ref="D87:D110" si="277">B87/C87</f>
        <v>8333526.2288017459</v>
      </c>
      <c r="E87" s="128">
        <v>0.77298999999999995</v>
      </c>
      <c r="F87" s="128">
        <v>319385.28380999999</v>
      </c>
      <c r="G87" s="128">
        <v>3.2699500000000001</v>
      </c>
      <c r="H87" s="128">
        <v>1351081.1181900001</v>
      </c>
      <c r="I87" s="128">
        <v>69.899090000000001</v>
      </c>
      <c r="J87" s="128">
        <v>28881005.421009999</v>
      </c>
      <c r="K87" s="128"/>
      <c r="L87" s="128"/>
      <c r="M87" s="128">
        <f t="shared" ref="M87:N87" si="278">I87</f>
        <v>69.899090000000001</v>
      </c>
      <c r="N87" s="128">
        <f t="shared" si="278"/>
        <v>28881005.421009999</v>
      </c>
      <c r="O87" s="128">
        <v>8.3704900000000002</v>
      </c>
      <c r="P87" s="128">
        <v>3458531.59871</v>
      </c>
      <c r="Q87" s="128">
        <v>17.687480000000001</v>
      </c>
      <c r="R87" s="150">
        <v>7308136.5782899996</v>
      </c>
      <c r="S87" s="128">
        <v>83.673789999999997</v>
      </c>
      <c r="T87" s="128">
        <v>34572453.558650002</v>
      </c>
      <c r="U87" s="128">
        <v>8.3079900000000002</v>
      </c>
      <c r="V87" s="128">
        <v>3432705.5620400002</v>
      </c>
      <c r="W87" s="128">
        <v>3.9752900000000002</v>
      </c>
      <c r="X87" s="150">
        <v>1642514.4773200001</v>
      </c>
      <c r="Y87" s="128">
        <f t="shared" ref="Y87:Y88" si="279">R87+N87</f>
        <v>36189141.999299996</v>
      </c>
      <c r="Z87" s="129">
        <f t="shared" ref="Z87:Z110" si="280">Y87/(Y87+P87)</f>
        <v>0.91276835978382365</v>
      </c>
      <c r="AA87" s="128">
        <f t="shared" ref="AA87:AA110" si="281">T87*Z87</f>
        <v>31556641.728431378</v>
      </c>
      <c r="AB87" s="128">
        <f t="shared" ref="AB87:AB110" si="282">T87*(1-Z87)</f>
        <v>3015811.8302186229</v>
      </c>
      <c r="AC87" s="128">
        <f t="shared" ref="AC87:AC110" si="283">V87*Z87</f>
        <v>3133265.0254840595</v>
      </c>
      <c r="AD87" s="128">
        <f t="shared" ref="AD87:AD110" si="284">V87*(1-Z87)</f>
        <v>299440.53655594075</v>
      </c>
      <c r="AE87" s="128">
        <f t="shared" ref="AE87:AE110" si="285">X87*Z87</f>
        <v>1499235.2453845609</v>
      </c>
      <c r="AF87" s="128">
        <f t="shared" ref="AF87:AF110" si="286">X87*(1-Z87)</f>
        <v>143279.23193543919</v>
      </c>
      <c r="AG87" s="128"/>
      <c r="AH87" s="128">
        <f t="shared" ref="AH87:AH110" si="287">AA87/C87</f>
        <v>6364715.5233674403</v>
      </c>
      <c r="AI87" s="128">
        <f t="shared" ref="AI87:AI110" si="288">AB87/($AG$2*C87)</f>
        <v>202754.82772145813</v>
      </c>
      <c r="AJ87" s="128">
        <f t="shared" ref="AJ87:AJ110" si="289">AC87/C87</f>
        <v>631953.82823500363</v>
      </c>
      <c r="AK87" s="128">
        <f t="shared" ref="AK87:AK110" si="290">AD87/($AG$2*C87)</f>
        <v>20131.565833740871</v>
      </c>
      <c r="AL87" s="128">
        <f t="shared" ref="AL87:AL110" si="291">AJ87+AK87</f>
        <v>652085.3940687445</v>
      </c>
      <c r="AM87" s="128">
        <f t="shared" ref="AM87:AM110" si="292">AE87/C87</f>
        <v>302383.43869403348</v>
      </c>
      <c r="AN87" s="128">
        <f t="shared" ref="AN87:AN110" si="293">AF87/($AG$2*C87)</f>
        <v>9632.7482026711441</v>
      </c>
      <c r="AO87" s="128">
        <f t="shared" ref="AO87:AO110" si="294">AM87+AN87</f>
        <v>312016.1868967046</v>
      </c>
      <c r="AP87" s="128">
        <f t="shared" ref="AP87:AP110" si="295">AO87+AL87</f>
        <v>964101.5809654491</v>
      </c>
      <c r="AQ87" s="128">
        <f t="shared" ref="AQ87:AQ110" si="296">H87*Z87</f>
        <v>1233224.0961851808</v>
      </c>
      <c r="AR87" s="128">
        <f t="shared" ref="AR87:AR110" si="297">H87*(1-Z87)</f>
        <v>117857.02200481933</v>
      </c>
      <c r="AS87" s="128">
        <f t="shared" ref="AS87:AS110" si="298">AQ87/C87</f>
        <v>248731.17413215843</v>
      </c>
      <c r="AT87" s="128">
        <f t="shared" ref="AT87:AT110" si="299">AR87/($AG$2*C87)</f>
        <v>7923.5978693733559</v>
      </c>
      <c r="AU87" s="128">
        <f t="shared" ref="AU87:AU110" si="300">SUM(AS87:AT87)</f>
        <v>256654.77200153179</v>
      </c>
      <c r="AV87" s="2"/>
      <c r="AW87" s="2">
        <f t="shared" ref="AW87:AW110" si="301">AO87</f>
        <v>312016.1868967046</v>
      </c>
      <c r="AX87" s="2">
        <f t="shared" ref="AX87:AX110" si="302">AU87</f>
        <v>256654.77200153179</v>
      </c>
      <c r="AY87" s="2">
        <f t="shared" ref="AY87:AY110" si="303">AX87+AW87</f>
        <v>568670.95889823639</v>
      </c>
      <c r="AZ87" s="2"/>
      <c r="BA87" s="248">
        <f>'JMP Rural FINAL calcs'!BI87+'JMP Urban FINAL calcs'!BI87</f>
        <v>2578778.420410187</v>
      </c>
      <c r="BB87" s="248">
        <f>'JMP Rural FINAL calcs'!BJ87+'JMP Urban FINAL calcs'!BJ87</f>
        <v>482751.34642183973</v>
      </c>
      <c r="BC87" s="249">
        <f>BA87/B87</f>
        <v>6.2412767252462593E-2</v>
      </c>
      <c r="BD87" s="249">
        <f>'JMP Urban FINAL calcs'!BI87/'JMP Total sum FINAL calcs'!BA87</f>
        <v>0.27298561375149616</v>
      </c>
      <c r="BE87" s="249">
        <f>'JMP Rural FINAL calcs'!BI87/'JMP Total sum FINAL calcs'!BA87</f>
        <v>0.7270143862485039</v>
      </c>
      <c r="BF87" s="248"/>
      <c r="BG87" s="248">
        <f>'JMP Rural FINAL calcs'!BN87+'JMP Urban FINAL calcs'!BN87</f>
        <v>2496441.7655998128</v>
      </c>
      <c r="BH87" s="248">
        <f>'JMP Rural FINAL calcs'!BO87+'JMP Urban FINAL calcs'!BO87</f>
        <v>465886.65927148686</v>
      </c>
      <c r="BI87" s="249">
        <f>BG87/B87</f>
        <v>6.0420018114981898E-2</v>
      </c>
      <c r="BJ87" s="249">
        <f>'JMP Urban FINAL calcs'!BN87/'JMP Total sum FINAL calcs'!BG87</f>
        <v>0.17721303180445575</v>
      </c>
      <c r="BK87" s="249">
        <f>'JMP Rural FINAL calcs'!BN87/'JMP Total sum FINAL calcs'!BG87</f>
        <v>0.82278696819554431</v>
      </c>
      <c r="BL87" s="248"/>
      <c r="BM87" s="248">
        <f>'JMP Rural FINAL calcs'!BS87+'JMP Urban FINAL calcs'!BS87</f>
        <v>1351080.17481</v>
      </c>
      <c r="BN87" s="248">
        <f>'JMP Rural FINAL calcs'!BT87+'JMP Urban FINAL calcs'!BT87</f>
        <v>255876.35639560997</v>
      </c>
      <c r="BO87" s="249">
        <f>BM87/B87</f>
        <v>3.269945638695864E-2</v>
      </c>
      <c r="BP87" s="249">
        <f>'JMP Urban FINAL calcs'!BS87/'JMP Total sum FINAL calcs'!BM87</f>
        <v>0.63297951147145359</v>
      </c>
      <c r="BQ87" s="249">
        <f>'JMP Rural FINAL calcs'!BS87/'JMP Total sum FINAL calcs'!BM87</f>
        <v>0.36702048852854635</v>
      </c>
      <c r="BR87" s="248"/>
      <c r="BS87" s="248">
        <f>'JMP Rural FINAL calcs'!BX87+'JMP Urban FINAL calcs'!BX87</f>
        <v>319385.29321000003</v>
      </c>
      <c r="BT87" s="248">
        <f>'JMP Rural FINAL calcs'!BY87+'JMP Urban FINAL calcs'!BY87</f>
        <v>64417.391150892763</v>
      </c>
      <c r="BU87" s="249">
        <f>BS87/B87</f>
        <v>7.7299080103999575E-3</v>
      </c>
      <c r="BV87" s="249">
        <f>'JMP Urban FINAL calcs'!BX87/'JMP Total sum FINAL calcs'!BS87</f>
        <v>0.17674886060856512</v>
      </c>
      <c r="BW87" s="249">
        <f>'JMP Rural FINAL calcs'!BX87/'JMP Total sum FINAL calcs'!BS87</f>
        <v>0.82325113939143479</v>
      </c>
      <c r="BX87" s="2"/>
      <c r="BY87" s="2"/>
      <c r="BZ87" s="2"/>
      <c r="CA87" s="2"/>
      <c r="CB87" s="2"/>
    </row>
    <row r="88" spans="1:81" ht="15.5" x14ac:dyDescent="0.35">
      <c r="A88" s="8" t="s">
        <v>130</v>
      </c>
      <c r="B88" s="128">
        <f t="shared" si="276"/>
        <v>2930444.2790202904</v>
      </c>
      <c r="C88" s="148">
        <f>[1]HH_Islam_wealth!D91</f>
        <v>4.0094705661479404</v>
      </c>
      <c r="D88" s="149">
        <f t="shared" si="277"/>
        <v>730880.60647261119</v>
      </c>
      <c r="E88" s="128">
        <v>0</v>
      </c>
      <c r="F88" s="128">
        <v>0</v>
      </c>
      <c r="G88" s="128">
        <v>5.8654000000000002</v>
      </c>
      <c r="H88" s="128">
        <v>171882.69935000001</v>
      </c>
      <c r="I88" s="128">
        <v>45.419139999999999</v>
      </c>
      <c r="J88" s="128">
        <v>1330985.1997100001</v>
      </c>
      <c r="K88" s="128"/>
      <c r="L88" s="128"/>
      <c r="M88" s="128">
        <f t="shared" ref="M88:N88" si="304">I88</f>
        <v>45.419139999999999</v>
      </c>
      <c r="N88" s="128">
        <f t="shared" si="304"/>
        <v>1330985.1997100001</v>
      </c>
      <c r="O88" s="128">
        <v>0.49229000000000001</v>
      </c>
      <c r="P88" s="128">
        <v>14426.307269999999</v>
      </c>
      <c r="Q88" s="128">
        <v>48.223170000000003</v>
      </c>
      <c r="R88" s="150">
        <v>1413155.79367</v>
      </c>
      <c r="S88" s="128">
        <v>69.769990000000007</v>
      </c>
      <c r="T88" s="128">
        <v>2044574.69842</v>
      </c>
      <c r="U88" s="128">
        <v>2.2749600000000001</v>
      </c>
      <c r="V88" s="128">
        <v>66666.435169999997</v>
      </c>
      <c r="W88" s="128">
        <v>22.089649999999999</v>
      </c>
      <c r="X88" s="150">
        <v>647326.16706000001</v>
      </c>
      <c r="Y88" s="128">
        <f t="shared" si="279"/>
        <v>2744140.9933799999</v>
      </c>
      <c r="Z88" s="129">
        <f t="shared" si="280"/>
        <v>0.99477036240275851</v>
      </c>
      <c r="AA88" s="128">
        <f t="shared" si="281"/>
        <v>2033882.313706774</v>
      </c>
      <c r="AB88" s="128">
        <f t="shared" si="282"/>
        <v>10692.384713225909</v>
      </c>
      <c r="AC88" s="128">
        <f t="shared" si="283"/>
        <v>66317.793874160896</v>
      </c>
      <c r="AD88" s="128">
        <f t="shared" si="284"/>
        <v>348.6412958390942</v>
      </c>
      <c r="AE88" s="128">
        <f t="shared" si="285"/>
        <v>643940.88579906477</v>
      </c>
      <c r="AF88" s="128">
        <f t="shared" si="286"/>
        <v>3385.2812609352004</v>
      </c>
      <c r="AG88" s="128"/>
      <c r="AH88" s="128">
        <f t="shared" si="287"/>
        <v>507269.54597918561</v>
      </c>
      <c r="AI88" s="128">
        <f t="shared" si="288"/>
        <v>888.92739800461254</v>
      </c>
      <c r="AJ88" s="128">
        <f t="shared" si="289"/>
        <v>16540.28699801008</v>
      </c>
      <c r="AK88" s="128">
        <f t="shared" si="290"/>
        <v>28.984815666410864</v>
      </c>
      <c r="AL88" s="128">
        <f t="shared" si="291"/>
        <v>16569.271813676492</v>
      </c>
      <c r="AM88" s="128">
        <f t="shared" si="292"/>
        <v>160604.9664601291</v>
      </c>
      <c r="AN88" s="128">
        <f t="shared" si="293"/>
        <v>281.44042171196816</v>
      </c>
      <c r="AO88" s="128">
        <f t="shared" si="294"/>
        <v>160886.40688184107</v>
      </c>
      <c r="AP88" s="128">
        <f t="shared" si="295"/>
        <v>177455.67869551756</v>
      </c>
      <c r="AQ88" s="128">
        <f t="shared" si="296"/>
        <v>170983.81512316389</v>
      </c>
      <c r="AR88" s="128">
        <f t="shared" si="297"/>
        <v>898.88422683611509</v>
      </c>
      <c r="AS88" s="128">
        <f t="shared" si="298"/>
        <v>42644.985741205957</v>
      </c>
      <c r="AT88" s="128">
        <f t="shared" si="299"/>
        <v>74.730084850056173</v>
      </c>
      <c r="AU88" s="128">
        <f t="shared" si="300"/>
        <v>42719.71582605601</v>
      </c>
      <c r="AV88" s="2"/>
      <c r="AW88" s="2">
        <f t="shared" si="301"/>
        <v>160886.40688184107</v>
      </c>
      <c r="AX88" s="2">
        <f t="shared" si="302"/>
        <v>42719.71582605601</v>
      </c>
      <c r="AY88" s="2">
        <f t="shared" si="303"/>
        <v>203606.1227078971</v>
      </c>
      <c r="AZ88" s="2"/>
      <c r="BA88" s="248">
        <f>'JMP Rural FINAL calcs'!BI88+'JMP Urban FINAL calcs'!BI88</f>
        <v>523858.6591782652</v>
      </c>
      <c r="BB88" s="248">
        <f>'JMP Rural FINAL calcs'!BJ88+'JMP Urban FINAL calcs'!BJ88</f>
        <v>129304.66582820252</v>
      </c>
      <c r="BC88" s="249">
        <f>BA88/B88</f>
        <v>0.17876424504253063</v>
      </c>
      <c r="BD88" s="249">
        <f>'JMP Urban FINAL calcs'!BI88/'JMP Total sum FINAL calcs'!BA88</f>
        <v>1.736759753238179E-2</v>
      </c>
      <c r="BE88" s="249">
        <f>'JMP Rural FINAL calcs'!BI88/'JMP Total sum FINAL calcs'!BA88</f>
        <v>0.98263240246761818</v>
      </c>
      <c r="BF88" s="248"/>
      <c r="BG88" s="248">
        <f>'JMP Rural FINAL calcs'!BN88+'JMP Urban FINAL calcs'!BN88</f>
        <v>190133.97700173478</v>
      </c>
      <c r="BH88" s="248">
        <f>'JMP Rural FINAL calcs'!BO88+'JMP Urban FINAL calcs'!BO88</f>
        <v>46930.425561573538</v>
      </c>
      <c r="BI88" s="249">
        <f>BG88/B88</f>
        <v>6.4882304148537032E-2</v>
      </c>
      <c r="BJ88" s="249">
        <f>'JMP Urban FINAL calcs'!BN88/'JMP Total sum FINAL calcs'!BG88</f>
        <v>1.6217583422822923E-2</v>
      </c>
      <c r="BK88" s="249">
        <f>'JMP Rural FINAL calcs'!BN88/'JMP Total sum FINAL calcs'!BG88</f>
        <v>0.98378241657717702</v>
      </c>
      <c r="BL88" s="248"/>
      <c r="BM88" s="248">
        <f>'JMP Rural FINAL calcs'!BS88+'JMP Urban FINAL calcs'!BS88</f>
        <v>171882.70736999999</v>
      </c>
      <c r="BN88" s="248">
        <f>'JMP Rural FINAL calcs'!BT88+'JMP Urban FINAL calcs'!BT88</f>
        <v>42430.851172792471</v>
      </c>
      <c r="BO88" s="249">
        <f>BM88/B88</f>
        <v>5.8654146267358487E-2</v>
      </c>
      <c r="BP88" s="249">
        <f>'JMP Urban FINAL calcs'!BS88/'JMP Total sum FINAL calcs'!BM88</f>
        <v>2.8087965414737466E-2</v>
      </c>
      <c r="BQ88" s="249">
        <f>'JMP Rural FINAL calcs'!BS88/'JMP Total sum FINAL calcs'!BM88</f>
        <v>0.97191203458526254</v>
      </c>
      <c r="BR88" s="248"/>
      <c r="BS88" s="248">
        <f>'JMP Rural FINAL calcs'!BX88+'JMP Urban FINAL calcs'!BX88</f>
        <v>0</v>
      </c>
      <c r="BT88" s="248">
        <f>'JMP Rural FINAL calcs'!BY88+'JMP Urban FINAL calcs'!BY88</f>
        <v>0</v>
      </c>
      <c r="BU88" s="249">
        <f>BS88/B88</f>
        <v>0</v>
      </c>
      <c r="BV88" s="249" t="e">
        <f>'JMP Urban FINAL calcs'!BX88/'JMP Total sum FINAL calcs'!BS88</f>
        <v>#DIV/0!</v>
      </c>
      <c r="BW88" s="249" t="e">
        <f>'JMP Rural FINAL calcs'!BX88/'JMP Total sum FINAL calcs'!BS88</f>
        <v>#DIV/0!</v>
      </c>
      <c r="BX88" s="2"/>
      <c r="BY88" s="2"/>
      <c r="BZ88" s="2"/>
      <c r="CA88" s="2"/>
      <c r="CB88" s="2"/>
    </row>
    <row r="89" spans="1:81" ht="15.5" x14ac:dyDescent="0.35">
      <c r="A89" s="8" t="s">
        <v>72</v>
      </c>
      <c r="B89" s="128">
        <f t="shared" si="276"/>
        <v>9827636.2165050767</v>
      </c>
      <c r="C89" s="148">
        <f>[1]HH_Islam_wealth!D92</f>
        <v>4.54852867256945</v>
      </c>
      <c r="D89" s="149">
        <f t="shared" si="277"/>
        <v>2160618.7239781595</v>
      </c>
      <c r="E89" s="128">
        <v>0.15537000000000001</v>
      </c>
      <c r="F89" s="128">
        <v>15269.519780000001</v>
      </c>
      <c r="G89" s="128">
        <v>4.7184999999999997</v>
      </c>
      <c r="H89" s="128">
        <v>463714.39656000002</v>
      </c>
      <c r="I89" s="128"/>
      <c r="J89" s="128"/>
      <c r="K89" s="128">
        <v>92.511449999999996</v>
      </c>
      <c r="L89" s="128">
        <v>9091644.6266799998</v>
      </c>
      <c r="M89" s="128">
        <f t="shared" ref="M89:N89" si="305">K89</f>
        <v>92.511449999999996</v>
      </c>
      <c r="N89" s="128">
        <f t="shared" si="305"/>
        <v>9091644.6266799998</v>
      </c>
      <c r="O89" s="128">
        <v>2.6146799999999999</v>
      </c>
      <c r="P89" s="128">
        <v>256960.45697999999</v>
      </c>
      <c r="Q89" s="128"/>
      <c r="R89" s="150"/>
      <c r="S89" s="128">
        <v>39.318480000000001</v>
      </c>
      <c r="T89" s="128">
        <v>3864058.3083500001</v>
      </c>
      <c r="U89" s="128">
        <v>0.91693000000000002</v>
      </c>
      <c r="V89" s="128">
        <v>90112.544760000004</v>
      </c>
      <c r="W89" s="128">
        <v>54.890720000000002</v>
      </c>
      <c r="X89" s="150">
        <v>5394434.2305500004</v>
      </c>
      <c r="Y89" s="128">
        <f>N89</f>
        <v>9091644.6266799998</v>
      </c>
      <c r="Z89" s="129">
        <f t="shared" si="280"/>
        <v>0.97251349750251737</v>
      </c>
      <c r="AA89" s="128">
        <f t="shared" si="281"/>
        <v>3757848.8600071194</v>
      </c>
      <c r="AB89" s="128">
        <f t="shared" si="282"/>
        <v>106209.4483428808</v>
      </c>
      <c r="AC89" s="128">
        <f t="shared" si="283"/>
        <v>87635.666073399741</v>
      </c>
      <c r="AD89" s="128">
        <f t="shared" si="284"/>
        <v>2476.8786866002556</v>
      </c>
      <c r="AE89" s="128">
        <f t="shared" si="285"/>
        <v>5246160.1005994817</v>
      </c>
      <c r="AF89" s="128">
        <f t="shared" si="286"/>
        <v>148274.1299505184</v>
      </c>
      <c r="AG89" s="128"/>
      <c r="AH89" s="128">
        <f t="shared" si="287"/>
        <v>826168.00519899151</v>
      </c>
      <c r="AI89" s="128">
        <f t="shared" si="288"/>
        <v>7783.4288835268135</v>
      </c>
      <c r="AJ89" s="128">
        <f t="shared" si="289"/>
        <v>19266.816234862737</v>
      </c>
      <c r="AK89" s="128">
        <f t="shared" si="290"/>
        <v>181.51501030339952</v>
      </c>
      <c r="AL89" s="128">
        <f t="shared" si="291"/>
        <v>19448.331245166137</v>
      </c>
      <c r="AM89" s="128">
        <f t="shared" si="292"/>
        <v>1153375.1853071076</v>
      </c>
      <c r="AN89" s="128">
        <f t="shared" si="293"/>
        <v>10866.087374928267</v>
      </c>
      <c r="AO89" s="128">
        <f t="shared" si="294"/>
        <v>1164241.2726820358</v>
      </c>
      <c r="AP89" s="128">
        <f t="shared" si="295"/>
        <v>1183689.6039272021</v>
      </c>
      <c r="AQ89" s="128">
        <f t="shared" si="296"/>
        <v>450968.50964083493</v>
      </c>
      <c r="AR89" s="128">
        <f t="shared" si="297"/>
        <v>12745.886919165094</v>
      </c>
      <c r="AS89" s="128">
        <f t="shared" si="298"/>
        <v>99146.018878690331</v>
      </c>
      <c r="AT89" s="128">
        <f t="shared" si="299"/>
        <v>934.06665735163847</v>
      </c>
      <c r="AU89" s="128">
        <f t="shared" si="300"/>
        <v>100080.08553604197</v>
      </c>
      <c r="AV89" s="2"/>
      <c r="AW89" s="2">
        <f t="shared" si="301"/>
        <v>1164241.2726820358</v>
      </c>
      <c r="AX89" s="2">
        <f t="shared" si="302"/>
        <v>100080.08553604197</v>
      </c>
      <c r="AY89" s="2">
        <f t="shared" si="303"/>
        <v>1264321.3582180778</v>
      </c>
      <c r="AZ89" s="2"/>
      <c r="BA89" s="248">
        <f>'JMP Rural FINAL calcs'!BI89+'JMP Urban FINAL calcs'!BI89</f>
        <v>3283648.2032204587</v>
      </c>
      <c r="BB89" s="248">
        <f>'JMP Rural FINAL calcs'!BJ89+'JMP Urban FINAL calcs'!BJ89</f>
        <v>710244.42887512816</v>
      </c>
      <c r="BC89" s="249">
        <f>BA89/B89</f>
        <v>0.33412390638816258</v>
      </c>
      <c r="BD89" s="249">
        <f>'JMP Urban FINAL calcs'!BI89/'JMP Total sum FINAL calcs'!BA89</f>
        <v>0.41417276153040022</v>
      </c>
      <c r="BE89" s="249">
        <f>'JMP Rural FINAL calcs'!BI89/'JMP Total sum FINAL calcs'!BA89</f>
        <v>0.58582723846959972</v>
      </c>
      <c r="BF89" s="248"/>
      <c r="BG89" s="248">
        <f>'JMP Rural FINAL calcs'!BN89+'JMP Urban FINAL calcs'!BN89</f>
        <v>2200898.5545995417</v>
      </c>
      <c r="BH89" s="248">
        <f>'JMP Rural FINAL calcs'!BO89+'JMP Urban FINAL calcs'!BO89</f>
        <v>477266.55450694705</v>
      </c>
      <c r="BI89" s="249">
        <f>BG89/B89</f>
        <v>0.22394994138094274</v>
      </c>
      <c r="BJ89" s="249">
        <f>'JMP Urban FINAL calcs'!BN89/'JMP Total sum FINAL calcs'!BG89</f>
        <v>0.21875512307083517</v>
      </c>
      <c r="BK89" s="249">
        <f>'JMP Rural FINAL calcs'!BN89/'JMP Total sum FINAL calcs'!BG89</f>
        <v>0.78124487692916478</v>
      </c>
      <c r="BL89" s="248"/>
      <c r="BM89" s="248">
        <f>'JMP Rural FINAL calcs'!BS89+'JMP Urban FINAL calcs'!BS89</f>
        <v>463714.39279999997</v>
      </c>
      <c r="BN89" s="248">
        <f>'JMP Rural FINAL calcs'!BT89+'JMP Urban FINAL calcs'!BT89</f>
        <v>100844.09936493536</v>
      </c>
      <c r="BO89" s="249">
        <f>BM89/B89</f>
        <v>4.7184733193645523E-2</v>
      </c>
      <c r="BP89" s="249">
        <f>'JMP Urban FINAL calcs'!BS89/'JMP Total sum FINAL calcs'!BM89</f>
        <v>0</v>
      </c>
      <c r="BQ89" s="249">
        <f>'JMP Rural FINAL calcs'!BS89/'JMP Total sum FINAL calcs'!BM89</f>
        <v>1</v>
      </c>
      <c r="BR89" s="248"/>
      <c r="BS89" s="248">
        <f>'JMP Rural FINAL calcs'!BX89+'JMP Urban FINAL calcs'!BX89</f>
        <v>15269.51966</v>
      </c>
      <c r="BT89" s="248">
        <f>'JMP Rural FINAL calcs'!BY89+'JMP Urban FINAL calcs'!BY89</f>
        <v>3357.0239431676032</v>
      </c>
      <c r="BU89" s="249">
        <f>BS89/B89</f>
        <v>1.553732690507563E-3</v>
      </c>
      <c r="BV89" s="249">
        <f>'JMP Urban FINAL calcs'!BX89/'JMP Total sum FINAL calcs'!BS89</f>
        <v>0</v>
      </c>
      <c r="BW89" s="249">
        <f>'JMP Rural FINAL calcs'!BX89/'JMP Total sum FINAL calcs'!BS89</f>
        <v>1</v>
      </c>
      <c r="BX89" s="2"/>
      <c r="BY89" s="2"/>
      <c r="BZ89" s="2"/>
      <c r="CA89" s="2"/>
      <c r="CB89" s="2"/>
    </row>
    <row r="90" spans="1:81" ht="15.5" x14ac:dyDescent="0.35">
      <c r="A90" s="8" t="s">
        <v>131</v>
      </c>
      <c r="B90" s="128">
        <f t="shared" si="276"/>
        <v>1492584</v>
      </c>
      <c r="C90" s="148">
        <f>[1]HH_Islam_wealth!D93</f>
        <v>4.958060044093755</v>
      </c>
      <c r="D90" s="149">
        <f t="shared" si="277"/>
        <v>301041.93711369578</v>
      </c>
      <c r="E90" s="128">
        <v>0</v>
      </c>
      <c r="F90" s="128">
        <v>0</v>
      </c>
      <c r="G90" s="128">
        <v>0</v>
      </c>
      <c r="H90" s="128">
        <v>0</v>
      </c>
      <c r="I90" s="128">
        <v>4</v>
      </c>
      <c r="J90" s="128">
        <v>59703.360000000001</v>
      </c>
      <c r="K90" s="128"/>
      <c r="L90" s="128"/>
      <c r="M90" s="128">
        <f t="shared" ref="M90:N90" si="306">I90</f>
        <v>4</v>
      </c>
      <c r="N90" s="128">
        <f t="shared" si="306"/>
        <v>59703.360000000001</v>
      </c>
      <c r="O90" s="128">
        <v>0</v>
      </c>
      <c r="P90" s="128">
        <v>0</v>
      </c>
      <c r="Q90" s="128">
        <v>96</v>
      </c>
      <c r="R90" s="150">
        <v>1432880.64</v>
      </c>
      <c r="S90" s="128">
        <v>91.110349999999997</v>
      </c>
      <c r="T90" s="128">
        <v>1359898.50725</v>
      </c>
      <c r="U90" s="128">
        <v>8</v>
      </c>
      <c r="V90" s="128">
        <v>119406.72</v>
      </c>
      <c r="W90" s="128">
        <v>0.88965000000000005</v>
      </c>
      <c r="X90" s="150">
        <v>13278.77275</v>
      </c>
      <c r="Y90" s="128">
        <f t="shared" ref="Y90:Y100" si="307">R90+N90</f>
        <v>1492584</v>
      </c>
      <c r="Z90" s="129">
        <f t="shared" si="280"/>
        <v>1</v>
      </c>
      <c r="AA90" s="128">
        <f t="shared" si="281"/>
        <v>1359898.50725</v>
      </c>
      <c r="AB90" s="128">
        <f t="shared" si="282"/>
        <v>0</v>
      </c>
      <c r="AC90" s="128">
        <f t="shared" si="283"/>
        <v>119406.72</v>
      </c>
      <c r="AD90" s="128">
        <f t="shared" si="284"/>
        <v>0</v>
      </c>
      <c r="AE90" s="128">
        <f t="shared" si="285"/>
        <v>13278.77275</v>
      </c>
      <c r="AF90" s="128">
        <f t="shared" si="286"/>
        <v>0</v>
      </c>
      <c r="AG90" s="128"/>
      <c r="AH90" s="128">
        <f t="shared" si="287"/>
        <v>274280.36271363171</v>
      </c>
      <c r="AI90" s="128">
        <f t="shared" si="288"/>
        <v>0</v>
      </c>
      <c r="AJ90" s="128">
        <f t="shared" si="289"/>
        <v>24083.354969095664</v>
      </c>
      <c r="AK90" s="128">
        <f t="shared" si="290"/>
        <v>0</v>
      </c>
      <c r="AL90" s="128">
        <f t="shared" si="291"/>
        <v>24083.354969095664</v>
      </c>
      <c r="AM90" s="128">
        <f t="shared" si="292"/>
        <v>2678.2194309684128</v>
      </c>
      <c r="AN90" s="128">
        <f t="shared" si="293"/>
        <v>0</v>
      </c>
      <c r="AO90" s="128">
        <f t="shared" si="294"/>
        <v>2678.2194309684128</v>
      </c>
      <c r="AP90" s="128">
        <f t="shared" si="295"/>
        <v>26761.574400064077</v>
      </c>
      <c r="AQ90" s="128">
        <f t="shared" si="296"/>
        <v>0</v>
      </c>
      <c r="AR90" s="128">
        <f t="shared" si="297"/>
        <v>0</v>
      </c>
      <c r="AS90" s="128">
        <f t="shared" si="298"/>
        <v>0</v>
      </c>
      <c r="AT90" s="128">
        <f t="shared" si="299"/>
        <v>0</v>
      </c>
      <c r="AU90" s="128">
        <f t="shared" si="300"/>
        <v>0</v>
      </c>
      <c r="AV90" s="2"/>
      <c r="AW90" s="2">
        <f t="shared" si="301"/>
        <v>2678.2194309684128</v>
      </c>
      <c r="AX90" s="2">
        <f t="shared" si="302"/>
        <v>0</v>
      </c>
      <c r="AY90" s="2">
        <f t="shared" si="303"/>
        <v>2678.2194309684128</v>
      </c>
      <c r="AZ90" s="2"/>
      <c r="BA90" s="248">
        <f>'JMP Rural FINAL calcs'!BI90+'JMP Urban FINAL calcs'!BI90</f>
        <v>0</v>
      </c>
      <c r="BB90" s="248">
        <f>'JMP Rural FINAL calcs'!BJ90+'JMP Urban FINAL calcs'!BJ90</f>
        <v>0</v>
      </c>
      <c r="BC90" s="249">
        <f>BA90/B90</f>
        <v>0</v>
      </c>
      <c r="BD90" s="249" t="e">
        <f>'JMP Urban FINAL calcs'!BI90/'JMP Total sum FINAL calcs'!BA90</f>
        <v>#DIV/0!</v>
      </c>
      <c r="BE90" s="249" t="e">
        <f>'JMP Rural FINAL calcs'!BI90/'JMP Total sum FINAL calcs'!BA90</f>
        <v>#DIV/0!</v>
      </c>
      <c r="BF90" s="248"/>
      <c r="BG90" s="248">
        <f>'JMP Rural FINAL calcs'!BN90+'JMP Urban FINAL calcs'!BN90</f>
        <v>0</v>
      </c>
      <c r="BH90" s="248">
        <f>'JMP Rural FINAL calcs'!BO90+'JMP Urban FINAL calcs'!BO90</f>
        <v>0</v>
      </c>
      <c r="BI90" s="249">
        <f>BG90/B90</f>
        <v>0</v>
      </c>
      <c r="BJ90" s="249" t="e">
        <f>'JMP Urban FINAL calcs'!BN90/'JMP Total sum FINAL calcs'!BG90</f>
        <v>#DIV/0!</v>
      </c>
      <c r="BK90" s="249" t="e">
        <f>'JMP Rural FINAL calcs'!BN90/'JMP Total sum FINAL calcs'!BG90</f>
        <v>#DIV/0!</v>
      </c>
      <c r="BL90" s="248"/>
      <c r="BM90" s="248">
        <f>'JMP Rural FINAL calcs'!BS90+'JMP Urban FINAL calcs'!BS90</f>
        <v>0</v>
      </c>
      <c r="BN90" s="248"/>
      <c r="BO90" s="249">
        <f>BM90/B90</f>
        <v>0</v>
      </c>
      <c r="BP90" s="249" t="e">
        <f>'JMP Urban FINAL calcs'!BS90/'JMP Total sum FINAL calcs'!BM90</f>
        <v>#DIV/0!</v>
      </c>
      <c r="BQ90" s="249" t="e">
        <f>'JMP Rural FINAL calcs'!BS90/'JMP Total sum FINAL calcs'!BM90</f>
        <v>#DIV/0!</v>
      </c>
      <c r="BR90" s="248"/>
      <c r="BS90" s="248">
        <f>'JMP Rural FINAL calcs'!BX90+'JMP Urban FINAL calcs'!BX90</f>
        <v>0</v>
      </c>
      <c r="BT90" s="248">
        <f>'JMP Rural FINAL calcs'!BY90+'JMP Urban FINAL calcs'!BY90</f>
        <v>0</v>
      </c>
      <c r="BU90" s="249">
        <f>BS90/B90</f>
        <v>0</v>
      </c>
      <c r="BV90" s="249" t="e">
        <f>'JMP Urban FINAL calcs'!BX90/'JMP Total sum FINAL calcs'!BS90</f>
        <v>#DIV/0!</v>
      </c>
      <c r="BW90" s="249" t="e">
        <f>'JMP Rural FINAL calcs'!BX90/'JMP Total sum FINAL calcs'!BS90</f>
        <v>#DIV/0!</v>
      </c>
      <c r="BX90" s="2"/>
      <c r="BY90" s="2"/>
      <c r="BZ90" s="2"/>
      <c r="CA90" s="2"/>
      <c r="CB90" s="2"/>
    </row>
    <row r="91" spans="1:81" ht="15.5" x14ac:dyDescent="0.35">
      <c r="A91" s="8" t="s">
        <v>133</v>
      </c>
      <c r="B91" s="128">
        <f t="shared" si="276"/>
        <v>1179551.0937417878</v>
      </c>
      <c r="C91" s="148">
        <f>[1]HH_Islam_wealth!D94</f>
        <v>2.74729241249358</v>
      </c>
      <c r="D91" s="149">
        <f t="shared" si="277"/>
        <v>429350.39909754938</v>
      </c>
      <c r="E91" s="128">
        <v>0</v>
      </c>
      <c r="F91" s="128">
        <v>0</v>
      </c>
      <c r="G91" s="128">
        <v>0.84769000000000005</v>
      </c>
      <c r="H91" s="128">
        <v>9998.9187000000002</v>
      </c>
      <c r="I91" s="128">
        <v>23.688639999999999</v>
      </c>
      <c r="J91" s="128">
        <v>279419.55323999998</v>
      </c>
      <c r="K91" s="128"/>
      <c r="L91" s="128"/>
      <c r="M91" s="128">
        <f t="shared" ref="M91:N91" si="308">I91</f>
        <v>23.688639999999999</v>
      </c>
      <c r="N91" s="128">
        <f t="shared" si="308"/>
        <v>279419.55323999998</v>
      </c>
      <c r="O91" s="128">
        <v>0</v>
      </c>
      <c r="P91" s="128">
        <v>0</v>
      </c>
      <c r="Q91" s="128">
        <v>75.463669999999993</v>
      </c>
      <c r="R91" s="150">
        <v>890132.52807</v>
      </c>
      <c r="S91" s="128">
        <v>51.775039999999997</v>
      </c>
      <c r="T91" s="128">
        <v>610712.97482999996</v>
      </c>
      <c r="U91" s="128">
        <v>47.377270000000003</v>
      </c>
      <c r="V91" s="128">
        <v>558839.10647</v>
      </c>
      <c r="W91" s="128">
        <v>0</v>
      </c>
      <c r="X91" s="150">
        <v>0</v>
      </c>
      <c r="Y91" s="128">
        <f t="shared" si="307"/>
        <v>1169552.08131</v>
      </c>
      <c r="Z91" s="129">
        <f t="shared" si="280"/>
        <v>1</v>
      </c>
      <c r="AA91" s="128">
        <f t="shared" si="281"/>
        <v>610712.97482999996</v>
      </c>
      <c r="AB91" s="128">
        <f t="shared" si="282"/>
        <v>0</v>
      </c>
      <c r="AC91" s="128">
        <f t="shared" si="283"/>
        <v>558839.10647</v>
      </c>
      <c r="AD91" s="128">
        <f t="shared" si="284"/>
        <v>0</v>
      </c>
      <c r="AE91" s="128">
        <f t="shared" si="285"/>
        <v>0</v>
      </c>
      <c r="AF91" s="128">
        <f t="shared" si="286"/>
        <v>0</v>
      </c>
      <c r="AG91" s="128"/>
      <c r="AH91" s="128">
        <f t="shared" si="287"/>
        <v>222296.31329112372</v>
      </c>
      <c r="AI91" s="128">
        <f t="shared" si="288"/>
        <v>0</v>
      </c>
      <c r="AJ91" s="128">
        <f t="shared" si="289"/>
        <v>203414.49782652355</v>
      </c>
      <c r="AK91" s="128">
        <f t="shared" si="290"/>
        <v>0</v>
      </c>
      <c r="AL91" s="128">
        <f t="shared" si="291"/>
        <v>203414.49782652355</v>
      </c>
      <c r="AM91" s="128">
        <f t="shared" si="292"/>
        <v>0</v>
      </c>
      <c r="AN91" s="128">
        <f t="shared" si="293"/>
        <v>0</v>
      </c>
      <c r="AO91" s="128">
        <f t="shared" si="294"/>
        <v>0</v>
      </c>
      <c r="AP91" s="128">
        <f t="shared" si="295"/>
        <v>203414.49782652355</v>
      </c>
      <c r="AQ91" s="128">
        <f t="shared" si="296"/>
        <v>9998.9187000000002</v>
      </c>
      <c r="AR91" s="128">
        <f t="shared" si="297"/>
        <v>0</v>
      </c>
      <c r="AS91" s="128">
        <f t="shared" si="298"/>
        <v>3639.5538583839648</v>
      </c>
      <c r="AT91" s="128">
        <f t="shared" si="299"/>
        <v>0</v>
      </c>
      <c r="AU91" s="128">
        <f t="shared" si="300"/>
        <v>3639.5538583839648</v>
      </c>
      <c r="AV91" s="2"/>
      <c r="AW91" s="2">
        <f t="shared" si="301"/>
        <v>0</v>
      </c>
      <c r="AX91" s="2">
        <f t="shared" si="302"/>
        <v>3639.5538583839648</v>
      </c>
      <c r="AY91" s="2">
        <f t="shared" si="303"/>
        <v>3639.5538583839648</v>
      </c>
      <c r="AZ91" s="2"/>
      <c r="BA91" s="248">
        <f>'JMP Rural FINAL calcs'!BI91+'JMP Urban FINAL calcs'!BI91</f>
        <v>417753.28764497931</v>
      </c>
      <c r="BB91" s="248">
        <f>'JMP Rural FINAL calcs'!BJ91+'JMP Urban FINAL calcs'!BJ91</f>
        <v>152060.00123802092</v>
      </c>
      <c r="BC91" s="249">
        <f>BA91/B91</f>
        <v>0.35416294373461749</v>
      </c>
      <c r="BD91" s="249">
        <f>'JMP Urban FINAL calcs'!BI91/'JMP Total sum FINAL calcs'!BA91</f>
        <v>0.37383320495800287</v>
      </c>
      <c r="BE91" s="249">
        <f>'JMP Rural FINAL calcs'!BI91/'JMP Total sum FINAL calcs'!BA91</f>
        <v>0.62616679504199713</v>
      </c>
      <c r="BF91" s="248"/>
      <c r="BG91" s="248">
        <f>'JMP Rural FINAL calcs'!BN91+'JMP Urban FINAL calcs'!BN91</f>
        <v>141085.8329150207</v>
      </c>
      <c r="BH91" s="248">
        <f>'JMP Rural FINAL calcs'!BO91+'JMP Urban FINAL calcs'!BO91</f>
        <v>51354.501717188585</v>
      </c>
      <c r="BI91" s="249">
        <f>BG91/B91</f>
        <v>0.11960976821060487</v>
      </c>
      <c r="BJ91" s="249">
        <f>'JMP Urban FINAL calcs'!BN91/'JMP Total sum FINAL calcs'!BG91</f>
        <v>0.37568151516573656</v>
      </c>
      <c r="BK91" s="249">
        <f>'JMP Rural FINAL calcs'!BN91/'JMP Total sum FINAL calcs'!BG91</f>
        <v>0.62431848483426333</v>
      </c>
      <c r="BL91" s="248"/>
      <c r="BM91" s="248">
        <f>'JMP Rural FINAL calcs'!BS91+'JMP Urban FINAL calcs'!BS91</f>
        <v>9998.8884299999991</v>
      </c>
      <c r="BN91" s="248">
        <f>'JMP Rural FINAL calcs'!BT91+'JMP Urban FINAL calcs'!BT91</f>
        <v>3639.5428402630459</v>
      </c>
      <c r="BO91" s="249">
        <f>BM91/B91</f>
        <v>8.4768591060192158E-3</v>
      </c>
      <c r="BP91" s="249">
        <f>'JMP Urban FINAL calcs'!BS91/'JMP Total sum FINAL calcs'!BM91</f>
        <v>0.36854858475503566</v>
      </c>
      <c r="BQ91" s="249">
        <f>'JMP Rural FINAL calcs'!BS91/'JMP Total sum FINAL calcs'!BM91</f>
        <v>0.6314514152449644</v>
      </c>
      <c r="BR91" s="248"/>
      <c r="BS91" s="248">
        <f>'JMP Rural FINAL calcs'!BX91+'JMP Urban FINAL calcs'!BX91</f>
        <v>0</v>
      </c>
      <c r="BT91" s="248">
        <f>'JMP Rural FINAL calcs'!BY91+'JMP Urban FINAL calcs'!BY91</f>
        <v>0</v>
      </c>
      <c r="BU91" s="249">
        <f>BS91/B91</f>
        <v>0</v>
      </c>
      <c r="BV91" s="249" t="e">
        <f>'JMP Urban FINAL calcs'!BX91/'JMP Total sum FINAL calcs'!BS91</f>
        <v>#DIV/0!</v>
      </c>
      <c r="BW91" s="249" t="e">
        <f>'JMP Rural FINAL calcs'!BX91/'JMP Total sum FINAL calcs'!BS91</f>
        <v>#DIV/0!</v>
      </c>
      <c r="BX91" s="2"/>
      <c r="BY91" s="2"/>
      <c r="BZ91" s="2"/>
      <c r="CA91" s="2"/>
      <c r="CB91" s="2"/>
    </row>
    <row r="92" spans="1:81" ht="15.5" x14ac:dyDescent="0.35">
      <c r="A92" s="8" t="s">
        <v>18</v>
      </c>
      <c r="B92" s="128">
        <f t="shared" si="276"/>
        <v>97553157.01136142</v>
      </c>
      <c r="C92" s="148">
        <f>[1]HH_Islam_wealth!D95</f>
        <v>4.1308575832092096</v>
      </c>
      <c r="D92" s="149">
        <f t="shared" si="277"/>
        <v>23615715.392340794</v>
      </c>
      <c r="E92" s="128">
        <v>0</v>
      </c>
      <c r="F92" s="128">
        <v>0</v>
      </c>
      <c r="G92" s="128">
        <v>1.4553400000000001</v>
      </c>
      <c r="H92" s="128">
        <v>1419732.3183200001</v>
      </c>
      <c r="I92" s="128">
        <v>33.452489999999997</v>
      </c>
      <c r="J92" s="128">
        <v>32633962.284249999</v>
      </c>
      <c r="K92" s="128"/>
      <c r="L92" s="128"/>
      <c r="M92" s="128">
        <f t="shared" ref="M92:N92" si="309">I92</f>
        <v>33.452489999999997</v>
      </c>
      <c r="N92" s="128">
        <f t="shared" si="309"/>
        <v>32633962.284249999</v>
      </c>
      <c r="O92" s="128">
        <v>4.3516399999999997</v>
      </c>
      <c r="P92" s="128">
        <v>4245157.8713100003</v>
      </c>
      <c r="Q92" s="128">
        <v>60.74053</v>
      </c>
      <c r="R92" s="150">
        <v>59254299.52612</v>
      </c>
      <c r="S92" s="128">
        <v>66.938500000000005</v>
      </c>
      <c r="T92" s="128">
        <v>65300620.431999996</v>
      </c>
      <c r="U92" s="128">
        <v>29.33175</v>
      </c>
      <c r="V92" s="128">
        <v>28614048.131680001</v>
      </c>
      <c r="W92" s="128">
        <v>2.2744</v>
      </c>
      <c r="X92" s="150">
        <v>2218751.1179999998</v>
      </c>
      <c r="Y92" s="128">
        <f t="shared" si="307"/>
        <v>91888261.810369998</v>
      </c>
      <c r="Z92" s="129">
        <f t="shared" si="280"/>
        <v>0.95584097720265548</v>
      </c>
      <c r="AA92" s="128">
        <f t="shared" si="281"/>
        <v>62417008.845662564</v>
      </c>
      <c r="AB92" s="128">
        <f t="shared" si="282"/>
        <v>2883611.586337429</v>
      </c>
      <c r="AC92" s="128">
        <f t="shared" si="283"/>
        <v>27350479.727908831</v>
      </c>
      <c r="AD92" s="128">
        <f t="shared" si="284"/>
        <v>1263568.4037711704</v>
      </c>
      <c r="AE92" s="128">
        <f t="shared" si="285"/>
        <v>2120773.236798604</v>
      </c>
      <c r="AF92" s="128">
        <f t="shared" si="286"/>
        <v>97977.881201395619</v>
      </c>
      <c r="AG92" s="128"/>
      <c r="AH92" s="128">
        <f t="shared" si="287"/>
        <v>15109939.664676506</v>
      </c>
      <c r="AI92" s="128">
        <f t="shared" si="288"/>
        <v>232688.69544655897</v>
      </c>
      <c r="AJ92" s="128">
        <f t="shared" si="289"/>
        <v>6621017.3497825116</v>
      </c>
      <c r="AK92" s="128">
        <f t="shared" si="290"/>
        <v>101961.74993680291</v>
      </c>
      <c r="AL92" s="128">
        <f t="shared" si="291"/>
        <v>6722979.0997193148</v>
      </c>
      <c r="AM92" s="128">
        <f t="shared" si="292"/>
        <v>513397.8100380316</v>
      </c>
      <c r="AN92" s="128">
        <f t="shared" si="293"/>
        <v>7906.1776098380906</v>
      </c>
      <c r="AO92" s="128">
        <f t="shared" si="294"/>
        <v>521303.98764786968</v>
      </c>
      <c r="AP92" s="128">
        <f t="shared" si="295"/>
        <v>7244283.0873671845</v>
      </c>
      <c r="AQ92" s="128">
        <f t="shared" si="296"/>
        <v>1357038.3265091805</v>
      </c>
      <c r="AR92" s="128">
        <f t="shared" si="297"/>
        <v>62693.991810819665</v>
      </c>
      <c r="AS92" s="128">
        <f t="shared" si="298"/>
        <v>328512.49387661414</v>
      </c>
      <c r="AT92" s="128">
        <f t="shared" si="299"/>
        <v>5058.9972782450268</v>
      </c>
      <c r="AU92" s="128">
        <f t="shared" si="300"/>
        <v>333571.49115485919</v>
      </c>
      <c r="AV92" s="2"/>
      <c r="AW92" s="2">
        <f t="shared" si="301"/>
        <v>521303.98764786968</v>
      </c>
      <c r="AX92" s="2">
        <f t="shared" si="302"/>
        <v>333571.49115485919</v>
      </c>
      <c r="AY92" s="2">
        <f t="shared" si="303"/>
        <v>854875.47880272893</v>
      </c>
      <c r="AZ92" s="2"/>
      <c r="BA92" s="248">
        <f>'JMP Rural FINAL calcs'!BI92+'JMP Urban FINAL calcs'!BI92</f>
        <v>22659422.903304383</v>
      </c>
      <c r="BB92" s="248">
        <f>'JMP Rural FINAL calcs'!BJ92+'JMP Urban FINAL calcs'!BJ92</f>
        <v>5253123.8504735967</v>
      </c>
      <c r="BC92" s="249">
        <f>BA92/B92</f>
        <v>0.23227769964087763</v>
      </c>
      <c r="BD92" s="249">
        <f>'JMP Urban FINAL calcs'!BI92/'JMP Total sum FINAL calcs'!BA92</f>
        <v>5.0201052918729172E-2</v>
      </c>
      <c r="BE92" s="249">
        <f>'JMP Rural FINAL calcs'!BI92/'JMP Total sum FINAL calcs'!BA92</f>
        <v>0.94979894708127077</v>
      </c>
      <c r="BF92" s="248"/>
      <c r="BG92" s="248">
        <f>'JMP Rural FINAL calcs'!BN92+'JMP Urban FINAL calcs'!BN92</f>
        <v>8173376.5374756148</v>
      </c>
      <c r="BH92" s="248">
        <f>'JMP Rural FINAL calcs'!BO92+'JMP Urban FINAL calcs'!BO92</f>
        <v>1894754.4167744317</v>
      </c>
      <c r="BI92" s="249">
        <f>BG92/B92</f>
        <v>8.3783823997861107E-2</v>
      </c>
      <c r="BJ92" s="249">
        <f>'JMP Urban FINAL calcs'!BN92/'JMP Total sum FINAL calcs'!BG92</f>
        <v>4.9065695294299216E-2</v>
      </c>
      <c r="BK92" s="249">
        <f>'JMP Rural FINAL calcs'!BN92/'JMP Total sum FINAL calcs'!BG92</f>
        <v>0.95093430470570084</v>
      </c>
      <c r="BL92" s="248"/>
      <c r="BM92" s="248">
        <f>'JMP Rural FINAL calcs'!BS92+'JMP Urban FINAL calcs'!BS92</f>
        <v>1419732.32721</v>
      </c>
      <c r="BN92" s="248">
        <f>'JMP Rural FINAL calcs'!BT92+'JMP Urban FINAL calcs'!BT92</f>
        <v>329086.77169552923</v>
      </c>
      <c r="BO92" s="249">
        <f>BM92/B92</f>
        <v>1.4553422674415882E-2</v>
      </c>
      <c r="BP92" s="249">
        <f>'JMP Urban FINAL calcs'!BS92/'JMP Total sum FINAL calcs'!BM92</f>
        <v>4.5964001882129124E-2</v>
      </c>
      <c r="BQ92" s="249">
        <f>'JMP Rural FINAL calcs'!BS92/'JMP Total sum FINAL calcs'!BM92</f>
        <v>0.95403599811787076</v>
      </c>
      <c r="BR92" s="248"/>
      <c r="BS92" s="248">
        <f>'JMP Rural FINAL calcs'!BX92+'JMP Urban FINAL calcs'!BX92</f>
        <v>0</v>
      </c>
      <c r="BT92" s="248">
        <f>'JMP Rural FINAL calcs'!BY92+'JMP Urban FINAL calcs'!BY92</f>
        <v>0</v>
      </c>
      <c r="BU92" s="249">
        <f>BS92/B92</f>
        <v>0</v>
      </c>
      <c r="BV92" s="249" t="e">
        <f>'JMP Urban FINAL calcs'!BX92/'JMP Total sum FINAL calcs'!BS92</f>
        <v>#DIV/0!</v>
      </c>
      <c r="BW92" s="249" t="e">
        <f>'JMP Rural FINAL calcs'!BX92/'JMP Total sum FINAL calcs'!BS92</f>
        <v>#DIV/0!</v>
      </c>
      <c r="BX92" s="2"/>
      <c r="BY92" s="2"/>
      <c r="BZ92" s="2"/>
      <c r="CA92" s="2"/>
      <c r="CB92" s="2"/>
    </row>
    <row r="93" spans="1:81" ht="15.5" x14ac:dyDescent="0.35">
      <c r="A93" s="8" t="s">
        <v>123</v>
      </c>
      <c r="B93" s="128">
        <f t="shared" si="276"/>
        <v>3912058.6507580732</v>
      </c>
      <c r="C93" s="148">
        <f>[1]HH_Islam_wealth!D96</f>
        <v>3.5164757818394801</v>
      </c>
      <c r="D93" s="149">
        <f t="shared" si="277"/>
        <v>1112494.1257839866</v>
      </c>
      <c r="E93" s="128">
        <v>0</v>
      </c>
      <c r="F93" s="128">
        <v>0</v>
      </c>
      <c r="G93" s="128">
        <v>8.8974899999999995</v>
      </c>
      <c r="H93" s="128">
        <v>348075.39012</v>
      </c>
      <c r="I93" s="128">
        <v>62.859679999999997</v>
      </c>
      <c r="J93" s="128">
        <v>2459109.1308200001</v>
      </c>
      <c r="K93" s="128"/>
      <c r="L93" s="128"/>
      <c r="M93" s="128">
        <f t="shared" ref="M93:N93" si="310">I93</f>
        <v>62.859679999999997</v>
      </c>
      <c r="N93" s="128">
        <f t="shared" si="310"/>
        <v>2459109.1308200001</v>
      </c>
      <c r="O93" s="128">
        <v>1.07772</v>
      </c>
      <c r="P93" s="128">
        <v>42160.872080000001</v>
      </c>
      <c r="Q93" s="128">
        <v>27.165109999999999</v>
      </c>
      <c r="R93" s="150">
        <v>1062715.6069799999</v>
      </c>
      <c r="S93" s="128">
        <v>51.790059999999997</v>
      </c>
      <c r="T93" s="128">
        <v>2026058.5706</v>
      </c>
      <c r="U93" s="128">
        <v>1.6284700000000001</v>
      </c>
      <c r="V93" s="128">
        <v>63706.701509999999</v>
      </c>
      <c r="W93" s="128">
        <v>37.683979999999998</v>
      </c>
      <c r="X93" s="150">
        <v>1474220.3377700001</v>
      </c>
      <c r="Y93" s="128">
        <f t="shared" si="307"/>
        <v>3521824.7378000002</v>
      </c>
      <c r="Z93" s="129">
        <f t="shared" si="280"/>
        <v>0.98817030238193926</v>
      </c>
      <c r="AA93" s="128">
        <f t="shared" si="281"/>
        <v>2002090.9103533216</v>
      </c>
      <c r="AB93" s="128">
        <f t="shared" si="282"/>
        <v>23967.66024667837</v>
      </c>
      <c r="AC93" s="128">
        <f t="shared" si="283"/>
        <v>62953.070494892643</v>
      </c>
      <c r="AD93" s="128">
        <f t="shared" si="284"/>
        <v>753.63101510735362</v>
      </c>
      <c r="AE93" s="128">
        <f t="shared" si="285"/>
        <v>1456780.7569517856</v>
      </c>
      <c r="AF93" s="128">
        <f t="shared" si="286"/>
        <v>17439.580818214472</v>
      </c>
      <c r="AG93" s="128"/>
      <c r="AH93" s="128">
        <f t="shared" si="287"/>
        <v>569345.85493036476</v>
      </c>
      <c r="AI93" s="128">
        <f t="shared" si="288"/>
        <v>2271.9394581034016</v>
      </c>
      <c r="AJ93" s="128">
        <f t="shared" si="289"/>
        <v>17902.318798840606</v>
      </c>
      <c r="AK93" s="128">
        <f t="shared" si="290"/>
        <v>71.438097104626991</v>
      </c>
      <c r="AL93" s="128">
        <f t="shared" si="291"/>
        <v>17973.756895945233</v>
      </c>
      <c r="AM93" s="128">
        <f t="shared" si="292"/>
        <v>414272.93896781479</v>
      </c>
      <c r="AN93" s="128">
        <f t="shared" si="293"/>
        <v>1653.1305678523941</v>
      </c>
      <c r="AO93" s="128">
        <f t="shared" si="294"/>
        <v>415926.06953566719</v>
      </c>
      <c r="AP93" s="128">
        <f t="shared" si="295"/>
        <v>433899.82643161243</v>
      </c>
      <c r="AQ93" s="128">
        <f t="shared" si="296"/>
        <v>343957.76350659184</v>
      </c>
      <c r="AR93" s="128">
        <f t="shared" si="297"/>
        <v>4117.626613408127</v>
      </c>
      <c r="AS93" s="128">
        <f t="shared" si="298"/>
        <v>97813.204141183189</v>
      </c>
      <c r="AT93" s="128">
        <f t="shared" si="299"/>
        <v>390.31754791480301</v>
      </c>
      <c r="AU93" s="128">
        <f t="shared" si="300"/>
        <v>98203.521689097994</v>
      </c>
      <c r="AV93" s="2"/>
      <c r="AW93" s="2">
        <f t="shared" si="301"/>
        <v>415926.06953566719</v>
      </c>
      <c r="AX93" s="2">
        <f t="shared" si="302"/>
        <v>98203.521689097994</v>
      </c>
      <c r="AY93" s="2">
        <f t="shared" si="303"/>
        <v>514129.59122476517</v>
      </c>
      <c r="AZ93" s="2"/>
      <c r="BA93" s="248">
        <f>'JMP Rural FINAL calcs'!BI93+'JMP Urban FINAL calcs'!BI93</f>
        <v>751045.86782752734</v>
      </c>
      <c r="BB93" s="248">
        <f>'JMP Rural FINAL calcs'!BJ93+'JMP Urban FINAL calcs'!BJ93</f>
        <v>212730.47896129324</v>
      </c>
      <c r="BC93" s="249">
        <f>BA93/B93</f>
        <v>0.19198226173883939</v>
      </c>
      <c r="BD93" s="249">
        <f>'JMP Urban FINAL calcs'!BI93/'JMP Total sum FINAL calcs'!BA93</f>
        <v>0.25216649471702529</v>
      </c>
      <c r="BE93" s="249">
        <f>'JMP Rural FINAL calcs'!BI93/'JMP Total sum FINAL calcs'!BA93</f>
        <v>0.74783350528297465</v>
      </c>
      <c r="BF93" s="248"/>
      <c r="BG93" s="248">
        <f>'JMP Rural FINAL calcs'!BN93+'JMP Urban FINAL calcs'!BN93</f>
        <v>786881.17450247263</v>
      </c>
      <c r="BH93" s="248">
        <f>'JMP Rural FINAL calcs'!BO93+'JMP Urban FINAL calcs'!BO93</f>
        <v>223257.67089715519</v>
      </c>
      <c r="BI93" s="249">
        <f>BG93/B93</f>
        <v>0.20114247887106496</v>
      </c>
      <c r="BJ93" s="249">
        <f>'JMP Urban FINAL calcs'!BN93/'JMP Total sum FINAL calcs'!BG93</f>
        <v>9.3826811265255591E-2</v>
      </c>
      <c r="BK93" s="249">
        <f>'JMP Rural FINAL calcs'!BN93/'JMP Total sum FINAL calcs'!BG93</f>
        <v>0.90617318873474451</v>
      </c>
      <c r="BL93" s="248"/>
      <c r="BM93" s="248">
        <f>'JMP Rural FINAL calcs'!BS93+'JMP Urban FINAL calcs'!BS93</f>
        <v>348075.39077000006</v>
      </c>
      <c r="BN93" s="248">
        <f>'JMP Rural FINAL calcs'!BT93+'JMP Urban FINAL calcs'!BT93</f>
        <v>98648.725563633008</v>
      </c>
      <c r="BO93" s="249">
        <f>BM93/B93</f>
        <v>8.8974992924134841E-2</v>
      </c>
      <c r="BP93" s="249">
        <f>'JMP Urban FINAL calcs'!BS93/'JMP Total sum FINAL calcs'!BM93</f>
        <v>0.19720710214000053</v>
      </c>
      <c r="BQ93" s="249">
        <f>'JMP Rural FINAL calcs'!BS93/'JMP Total sum FINAL calcs'!BM93</f>
        <v>0.80279289785999941</v>
      </c>
      <c r="BR93" s="248"/>
      <c r="BS93" s="248">
        <f>'JMP Rural FINAL calcs'!BX93+'JMP Urban FINAL calcs'!BX93</f>
        <v>0</v>
      </c>
      <c r="BT93" s="248">
        <f>'JMP Rural FINAL calcs'!BY93+'JMP Urban FINAL calcs'!BY93</f>
        <v>0</v>
      </c>
      <c r="BU93" s="249">
        <f>BS93/B93</f>
        <v>0</v>
      </c>
      <c r="BV93" s="249" t="e">
        <f>'JMP Urban FINAL calcs'!BX93/'JMP Total sum FINAL calcs'!BS93</f>
        <v>#DIV/0!</v>
      </c>
      <c r="BW93" s="249" t="e">
        <f>'JMP Rural FINAL calcs'!BX93/'JMP Total sum FINAL calcs'!BS93</f>
        <v>#DIV/0!</v>
      </c>
      <c r="BX93" s="2"/>
      <c r="BY93" s="2"/>
      <c r="BZ93" s="2"/>
      <c r="CA93" s="2"/>
      <c r="CB93" s="2"/>
    </row>
    <row r="94" spans="1:81" ht="15.5" x14ac:dyDescent="0.35">
      <c r="A94" s="8" t="s">
        <v>33</v>
      </c>
      <c r="B94" s="128">
        <f t="shared" si="276"/>
        <v>38274617.3528869</v>
      </c>
      <c r="C94" s="148">
        <f>[1]HH_Islam_wealth!D97</f>
        <v>7.70302801425421</v>
      </c>
      <c r="D94" s="149">
        <f t="shared" si="277"/>
        <v>4968775.5622932864</v>
      </c>
      <c r="E94" s="128">
        <v>1.992E-2</v>
      </c>
      <c r="F94" s="128">
        <v>7624.0522099999998</v>
      </c>
      <c r="G94" s="128">
        <v>4.7436999999999996</v>
      </c>
      <c r="H94" s="128">
        <v>1815633.6365400001</v>
      </c>
      <c r="I94" s="128">
        <v>53.053269999999998</v>
      </c>
      <c r="J94" s="128">
        <v>20305935.054450002</v>
      </c>
      <c r="K94" s="128"/>
      <c r="L94" s="128"/>
      <c r="M94" s="128">
        <f t="shared" ref="M94:N94" si="311">I94</f>
        <v>53.053269999999998</v>
      </c>
      <c r="N94" s="128">
        <f t="shared" si="311"/>
        <v>20305935.054450002</v>
      </c>
      <c r="O94" s="128">
        <v>1.1153599999999999</v>
      </c>
      <c r="P94" s="128">
        <v>426898.39233</v>
      </c>
      <c r="Q94" s="128">
        <v>41.067749999999997</v>
      </c>
      <c r="R94" s="150">
        <v>15718524.864460001</v>
      </c>
      <c r="S94" s="128">
        <v>25.62593</v>
      </c>
      <c r="T94" s="128">
        <v>9808227.6458400004</v>
      </c>
      <c r="U94" s="128">
        <v>55.659730000000003</v>
      </c>
      <c r="V94" s="128">
        <v>21303548.67715</v>
      </c>
      <c r="W94" s="128">
        <v>13.950710000000001</v>
      </c>
      <c r="X94" s="150">
        <v>5339581.9882699996</v>
      </c>
      <c r="Y94" s="128">
        <f t="shared" si="307"/>
        <v>36024459.918910004</v>
      </c>
      <c r="Z94" s="129">
        <f t="shared" si="280"/>
        <v>0.98828854637775287</v>
      </c>
      <c r="AA94" s="128">
        <f t="shared" si="281"/>
        <v>9693359.0426493026</v>
      </c>
      <c r="AB94" s="128">
        <f t="shared" si="282"/>
        <v>114868.60319069726</v>
      </c>
      <c r="AC94" s="128">
        <f t="shared" si="283"/>
        <v>21054053.154828273</v>
      </c>
      <c r="AD94" s="128">
        <f t="shared" si="284"/>
        <v>249495.52232172631</v>
      </c>
      <c r="AE94" s="128">
        <f t="shared" si="285"/>
        <v>5277047.7214521896</v>
      </c>
      <c r="AF94" s="128">
        <f t="shared" si="286"/>
        <v>62534.266817810196</v>
      </c>
      <c r="AG94" s="128"/>
      <c r="AH94" s="128">
        <f t="shared" si="287"/>
        <v>1258382.9404114911</v>
      </c>
      <c r="AI94" s="128">
        <f t="shared" si="288"/>
        <v>4970.712079203855</v>
      </c>
      <c r="AJ94" s="128">
        <f t="shared" si="289"/>
        <v>2733217.7834311924</v>
      </c>
      <c r="AK94" s="128">
        <f t="shared" si="290"/>
        <v>10796.426282410965</v>
      </c>
      <c r="AL94" s="128">
        <f t="shared" si="291"/>
        <v>2744014.2097136034</v>
      </c>
      <c r="AM94" s="128">
        <f t="shared" si="292"/>
        <v>685061.47344747803</v>
      </c>
      <c r="AN94" s="128">
        <f t="shared" si="293"/>
        <v>2706.0469684602172</v>
      </c>
      <c r="AO94" s="128">
        <f t="shared" si="294"/>
        <v>687767.52041593823</v>
      </c>
      <c r="AP94" s="128">
        <f t="shared" si="295"/>
        <v>3431781.7301295418</v>
      </c>
      <c r="AQ94" s="128">
        <f t="shared" si="296"/>
        <v>1794369.9274106701</v>
      </c>
      <c r="AR94" s="128">
        <f t="shared" si="297"/>
        <v>21263.709129330105</v>
      </c>
      <c r="AS94" s="128">
        <f t="shared" si="298"/>
        <v>232943.45082092981</v>
      </c>
      <c r="AT94" s="128">
        <f t="shared" si="299"/>
        <v>920.14504296155928</v>
      </c>
      <c r="AU94" s="128">
        <f t="shared" si="300"/>
        <v>233863.59586389136</v>
      </c>
      <c r="AV94" s="2"/>
      <c r="AW94" s="2">
        <f t="shared" si="301"/>
        <v>687767.52041593823</v>
      </c>
      <c r="AX94" s="2">
        <f t="shared" si="302"/>
        <v>233863.59586389136</v>
      </c>
      <c r="AY94" s="2">
        <f t="shared" si="303"/>
        <v>921631.11627982953</v>
      </c>
      <c r="AZ94" s="2"/>
      <c r="BA94" s="248">
        <f>'JMP Rural FINAL calcs'!BI94+'JMP Urban FINAL calcs'!BI94</f>
        <v>15689350.861228622</v>
      </c>
      <c r="BB94" s="248">
        <f>'JMP Rural FINAL calcs'!BJ94+'JMP Urban FINAL calcs'!BJ94</f>
        <v>2020541.3775810241</v>
      </c>
      <c r="BC94" s="249">
        <f>BA94/B94</f>
        <v>0.40991528972255653</v>
      </c>
      <c r="BD94" s="249">
        <f>'JMP Urban FINAL calcs'!BI94/'JMP Total sum FINAL calcs'!BA94</f>
        <v>0.69165608907497056</v>
      </c>
      <c r="BE94" s="249">
        <f>'JMP Rural FINAL calcs'!BI94/'JMP Total sum FINAL calcs'!BA94</f>
        <v>0.3083439109250295</v>
      </c>
      <c r="BF94" s="248"/>
      <c r="BG94" s="248">
        <f>'JMP Rural FINAL calcs'!BN94+'JMP Urban FINAL calcs'!BN94</f>
        <v>10953780.490301376</v>
      </c>
      <c r="BH94" s="248">
        <f>'JMP Rural FINAL calcs'!BO94+'JMP Urban FINAL calcs'!BO94</f>
        <v>1409703.9674487675</v>
      </c>
      <c r="BI94" s="249">
        <f>BG94/B94</f>
        <v>0.28618915740708711</v>
      </c>
      <c r="BJ94" s="249">
        <f>'JMP Urban FINAL calcs'!BN94/'JMP Total sum FINAL calcs'!BG94</f>
        <v>0.5725940066957671</v>
      </c>
      <c r="BK94" s="249">
        <f>'JMP Rural FINAL calcs'!BN94/'JMP Total sum FINAL calcs'!BG94</f>
        <v>0.4274059933042329</v>
      </c>
      <c r="BL94" s="248"/>
      <c r="BM94" s="248">
        <f>'JMP Rural FINAL calcs'!BS94+'JMP Urban FINAL calcs'!BS94</f>
        <v>1815632.7088199998</v>
      </c>
      <c r="BN94" s="248">
        <f>'JMP Rural FINAL calcs'!BT94+'JMP Urban FINAL calcs'!BT94</f>
        <v>233365.66647573508</v>
      </c>
      <c r="BO94" s="249">
        <f>BM94/B94</f>
        <v>4.7436991781788618E-2</v>
      </c>
      <c r="BP94" s="249">
        <f>'JMP Urban FINAL calcs'!BS94/'JMP Total sum FINAL calcs'!BM94</f>
        <v>0.35175446035837848</v>
      </c>
      <c r="BQ94" s="249">
        <f>'JMP Rural FINAL calcs'!BS94/'JMP Total sum FINAL calcs'!BM94</f>
        <v>0.64824553964162157</v>
      </c>
      <c r="BR94" s="248"/>
      <c r="BS94" s="248">
        <f>'JMP Rural FINAL calcs'!BX94+'JMP Urban FINAL calcs'!BX94</f>
        <v>7624.0523999999996</v>
      </c>
      <c r="BT94" s="248">
        <f>'JMP Rural FINAL calcs'!BY94+'JMP Urban FINAL calcs'!BY94</f>
        <v>989.74745851786224</v>
      </c>
      <c r="BU94" s="249">
        <f>BS94/B94</f>
        <v>1.9919343228717994E-4</v>
      </c>
      <c r="BV94" s="249">
        <f>'JMP Urban FINAL calcs'!BX94/'JMP Total sum FINAL calcs'!BS94</f>
        <v>1</v>
      </c>
      <c r="BW94" s="249">
        <f>'JMP Rural FINAL calcs'!BX94/'JMP Total sum FINAL calcs'!BS94</f>
        <v>0</v>
      </c>
      <c r="BX94" s="2"/>
      <c r="BY94" s="2"/>
      <c r="BZ94" s="2"/>
      <c r="CA94" s="2"/>
      <c r="CB94" s="2"/>
    </row>
    <row r="95" spans="1:81" ht="15.5" x14ac:dyDescent="0.35">
      <c r="A95" s="8" t="s">
        <v>135</v>
      </c>
      <c r="B95" s="128">
        <f t="shared" si="276"/>
        <v>8321571.1580342771</v>
      </c>
      <c r="C95" s="148">
        <f>[1]HH_Islam_wealth!D98</f>
        <v>3.1419453923882301</v>
      </c>
      <c r="D95" s="149">
        <f t="shared" si="277"/>
        <v>2648540.9893483068</v>
      </c>
      <c r="E95" s="128">
        <v>0</v>
      </c>
      <c r="F95" s="128">
        <v>0</v>
      </c>
      <c r="G95" s="128">
        <v>0</v>
      </c>
      <c r="H95" s="128">
        <v>0</v>
      </c>
      <c r="I95" s="128">
        <v>6.3274499999999998</v>
      </c>
      <c r="J95" s="128">
        <v>526542.87040000001</v>
      </c>
      <c r="K95" s="128"/>
      <c r="L95" s="128"/>
      <c r="M95" s="128">
        <f t="shared" ref="M95:N95" si="312">I95</f>
        <v>6.3274499999999998</v>
      </c>
      <c r="N95" s="128">
        <f t="shared" si="312"/>
        <v>526542.87040000001</v>
      </c>
      <c r="O95" s="128">
        <v>0</v>
      </c>
      <c r="P95" s="128">
        <v>0</v>
      </c>
      <c r="Q95" s="128">
        <v>93.672560000000004</v>
      </c>
      <c r="R95" s="150">
        <v>7795027.7516799998</v>
      </c>
      <c r="S95" s="128">
        <v>99.155119999999997</v>
      </c>
      <c r="T95" s="128">
        <v>8251263.3316700002</v>
      </c>
      <c r="U95" s="128">
        <v>0.84487999999999996</v>
      </c>
      <c r="V95" s="128">
        <v>70307.290399999998</v>
      </c>
      <c r="W95" s="128">
        <v>0</v>
      </c>
      <c r="X95" s="150">
        <v>0</v>
      </c>
      <c r="Y95" s="128">
        <f t="shared" si="307"/>
        <v>8321570.6220800001</v>
      </c>
      <c r="Z95" s="129">
        <f t="shared" si="280"/>
        <v>1</v>
      </c>
      <c r="AA95" s="128">
        <f t="shared" si="281"/>
        <v>8251263.3316700002</v>
      </c>
      <c r="AB95" s="128">
        <f t="shared" si="282"/>
        <v>0</v>
      </c>
      <c r="AC95" s="128">
        <f t="shared" si="283"/>
        <v>70307.290399999998</v>
      </c>
      <c r="AD95" s="128">
        <f t="shared" si="284"/>
        <v>0</v>
      </c>
      <c r="AE95" s="128">
        <f t="shared" si="285"/>
        <v>0</v>
      </c>
      <c r="AF95" s="128">
        <f t="shared" si="286"/>
        <v>0</v>
      </c>
      <c r="AG95" s="128"/>
      <c r="AH95" s="128">
        <f t="shared" si="287"/>
        <v>2626163.825653926</v>
      </c>
      <c r="AI95" s="128">
        <f t="shared" si="288"/>
        <v>0</v>
      </c>
      <c r="AJ95" s="128">
        <f t="shared" si="289"/>
        <v>22376.993110805975</v>
      </c>
      <c r="AK95" s="128">
        <f t="shared" si="290"/>
        <v>0</v>
      </c>
      <c r="AL95" s="128">
        <f t="shared" si="291"/>
        <v>22376.993110805975</v>
      </c>
      <c r="AM95" s="128">
        <f t="shared" si="292"/>
        <v>0</v>
      </c>
      <c r="AN95" s="128">
        <f t="shared" si="293"/>
        <v>0</v>
      </c>
      <c r="AO95" s="128">
        <f t="shared" si="294"/>
        <v>0</v>
      </c>
      <c r="AP95" s="128">
        <f t="shared" si="295"/>
        <v>22376.993110805975</v>
      </c>
      <c r="AQ95" s="128">
        <f t="shared" si="296"/>
        <v>0</v>
      </c>
      <c r="AR95" s="128">
        <f t="shared" si="297"/>
        <v>0</v>
      </c>
      <c r="AS95" s="128">
        <f t="shared" si="298"/>
        <v>0</v>
      </c>
      <c r="AT95" s="128">
        <f t="shared" si="299"/>
        <v>0</v>
      </c>
      <c r="AU95" s="128">
        <f t="shared" si="300"/>
        <v>0</v>
      </c>
      <c r="AV95" s="2"/>
      <c r="AW95" s="2">
        <f t="shared" si="301"/>
        <v>0</v>
      </c>
      <c r="AX95" s="2">
        <f t="shared" si="302"/>
        <v>0</v>
      </c>
      <c r="AY95" s="2">
        <f t="shared" si="303"/>
        <v>0</v>
      </c>
      <c r="AZ95" s="2"/>
      <c r="BA95" s="248">
        <f>'JMP Rural FINAL calcs'!BI95+'JMP Urban FINAL calcs'!BI95</f>
        <v>52730.46774</v>
      </c>
      <c r="BB95" s="248">
        <f>'JMP Rural FINAL calcs'!BJ95+'JMP Urban FINAL calcs'!BJ95</f>
        <v>16782.744814008031</v>
      </c>
      <c r="BC95" s="249">
        <f>BA95/B95</f>
        <v>6.3365999927898226E-3</v>
      </c>
      <c r="BD95" s="249">
        <f>'JMP Urban FINAL calcs'!BI95/'JMP Total sum FINAL calcs'!BA95</f>
        <v>0.54644441415872791</v>
      </c>
      <c r="BE95" s="249">
        <f>'JMP Rural FINAL calcs'!BI95/'JMP Total sum FINAL calcs'!BA95</f>
        <v>0.45355558584127209</v>
      </c>
      <c r="BF95" s="248"/>
      <c r="BG95" s="248">
        <f>'JMP Rural FINAL calcs'!BN95+'JMP Urban FINAL calcs'!BN95</f>
        <v>17576.82258</v>
      </c>
      <c r="BH95" s="248">
        <f>'JMP Rural FINAL calcs'!BO95+'JMP Urban FINAL calcs'!BO95</f>
        <v>5594.2482713360105</v>
      </c>
      <c r="BI95" s="249">
        <f>BG95/B95</f>
        <v>2.1121999975966077E-3</v>
      </c>
      <c r="BJ95" s="249">
        <f>'JMP Urban FINAL calcs'!BN95/'JMP Total sum FINAL calcs'!BG95</f>
        <v>0.54644441415872791</v>
      </c>
      <c r="BK95" s="249">
        <f>'JMP Rural FINAL calcs'!BN95/'JMP Total sum FINAL calcs'!BG95</f>
        <v>0.45355558584127209</v>
      </c>
      <c r="BL95" s="248"/>
      <c r="BM95" s="248">
        <f>'JMP Rural FINAL calcs'!BS95+'JMP Urban FINAL calcs'!BS95</f>
        <v>0</v>
      </c>
      <c r="BN95" s="248">
        <f>'JMP Rural FINAL calcs'!BT95+'JMP Urban FINAL calcs'!BT95</f>
        <v>0</v>
      </c>
      <c r="BO95" s="249">
        <f>BM95/B95</f>
        <v>0</v>
      </c>
      <c r="BP95" s="249" t="e">
        <f>'JMP Urban FINAL calcs'!BS95/'JMP Total sum FINAL calcs'!BM95</f>
        <v>#DIV/0!</v>
      </c>
      <c r="BQ95" s="249" t="e">
        <f>'JMP Rural FINAL calcs'!BS95/'JMP Total sum FINAL calcs'!BM95</f>
        <v>#DIV/0!</v>
      </c>
      <c r="BR95" s="248"/>
      <c r="BS95" s="248">
        <f>'JMP Rural FINAL calcs'!BX95+'JMP Urban FINAL calcs'!BX95</f>
        <v>0</v>
      </c>
      <c r="BT95" s="248">
        <f>'JMP Rural FINAL calcs'!BY95+'JMP Urban FINAL calcs'!BY95</f>
        <v>0</v>
      </c>
      <c r="BU95" s="249">
        <f>BS95/B95</f>
        <v>0</v>
      </c>
      <c r="BV95" s="249" t="e">
        <f>'JMP Urban FINAL calcs'!BX95/'JMP Total sum FINAL calcs'!BS95</f>
        <v>#DIV/0!</v>
      </c>
      <c r="BW95" s="249" t="e">
        <f>'JMP Rural FINAL calcs'!BX95/'JMP Total sum FINAL calcs'!BS95</f>
        <v>#DIV/0!</v>
      </c>
      <c r="BX95" s="2"/>
      <c r="BY95" s="2"/>
      <c r="BZ95" s="2"/>
      <c r="CA95" s="2"/>
      <c r="CB95" s="2"/>
    </row>
    <row r="96" spans="1:81" ht="15.5" x14ac:dyDescent="0.35">
      <c r="A96" s="8" t="s">
        <v>99</v>
      </c>
      <c r="B96" s="128">
        <f t="shared" si="276"/>
        <v>9702354.1157046016</v>
      </c>
      <c r="C96" s="148">
        <f>[1]HH_Islam_wealth!D99</f>
        <v>5.0689345119236604</v>
      </c>
      <c r="D96" s="149">
        <f t="shared" si="277"/>
        <v>1914081.5674145608</v>
      </c>
      <c r="E96" s="128">
        <v>0.19267999999999999</v>
      </c>
      <c r="F96" s="128">
        <v>18694.035889999999</v>
      </c>
      <c r="G96" s="128">
        <v>1.35497</v>
      </c>
      <c r="H96" s="128">
        <v>131463.51128000001</v>
      </c>
      <c r="I96" s="128">
        <v>16.784829999999999</v>
      </c>
      <c r="J96" s="128">
        <v>1628523.38854</v>
      </c>
      <c r="K96" s="128"/>
      <c r="L96" s="128"/>
      <c r="M96" s="128">
        <f t="shared" ref="M96:N96" si="313">I96</f>
        <v>16.784829999999999</v>
      </c>
      <c r="N96" s="128">
        <f t="shared" si="313"/>
        <v>1628523.38854</v>
      </c>
      <c r="O96" s="128">
        <v>1.1126100000000001</v>
      </c>
      <c r="P96" s="128">
        <v>107948.89691</v>
      </c>
      <c r="Q96" s="128">
        <v>80.554919999999996</v>
      </c>
      <c r="R96" s="150">
        <v>7815723.1673800005</v>
      </c>
      <c r="S96" s="128">
        <v>64.420180000000002</v>
      </c>
      <c r="T96" s="128">
        <v>6250273.7447800003</v>
      </c>
      <c r="U96" s="128">
        <v>33.953360000000004</v>
      </c>
      <c r="V96" s="128">
        <v>3294275.22138</v>
      </c>
      <c r="W96" s="128">
        <v>7.8810000000000005E-2</v>
      </c>
      <c r="X96" s="150">
        <v>7646.4866700000002</v>
      </c>
      <c r="Y96" s="128">
        <f t="shared" si="307"/>
        <v>9444246.5559200011</v>
      </c>
      <c r="Z96" s="129">
        <f t="shared" si="280"/>
        <v>0.98869904856500623</v>
      </c>
      <c r="AA96" s="128">
        <f t="shared" si="281"/>
        <v>6179639.7047348246</v>
      </c>
      <c r="AB96" s="128">
        <f t="shared" si="282"/>
        <v>70634.04004517541</v>
      </c>
      <c r="AC96" s="128">
        <f t="shared" si="283"/>
        <v>3257046.7770896815</v>
      </c>
      <c r="AD96" s="128">
        <f t="shared" si="284"/>
        <v>37228.444290318723</v>
      </c>
      <c r="AE96" s="128">
        <f t="shared" si="285"/>
        <v>7560.0740954940029</v>
      </c>
      <c r="AF96" s="128">
        <f t="shared" si="286"/>
        <v>86.412574505997213</v>
      </c>
      <c r="AG96" s="128"/>
      <c r="AH96" s="128">
        <f t="shared" si="287"/>
        <v>1219120.0517975625</v>
      </c>
      <c r="AI96" s="128">
        <f t="shared" si="288"/>
        <v>4644.8972579295105</v>
      </c>
      <c r="AJ96" s="128">
        <f t="shared" si="289"/>
        <v>642550.57338541793</v>
      </c>
      <c r="AK96" s="128">
        <f t="shared" si="290"/>
        <v>2448.1439641635543</v>
      </c>
      <c r="AL96" s="128">
        <f t="shared" si="291"/>
        <v>644998.71734958154</v>
      </c>
      <c r="AM96" s="128">
        <f t="shared" si="292"/>
        <v>1491.4523116663734</v>
      </c>
      <c r="AN96" s="128">
        <f t="shared" si="293"/>
        <v>5.6824943060998203</v>
      </c>
      <c r="AO96" s="128">
        <f t="shared" si="294"/>
        <v>1497.1348059724733</v>
      </c>
      <c r="AP96" s="128">
        <f t="shared" si="295"/>
        <v>646495.85215555399</v>
      </c>
      <c r="AQ96" s="128">
        <f t="shared" si="296"/>
        <v>129977.84852355097</v>
      </c>
      <c r="AR96" s="128">
        <f t="shared" si="297"/>
        <v>1485.6627564490352</v>
      </c>
      <c r="AS96" s="128">
        <f t="shared" si="298"/>
        <v>25642.045328816919</v>
      </c>
      <c r="AT96" s="128">
        <f t="shared" si="299"/>
        <v>97.697241432383152</v>
      </c>
      <c r="AU96" s="128">
        <f t="shared" si="300"/>
        <v>25739.742570249302</v>
      </c>
      <c r="AV96" s="2"/>
      <c r="AW96" s="2">
        <f t="shared" si="301"/>
        <v>1497.1348059724733</v>
      </c>
      <c r="AX96" s="2">
        <f t="shared" si="302"/>
        <v>25739.742570249302</v>
      </c>
      <c r="AY96" s="2">
        <f t="shared" si="303"/>
        <v>27236.877376221775</v>
      </c>
      <c r="AZ96" s="2"/>
      <c r="BA96" s="248">
        <f>'JMP Rural FINAL calcs'!BI96+'JMP Urban FINAL calcs'!BI96</f>
        <v>2141932.0715065133</v>
      </c>
      <c r="BB96" s="248">
        <f>'JMP Rural FINAL calcs'!BJ96+'JMP Urban FINAL calcs'!BJ96</f>
        <v>419453.18808752584</v>
      </c>
      <c r="BC96" s="249">
        <f>BA96/B96</f>
        <v>0.22076416155946113</v>
      </c>
      <c r="BD96" s="249">
        <f>'JMP Urban FINAL calcs'!BI96/'JMP Total sum FINAL calcs'!BA96</f>
        <v>0.79036662017217141</v>
      </c>
      <c r="BE96" s="249">
        <f>'JMP Rural FINAL calcs'!BI96/'JMP Total sum FINAL calcs'!BA96</f>
        <v>0.20963337982782851</v>
      </c>
      <c r="BF96" s="248"/>
      <c r="BG96" s="248">
        <f>'JMP Rural FINAL calcs'!BN96+'JMP Urban FINAL calcs'!BN96</f>
        <v>1159989.6934934868</v>
      </c>
      <c r="BH96" s="248">
        <f>'JMP Rural FINAL calcs'!BO96+'JMP Urban FINAL calcs'!BO96</f>
        <v>227180.08070539794</v>
      </c>
      <c r="BI96" s="249">
        <f>BG96/B96</f>
        <v>0.11955755063772441</v>
      </c>
      <c r="BJ96" s="249">
        <f>'JMP Urban FINAL calcs'!BN96/'JMP Total sum FINAL calcs'!BG96</f>
        <v>0.73285526772638732</v>
      </c>
      <c r="BK96" s="249">
        <f>'JMP Rural FINAL calcs'!BN96/'JMP Total sum FINAL calcs'!BG96</f>
        <v>0.26714473227361268</v>
      </c>
      <c r="BL96" s="248"/>
      <c r="BM96" s="248">
        <f>'JMP Rural FINAL calcs'!BS96+'JMP Urban FINAL calcs'!BS96</f>
        <v>131463.27016000001</v>
      </c>
      <c r="BN96" s="248">
        <f>'JMP Rural FINAL calcs'!BT96+'JMP Urban FINAL calcs'!BT96</f>
        <v>25741.255339573338</v>
      </c>
      <c r="BO96" s="249">
        <f>BM96/B96</f>
        <v>1.3549626059020927E-2</v>
      </c>
      <c r="BP96" s="249">
        <f>'JMP Urban FINAL calcs'!BS96/'JMP Total sum FINAL calcs'!BM96</f>
        <v>0.86918769288889552</v>
      </c>
      <c r="BQ96" s="249">
        <f>'JMP Rural FINAL calcs'!BS96/'JMP Total sum FINAL calcs'!BM96</f>
        <v>0.13081230711110434</v>
      </c>
      <c r="BR96" s="248"/>
      <c r="BS96" s="248">
        <f>'JMP Rural FINAL calcs'!BX96+'JMP Urban FINAL calcs'!BX96</f>
        <v>18694.035980000001</v>
      </c>
      <c r="BT96" s="248">
        <f>'JMP Rural FINAL calcs'!BY96+'JMP Urban FINAL calcs'!BY96</f>
        <v>3687.9616290220356</v>
      </c>
      <c r="BU96" s="249">
        <f>BS96/B96</f>
        <v>1.9267525960262695E-3</v>
      </c>
      <c r="BV96" s="249">
        <f>'JMP Urban FINAL calcs'!BX96/'JMP Total sum FINAL calcs'!BS96</f>
        <v>0.55390327648229976</v>
      </c>
      <c r="BW96" s="249">
        <f>'JMP Rural FINAL calcs'!BX96/'JMP Total sum FINAL calcs'!BS96</f>
        <v>0.44609672351770024</v>
      </c>
      <c r="BX96" s="2"/>
      <c r="BY96" s="2"/>
      <c r="BZ96" s="2"/>
      <c r="CA96" s="2"/>
      <c r="CB96" s="2"/>
    </row>
    <row r="97" spans="1:81" ht="15.5" x14ac:dyDescent="0.35">
      <c r="A97" s="8" t="s">
        <v>138</v>
      </c>
      <c r="B97" s="128"/>
      <c r="C97" s="148">
        <f>[1]HH_Islam_wealth!D100</f>
        <v>4.958060044093755</v>
      </c>
      <c r="D97" s="149">
        <f t="shared" si="277"/>
        <v>0</v>
      </c>
      <c r="E97" s="128">
        <v>0</v>
      </c>
      <c r="F97" s="128">
        <v>0</v>
      </c>
      <c r="G97" s="128">
        <v>0</v>
      </c>
      <c r="H97" s="128">
        <v>0</v>
      </c>
      <c r="I97" s="128">
        <v>0</v>
      </c>
      <c r="J97" s="128">
        <v>0</v>
      </c>
      <c r="K97" s="128"/>
      <c r="L97" s="128"/>
      <c r="M97" s="128">
        <f t="shared" ref="M97:N97" si="314">I97</f>
        <v>0</v>
      </c>
      <c r="N97" s="128">
        <f t="shared" si="314"/>
        <v>0</v>
      </c>
      <c r="O97" s="128">
        <v>0</v>
      </c>
      <c r="P97" s="128">
        <v>0</v>
      </c>
      <c r="Q97" s="128">
        <v>100</v>
      </c>
      <c r="R97" s="150">
        <v>4136527.8</v>
      </c>
      <c r="S97" s="128">
        <v>100</v>
      </c>
      <c r="T97" s="128">
        <v>4136527.8</v>
      </c>
      <c r="U97" s="128"/>
      <c r="V97" s="128"/>
      <c r="W97" s="128">
        <v>0</v>
      </c>
      <c r="X97" s="150">
        <v>0</v>
      </c>
      <c r="Y97" s="128">
        <f t="shared" si="307"/>
        <v>4136527.8</v>
      </c>
      <c r="Z97" s="129">
        <f t="shared" si="280"/>
        <v>1</v>
      </c>
      <c r="AA97" s="128">
        <f t="shared" si="281"/>
        <v>4136527.8</v>
      </c>
      <c r="AB97" s="128">
        <f t="shared" si="282"/>
        <v>0</v>
      </c>
      <c r="AC97" s="128">
        <f t="shared" si="283"/>
        <v>0</v>
      </c>
      <c r="AD97" s="128">
        <f t="shared" si="284"/>
        <v>0</v>
      </c>
      <c r="AE97" s="128">
        <f t="shared" si="285"/>
        <v>0</v>
      </c>
      <c r="AF97" s="128">
        <f t="shared" si="286"/>
        <v>0</v>
      </c>
      <c r="AG97" s="128"/>
      <c r="AH97" s="128">
        <f t="shared" si="287"/>
        <v>834303.6920110723</v>
      </c>
      <c r="AI97" s="128">
        <f t="shared" si="288"/>
        <v>0</v>
      </c>
      <c r="AJ97" s="128">
        <f t="shared" si="289"/>
        <v>0</v>
      </c>
      <c r="AK97" s="128">
        <f t="shared" si="290"/>
        <v>0</v>
      </c>
      <c r="AL97" s="128">
        <f t="shared" si="291"/>
        <v>0</v>
      </c>
      <c r="AM97" s="128">
        <f t="shared" si="292"/>
        <v>0</v>
      </c>
      <c r="AN97" s="128">
        <f t="shared" si="293"/>
        <v>0</v>
      </c>
      <c r="AO97" s="128">
        <f t="shared" si="294"/>
        <v>0</v>
      </c>
      <c r="AP97" s="128">
        <f t="shared" si="295"/>
        <v>0</v>
      </c>
      <c r="AQ97" s="128">
        <f t="shared" si="296"/>
        <v>0</v>
      </c>
      <c r="AR97" s="128">
        <f t="shared" si="297"/>
        <v>0</v>
      </c>
      <c r="AS97" s="128">
        <f t="shared" si="298"/>
        <v>0</v>
      </c>
      <c r="AT97" s="128">
        <f t="shared" si="299"/>
        <v>0</v>
      </c>
      <c r="AU97" s="128">
        <f t="shared" si="300"/>
        <v>0</v>
      </c>
      <c r="AV97" s="2"/>
      <c r="AW97" s="2">
        <f t="shared" si="301"/>
        <v>0</v>
      </c>
      <c r="AX97" s="2">
        <f t="shared" si="302"/>
        <v>0</v>
      </c>
      <c r="AY97" s="2">
        <f t="shared" si="303"/>
        <v>0</v>
      </c>
      <c r="AZ97" s="2"/>
      <c r="BA97" s="248">
        <f>'JMP Rural FINAL calcs'!BI97+'JMP Urban FINAL calcs'!BI97</f>
        <v>0</v>
      </c>
      <c r="BB97" s="248">
        <f>'JMP Rural FINAL calcs'!BJ97+'JMP Urban FINAL calcs'!BJ97</f>
        <v>0</v>
      </c>
      <c r="BC97" s="249" t="e">
        <f>BA97/B97</f>
        <v>#DIV/0!</v>
      </c>
      <c r="BD97" s="249" t="e">
        <f>'JMP Urban FINAL calcs'!BI97/'JMP Total sum FINAL calcs'!BA97</f>
        <v>#DIV/0!</v>
      </c>
      <c r="BE97" s="249" t="e">
        <f>'JMP Rural FINAL calcs'!BI97/'JMP Total sum FINAL calcs'!BA97</f>
        <v>#DIV/0!</v>
      </c>
      <c r="BF97" s="248"/>
      <c r="BG97" s="248">
        <f>'JMP Rural FINAL calcs'!BN97+'JMP Urban FINAL calcs'!BN97</f>
        <v>0</v>
      </c>
      <c r="BH97" s="248">
        <f>'JMP Rural FINAL calcs'!BO97+'JMP Urban FINAL calcs'!BO97</f>
        <v>0</v>
      </c>
      <c r="BI97" s="249" t="e">
        <f>BG97/B97</f>
        <v>#DIV/0!</v>
      </c>
      <c r="BJ97" s="249" t="e">
        <f>'JMP Urban FINAL calcs'!BN97/'JMP Total sum FINAL calcs'!BG97</f>
        <v>#DIV/0!</v>
      </c>
      <c r="BK97" s="249" t="e">
        <f>'JMP Rural FINAL calcs'!BN97/'JMP Total sum FINAL calcs'!BG97</f>
        <v>#DIV/0!</v>
      </c>
      <c r="BL97" s="248"/>
      <c r="BM97" s="248">
        <f>'JMP Rural FINAL calcs'!BS97+'JMP Urban FINAL calcs'!BS97</f>
        <v>0</v>
      </c>
      <c r="BN97" s="248"/>
      <c r="BO97" s="249" t="e">
        <f>BM97/B97</f>
        <v>#DIV/0!</v>
      </c>
      <c r="BP97" s="249" t="e">
        <f>'JMP Urban FINAL calcs'!BS97/'JMP Total sum FINAL calcs'!BM97</f>
        <v>#DIV/0!</v>
      </c>
      <c r="BQ97" s="249" t="e">
        <f>'JMP Rural FINAL calcs'!BS97/'JMP Total sum FINAL calcs'!BM97</f>
        <v>#DIV/0!</v>
      </c>
      <c r="BR97" s="248"/>
      <c r="BS97" s="248">
        <f>'JMP Rural FINAL calcs'!BX97+'JMP Urban FINAL calcs'!BX97</f>
        <v>0</v>
      </c>
      <c r="BT97" s="248">
        <f>'JMP Rural FINAL calcs'!BY97+'JMP Urban FINAL calcs'!BY97</f>
        <v>0</v>
      </c>
      <c r="BU97" s="249" t="e">
        <f>BS97/B97</f>
        <v>#DIV/0!</v>
      </c>
      <c r="BV97" s="249" t="e">
        <f>'JMP Urban FINAL calcs'!BX97/'JMP Total sum FINAL calcs'!BS97</f>
        <v>#DIV/0!</v>
      </c>
      <c r="BW97" s="249" t="e">
        <f>'JMP Rural FINAL calcs'!BX97/'JMP Total sum FINAL calcs'!BS97</f>
        <v>#DIV/0!</v>
      </c>
      <c r="BX97" s="2"/>
      <c r="BY97" s="2"/>
      <c r="BZ97" s="2"/>
      <c r="CA97" s="2"/>
      <c r="CB97" s="2"/>
    </row>
    <row r="98" spans="1:81" ht="15.5" x14ac:dyDescent="0.35">
      <c r="A98" s="8" t="s">
        <v>139</v>
      </c>
      <c r="B98" s="128">
        <f t="shared" ref="B98:B110" si="315">(V98*100)/U98</f>
        <v>6082357.0000000009</v>
      </c>
      <c r="C98" s="148">
        <f>[1]HH_Islam_wealth!D101</f>
        <v>4.958060044093755</v>
      </c>
      <c r="D98" s="149">
        <f t="shared" si="277"/>
        <v>1226761.4643444172</v>
      </c>
      <c r="E98" s="128">
        <v>0</v>
      </c>
      <c r="F98" s="128">
        <v>0</v>
      </c>
      <c r="G98" s="128">
        <v>2.3720000000000001E-2</v>
      </c>
      <c r="H98" s="128">
        <v>1442.52709</v>
      </c>
      <c r="I98" s="128">
        <v>76.714579999999998</v>
      </c>
      <c r="J98" s="128">
        <v>4666054.4705299996</v>
      </c>
      <c r="K98" s="128"/>
      <c r="L98" s="128"/>
      <c r="M98" s="128">
        <f t="shared" ref="M98:N98" si="316">I98</f>
        <v>76.714579999999998</v>
      </c>
      <c r="N98" s="128">
        <f t="shared" si="316"/>
        <v>4666054.4705299996</v>
      </c>
      <c r="O98" s="128">
        <v>1.4996400000000001</v>
      </c>
      <c r="P98" s="128">
        <v>91213.717090000006</v>
      </c>
      <c r="Q98" s="128">
        <v>21.762060000000002</v>
      </c>
      <c r="R98" s="150">
        <v>1323646.28528</v>
      </c>
      <c r="S98" s="128">
        <v>81.717950000000002</v>
      </c>
      <c r="T98" s="128">
        <v>4970377.3740999997</v>
      </c>
      <c r="U98" s="128">
        <v>0.7</v>
      </c>
      <c r="V98" s="128">
        <v>42576.499000000003</v>
      </c>
      <c r="W98" s="128">
        <v>17.558330000000002</v>
      </c>
      <c r="X98" s="150">
        <v>1067960.59981</v>
      </c>
      <c r="Y98" s="128">
        <f t="shared" si="307"/>
        <v>5989700.75581</v>
      </c>
      <c r="Z98" s="129">
        <f t="shared" si="280"/>
        <v>0.98500000000057553</v>
      </c>
      <c r="AA98" s="128">
        <f t="shared" si="281"/>
        <v>4895821.7134913607</v>
      </c>
      <c r="AB98" s="128">
        <f t="shared" si="282"/>
        <v>74555.660608639417</v>
      </c>
      <c r="AC98" s="128">
        <f t="shared" si="283"/>
        <v>41937.851515024508</v>
      </c>
      <c r="AD98" s="128">
        <f t="shared" si="284"/>
        <v>638.64748497549613</v>
      </c>
      <c r="AE98" s="128">
        <f t="shared" si="285"/>
        <v>1051941.1908134646</v>
      </c>
      <c r="AF98" s="128">
        <f t="shared" si="286"/>
        <v>16019.408996535361</v>
      </c>
      <c r="AG98" s="128"/>
      <c r="AH98" s="128">
        <f t="shared" si="287"/>
        <v>987447.03975972719</v>
      </c>
      <c r="AI98" s="128">
        <f t="shared" si="288"/>
        <v>5012.4215214277328</v>
      </c>
      <c r="AJ98" s="128">
        <f t="shared" si="289"/>
        <v>8458.5202966596989</v>
      </c>
      <c r="AK98" s="128">
        <f t="shared" si="290"/>
        <v>42.936651250407188</v>
      </c>
      <c r="AL98" s="128">
        <f t="shared" si="291"/>
        <v>8501.4569479101065</v>
      </c>
      <c r="AM98" s="128">
        <f t="shared" si="292"/>
        <v>212167.90064222401</v>
      </c>
      <c r="AN98" s="128">
        <f t="shared" si="293"/>
        <v>1076.9944194617235</v>
      </c>
      <c r="AO98" s="128">
        <f t="shared" si="294"/>
        <v>213244.89506168573</v>
      </c>
      <c r="AP98" s="128">
        <f t="shared" si="295"/>
        <v>221746.35200959584</v>
      </c>
      <c r="AQ98" s="128">
        <f t="shared" si="296"/>
        <v>1420.8891836508303</v>
      </c>
      <c r="AR98" s="128">
        <f t="shared" si="297"/>
        <v>21.637906349169789</v>
      </c>
      <c r="AS98" s="128">
        <f t="shared" si="298"/>
        <v>286.58168134600385</v>
      </c>
      <c r="AT98" s="128">
        <f t="shared" si="299"/>
        <v>1.4547293468773641</v>
      </c>
      <c r="AU98" s="128">
        <f t="shared" si="300"/>
        <v>288.03641069288119</v>
      </c>
      <c r="AV98" s="2"/>
      <c r="AW98" s="2">
        <f t="shared" si="301"/>
        <v>213244.89506168573</v>
      </c>
      <c r="AX98" s="2">
        <f t="shared" si="302"/>
        <v>288.03641069288119</v>
      </c>
      <c r="AY98" s="2">
        <f t="shared" si="303"/>
        <v>213532.93147237861</v>
      </c>
      <c r="AZ98" s="2"/>
      <c r="BA98" s="248">
        <f>'JMP Rural FINAL calcs'!BI98+'JMP Urban FINAL calcs'!BI98</f>
        <v>0</v>
      </c>
      <c r="BB98" s="248">
        <f>'JMP Rural FINAL calcs'!BJ98+'JMP Urban FINAL calcs'!BJ98</f>
        <v>0</v>
      </c>
      <c r="BC98" s="249">
        <f>BA98/B98</f>
        <v>0</v>
      </c>
      <c r="BD98" s="249" t="e">
        <f>'JMP Urban FINAL calcs'!BI98/'JMP Total sum FINAL calcs'!BA98</f>
        <v>#DIV/0!</v>
      </c>
      <c r="BE98" s="249" t="e">
        <f>'JMP Rural FINAL calcs'!BI98/'JMP Total sum FINAL calcs'!BA98</f>
        <v>#DIV/0!</v>
      </c>
      <c r="BF98" s="248"/>
      <c r="BG98" s="248">
        <f>'JMP Rural FINAL calcs'!BN98+'JMP Urban FINAL calcs'!BN98</f>
        <v>0</v>
      </c>
      <c r="BH98" s="248">
        <f>'JMP Rural FINAL calcs'!BO98+'JMP Urban FINAL calcs'!BO98</f>
        <v>0</v>
      </c>
      <c r="BI98" s="249">
        <f>BG98/B98</f>
        <v>0</v>
      </c>
      <c r="BJ98" s="249" t="e">
        <f>'JMP Urban FINAL calcs'!BN98/'JMP Total sum FINAL calcs'!BG98</f>
        <v>#DIV/0!</v>
      </c>
      <c r="BK98" s="249" t="e">
        <f>'JMP Rural FINAL calcs'!BN98/'JMP Total sum FINAL calcs'!BG98</f>
        <v>#DIV/0!</v>
      </c>
      <c r="BL98" s="248"/>
      <c r="BM98" s="248">
        <f>'JMP Rural FINAL calcs'!BS98+'JMP Urban FINAL calcs'!BS98</f>
        <v>0</v>
      </c>
      <c r="BN98" s="248"/>
      <c r="BO98" s="249">
        <f>BM98/B98</f>
        <v>0</v>
      </c>
      <c r="BP98" s="249" t="e">
        <f>'JMP Urban FINAL calcs'!BS98/'JMP Total sum FINAL calcs'!BM98</f>
        <v>#DIV/0!</v>
      </c>
      <c r="BQ98" s="249" t="e">
        <f>'JMP Rural FINAL calcs'!BS98/'JMP Total sum FINAL calcs'!BM98</f>
        <v>#DIV/0!</v>
      </c>
      <c r="BR98" s="248"/>
      <c r="BS98" s="248">
        <f>'JMP Rural FINAL calcs'!BX98+'JMP Urban FINAL calcs'!BX98</f>
        <v>0</v>
      </c>
      <c r="BT98" s="248">
        <f>'JMP Rural FINAL calcs'!BY98+'JMP Urban FINAL calcs'!BY98</f>
        <v>0</v>
      </c>
      <c r="BU98" s="249">
        <f>BS98/B98</f>
        <v>0</v>
      </c>
      <c r="BV98" s="249" t="e">
        <f>'JMP Urban FINAL calcs'!BX98/'JMP Total sum FINAL calcs'!BS98</f>
        <v>#DIV/0!</v>
      </c>
      <c r="BW98" s="249" t="e">
        <f>'JMP Rural FINAL calcs'!BX98/'JMP Total sum FINAL calcs'!BS98</f>
        <v>#DIV/0!</v>
      </c>
      <c r="BX98" s="2"/>
      <c r="BY98" s="2"/>
      <c r="BZ98" s="2"/>
      <c r="CA98" s="2"/>
      <c r="CB98" s="2"/>
    </row>
    <row r="99" spans="1:81" ht="15.5" x14ac:dyDescent="0.35">
      <c r="A99" s="8" t="s">
        <v>142</v>
      </c>
      <c r="B99" s="128">
        <f t="shared" si="315"/>
        <v>6374619.6565950857</v>
      </c>
      <c r="C99" s="148">
        <f>[1]HH_Islam_wealth!D102</f>
        <v>4.958060044093755</v>
      </c>
      <c r="D99" s="149">
        <f t="shared" si="277"/>
        <v>1285708.4423954878</v>
      </c>
      <c r="E99" s="128">
        <v>0</v>
      </c>
      <c r="F99" s="128">
        <v>0</v>
      </c>
      <c r="G99" s="128">
        <v>0</v>
      </c>
      <c r="H99" s="128">
        <v>0</v>
      </c>
      <c r="I99" s="128">
        <v>73.88852</v>
      </c>
      <c r="J99" s="128">
        <v>4710109.5830300003</v>
      </c>
      <c r="K99" s="128"/>
      <c r="L99" s="128"/>
      <c r="M99" s="128">
        <f t="shared" ref="M99:N99" si="317">I99</f>
        <v>73.88852</v>
      </c>
      <c r="N99" s="128">
        <f t="shared" si="317"/>
        <v>4710109.5830300003</v>
      </c>
      <c r="O99" s="128">
        <v>0</v>
      </c>
      <c r="P99" s="128">
        <v>0</v>
      </c>
      <c r="Q99" s="128">
        <v>26.11148</v>
      </c>
      <c r="R99" s="150">
        <v>1664506.4169699999</v>
      </c>
      <c r="S99" s="128">
        <v>69.312269999999998</v>
      </c>
      <c r="T99" s="128">
        <v>4418391.3318400001</v>
      </c>
      <c r="U99" s="128">
        <v>8.2578899999999997</v>
      </c>
      <c r="V99" s="128">
        <v>526409.07915999996</v>
      </c>
      <c r="W99" s="128">
        <v>22.429829999999999</v>
      </c>
      <c r="X99" s="150">
        <v>1429815.5889999999</v>
      </c>
      <c r="Y99" s="128">
        <f t="shared" si="307"/>
        <v>6374616</v>
      </c>
      <c r="Z99" s="129">
        <f t="shared" si="280"/>
        <v>1</v>
      </c>
      <c r="AA99" s="128">
        <f t="shared" si="281"/>
        <v>4418391.3318400001</v>
      </c>
      <c r="AB99" s="128">
        <f t="shared" si="282"/>
        <v>0</v>
      </c>
      <c r="AC99" s="128">
        <f t="shared" si="283"/>
        <v>526409.07915999996</v>
      </c>
      <c r="AD99" s="128">
        <f t="shared" si="284"/>
        <v>0</v>
      </c>
      <c r="AE99" s="128">
        <f t="shared" si="285"/>
        <v>1429815.5889999999</v>
      </c>
      <c r="AF99" s="128">
        <f t="shared" si="286"/>
        <v>0</v>
      </c>
      <c r="AG99" s="128"/>
      <c r="AH99" s="128">
        <f t="shared" si="287"/>
        <v>891153.25198680675</v>
      </c>
      <c r="AI99" s="128">
        <f t="shared" si="288"/>
        <v>0</v>
      </c>
      <c r="AJ99" s="128">
        <f t="shared" si="289"/>
        <v>106172.38889373276</v>
      </c>
      <c r="AK99" s="128">
        <f t="shared" si="290"/>
        <v>0</v>
      </c>
      <c r="AL99" s="128">
        <f t="shared" si="291"/>
        <v>106172.38889373276</v>
      </c>
      <c r="AM99" s="128">
        <f t="shared" si="292"/>
        <v>288382.06400974409</v>
      </c>
      <c r="AN99" s="128">
        <f t="shared" si="293"/>
        <v>0</v>
      </c>
      <c r="AO99" s="128">
        <f t="shared" si="294"/>
        <v>288382.06400974409</v>
      </c>
      <c r="AP99" s="128">
        <f t="shared" si="295"/>
        <v>394554.45290347683</v>
      </c>
      <c r="AQ99" s="128">
        <f t="shared" si="296"/>
        <v>0</v>
      </c>
      <c r="AR99" s="128">
        <f t="shared" si="297"/>
        <v>0</v>
      </c>
      <c r="AS99" s="128">
        <f t="shared" si="298"/>
        <v>0</v>
      </c>
      <c r="AT99" s="128">
        <f t="shared" si="299"/>
        <v>0</v>
      </c>
      <c r="AU99" s="128">
        <f t="shared" si="300"/>
        <v>0</v>
      </c>
      <c r="AV99" s="2"/>
      <c r="AW99" s="2">
        <f t="shared" si="301"/>
        <v>288382.06400974409</v>
      </c>
      <c r="AX99" s="2">
        <f t="shared" si="302"/>
        <v>0</v>
      </c>
      <c r="AY99" s="2">
        <f t="shared" si="303"/>
        <v>288382.06400974409</v>
      </c>
      <c r="AZ99" s="2"/>
      <c r="BA99" s="248">
        <f>'JMP Rural FINAL calcs'!BI99+'JMP Urban FINAL calcs'!BI99</f>
        <v>0</v>
      </c>
      <c r="BB99" s="248">
        <f>'JMP Rural FINAL calcs'!BJ99+'JMP Urban FINAL calcs'!BJ99</f>
        <v>0</v>
      </c>
      <c r="BC99" s="249">
        <f>BA99/B99</f>
        <v>0</v>
      </c>
      <c r="BD99" s="249" t="e">
        <f>'JMP Urban FINAL calcs'!BI99/'JMP Total sum FINAL calcs'!BA99</f>
        <v>#DIV/0!</v>
      </c>
      <c r="BE99" s="249" t="e">
        <f>'JMP Rural FINAL calcs'!BI99/'JMP Total sum FINAL calcs'!BA99</f>
        <v>#DIV/0!</v>
      </c>
      <c r="BF99" s="248"/>
      <c r="BG99" s="248">
        <f>'JMP Rural FINAL calcs'!BN99+'JMP Urban FINAL calcs'!BN99</f>
        <v>0</v>
      </c>
      <c r="BH99" s="248">
        <f>'JMP Rural FINAL calcs'!BO99+'JMP Urban FINAL calcs'!BO99</f>
        <v>0</v>
      </c>
      <c r="BI99" s="249">
        <f>BG99/B99</f>
        <v>0</v>
      </c>
      <c r="BJ99" s="249" t="e">
        <f>'JMP Urban FINAL calcs'!BN99/'JMP Total sum FINAL calcs'!BG99</f>
        <v>#DIV/0!</v>
      </c>
      <c r="BK99" s="249" t="e">
        <f>'JMP Rural FINAL calcs'!BN99/'JMP Total sum FINAL calcs'!BG99</f>
        <v>#DIV/0!</v>
      </c>
      <c r="BL99" s="248"/>
      <c r="BM99" s="248">
        <f>'JMP Rural FINAL calcs'!BS99+'JMP Urban FINAL calcs'!BS99</f>
        <v>0</v>
      </c>
      <c r="BN99" s="248"/>
      <c r="BO99" s="249">
        <f>BM99/B99</f>
        <v>0</v>
      </c>
      <c r="BP99" s="249" t="e">
        <f>'JMP Urban FINAL calcs'!BS99/'JMP Total sum FINAL calcs'!BM99</f>
        <v>#DIV/0!</v>
      </c>
      <c r="BQ99" s="249" t="e">
        <f>'JMP Rural FINAL calcs'!BS99/'JMP Total sum FINAL calcs'!BM99</f>
        <v>#DIV/0!</v>
      </c>
      <c r="BR99" s="248"/>
      <c r="BS99" s="248">
        <f>'JMP Rural FINAL calcs'!BX99+'JMP Urban FINAL calcs'!BX99</f>
        <v>0</v>
      </c>
      <c r="BT99" s="248">
        <f>'JMP Rural FINAL calcs'!BY99+'JMP Urban FINAL calcs'!BY99</f>
        <v>0</v>
      </c>
      <c r="BU99" s="249">
        <f>BS99/B99</f>
        <v>0</v>
      </c>
      <c r="BV99" s="249" t="e">
        <f>'JMP Urban FINAL calcs'!BX99/'JMP Total sum FINAL calcs'!BS99</f>
        <v>#DIV/0!</v>
      </c>
      <c r="BW99" s="249" t="e">
        <f>'JMP Rural FINAL calcs'!BX99/'JMP Total sum FINAL calcs'!BS99</f>
        <v>#DIV/0!</v>
      </c>
      <c r="BX99" s="2"/>
      <c r="BY99" s="2"/>
      <c r="BZ99" s="2"/>
      <c r="CA99" s="2"/>
      <c r="CB99" s="2"/>
    </row>
    <row r="100" spans="1:81" ht="15.5" x14ac:dyDescent="0.35">
      <c r="A100" s="8" t="s">
        <v>51</v>
      </c>
      <c r="B100" s="128">
        <f t="shared" si="315"/>
        <v>35739582.13855359</v>
      </c>
      <c r="C100" s="148">
        <f>[1]HH_Islam_wealth!D103</f>
        <v>5.2361663882698997</v>
      </c>
      <c r="D100" s="149">
        <f t="shared" si="277"/>
        <v>6825524.5323406216</v>
      </c>
      <c r="E100" s="128">
        <v>7.26023</v>
      </c>
      <c r="F100" s="128">
        <v>2594774.8032399998</v>
      </c>
      <c r="G100" s="128">
        <v>0.49282999999999999</v>
      </c>
      <c r="H100" s="128">
        <v>176134.34207000001</v>
      </c>
      <c r="I100" s="128">
        <v>49.753489999999999</v>
      </c>
      <c r="J100" s="128">
        <v>17781689.513719998</v>
      </c>
      <c r="K100" s="128"/>
      <c r="L100" s="128"/>
      <c r="M100" s="128">
        <f t="shared" ref="M100:N100" si="318">I100</f>
        <v>49.753489999999999</v>
      </c>
      <c r="N100" s="128">
        <f t="shared" si="318"/>
        <v>17781689.513719998</v>
      </c>
      <c r="O100" s="128">
        <v>3.7433000000000001</v>
      </c>
      <c r="P100" s="128">
        <v>1337840.17928</v>
      </c>
      <c r="Q100" s="128">
        <v>38.750149999999998</v>
      </c>
      <c r="R100" s="150">
        <v>13849141.16169</v>
      </c>
      <c r="S100" s="128">
        <v>55.392409999999998</v>
      </c>
      <c r="T100" s="128">
        <v>19797014.93922</v>
      </c>
      <c r="U100" s="128">
        <v>26.581050000000001</v>
      </c>
      <c r="V100" s="128">
        <v>9499956.1980399992</v>
      </c>
      <c r="W100" s="128">
        <v>10.273479999999999</v>
      </c>
      <c r="X100" s="150">
        <v>3671699.7174200001</v>
      </c>
      <c r="Y100" s="128">
        <f t="shared" si="307"/>
        <v>31630830.675409999</v>
      </c>
      <c r="Z100" s="129">
        <f t="shared" si="280"/>
        <v>0.95942086397184301</v>
      </c>
      <c r="AA100" s="128">
        <f t="shared" si="281"/>
        <v>18993669.177049935</v>
      </c>
      <c r="AB100" s="128">
        <f t="shared" si="282"/>
        <v>803345.7621700645</v>
      </c>
      <c r="AC100" s="128">
        <f t="shared" si="283"/>
        <v>9114456.1832182016</v>
      </c>
      <c r="AD100" s="128">
        <f t="shared" si="284"/>
        <v>385500.01482179825</v>
      </c>
      <c r="AE100" s="128">
        <f t="shared" si="285"/>
        <v>3522705.3151322682</v>
      </c>
      <c r="AF100" s="128">
        <f t="shared" si="286"/>
        <v>148994.40228773176</v>
      </c>
      <c r="AG100" s="128"/>
      <c r="AH100" s="128">
        <f t="shared" si="287"/>
        <v>3627399.8510818332</v>
      </c>
      <c r="AI100" s="128">
        <f t="shared" si="288"/>
        <v>51140.834890816681</v>
      </c>
      <c r="AJ100" s="128">
        <f t="shared" si="289"/>
        <v>1740673.5209248653</v>
      </c>
      <c r="AK100" s="128">
        <f t="shared" si="290"/>
        <v>24540.85592628724</v>
      </c>
      <c r="AL100" s="128">
        <f t="shared" si="291"/>
        <v>1765214.3768511524</v>
      </c>
      <c r="AM100" s="128">
        <f t="shared" si="292"/>
        <v>672764.20455695596</v>
      </c>
      <c r="AN100" s="128">
        <f t="shared" si="293"/>
        <v>9484.9546557261292</v>
      </c>
      <c r="AO100" s="128">
        <f t="shared" si="294"/>
        <v>682249.15921268205</v>
      </c>
      <c r="AP100" s="128">
        <f t="shared" si="295"/>
        <v>2447463.5360638346</v>
      </c>
      <c r="AQ100" s="128">
        <f t="shared" si="296"/>
        <v>168986.96264391154</v>
      </c>
      <c r="AR100" s="128">
        <f t="shared" si="297"/>
        <v>7147.3794260884652</v>
      </c>
      <c r="AS100" s="128">
        <f t="shared" si="298"/>
        <v>32273.031472505809</v>
      </c>
      <c r="AT100" s="128">
        <f t="shared" si="299"/>
        <v>455.00078340393463</v>
      </c>
      <c r="AU100" s="128">
        <f t="shared" si="300"/>
        <v>32728.032255909744</v>
      </c>
      <c r="AV100" s="2"/>
      <c r="AW100" s="2">
        <f t="shared" si="301"/>
        <v>682249.15921268205</v>
      </c>
      <c r="AX100" s="2">
        <f t="shared" si="302"/>
        <v>32728.032255909744</v>
      </c>
      <c r="AY100" s="2">
        <f t="shared" si="303"/>
        <v>714977.1914685918</v>
      </c>
      <c r="AZ100" s="2"/>
      <c r="BA100" s="248">
        <f>'JMP Rural FINAL calcs'!BI100+'JMP Urban FINAL calcs'!BI100</f>
        <v>5939711.2128223451</v>
      </c>
      <c r="BB100" s="248">
        <f>'JMP Rural FINAL calcs'!BJ100+'JMP Urban FINAL calcs'!BJ100</f>
        <v>1109694.3106362885</v>
      </c>
      <c r="BC100" s="249">
        <f>BA100/B100</f>
        <v>0.16619419862816365</v>
      </c>
      <c r="BD100" s="249">
        <f>'JMP Urban FINAL calcs'!BI100/'JMP Total sum FINAL calcs'!BA100</f>
        <v>0.30655949100045288</v>
      </c>
      <c r="BE100" s="249">
        <f>'JMP Rural FINAL calcs'!BI100/'JMP Total sum FINAL calcs'!BA100</f>
        <v>0.69344050899954712</v>
      </c>
      <c r="BF100" s="248"/>
      <c r="BG100" s="248">
        <f>'JMP Rural FINAL calcs'!BN100+'JMP Urban FINAL calcs'!BN100</f>
        <v>7231944.5964176562</v>
      </c>
      <c r="BH100" s="248">
        <f>'JMP Rural FINAL calcs'!BO100+'JMP Urban FINAL calcs'!BO100</f>
        <v>1355236.9936752894</v>
      </c>
      <c r="BI100" s="249">
        <f>BG100/B100</f>
        <v>0.20235112342335682</v>
      </c>
      <c r="BJ100" s="249">
        <f>'JMP Urban FINAL calcs'!BN100/'JMP Total sum FINAL calcs'!BG100</f>
        <v>0.10499323732286624</v>
      </c>
      <c r="BK100" s="249">
        <f>'JMP Rural FINAL calcs'!BN100/'JMP Total sum FINAL calcs'!BG100</f>
        <v>0.89500676267713375</v>
      </c>
      <c r="BL100" s="248"/>
      <c r="BM100" s="248">
        <f>'JMP Rural FINAL calcs'!BS100+'JMP Urban FINAL calcs'!BS100</f>
        <v>176134.34320999999</v>
      </c>
      <c r="BN100" s="248">
        <f>'JMP Rural FINAL calcs'!BT100+'JMP Urban FINAL calcs'!BT100</f>
        <v>32582.691904673029</v>
      </c>
      <c r="BO100" s="249">
        <f>BM100/B100</f>
        <v>4.9282709161839206E-3</v>
      </c>
      <c r="BP100" s="249">
        <f>'JMP Urban FINAL calcs'!BS100/'JMP Total sum FINAL calcs'!BM100</f>
        <v>0.95715584177128521</v>
      </c>
      <c r="BQ100" s="249">
        <f>'JMP Rural FINAL calcs'!BS100/'JMP Total sum FINAL calcs'!BM100</f>
        <v>4.2844158228714811E-2</v>
      </c>
      <c r="BR100" s="248"/>
      <c r="BS100" s="248">
        <f>'JMP Rural FINAL calcs'!BX100+'JMP Urban FINAL calcs'!BX100</f>
        <v>2594774.7731500003</v>
      </c>
      <c r="BT100" s="248">
        <f>'JMP Rural FINAL calcs'!BY100+'JMP Urban FINAL calcs'!BY100</f>
        <v>495548.57136756286</v>
      </c>
      <c r="BU100" s="249">
        <f>BS100/B100</f>
        <v>7.260226946948331E-2</v>
      </c>
      <c r="BV100" s="249">
        <f>'JMP Urban FINAL calcs'!BX100/'JMP Total sum FINAL calcs'!BS100</f>
        <v>1.0608771344952752E-2</v>
      </c>
      <c r="BW100" s="249">
        <f>'JMP Rural FINAL calcs'!BX100/'JMP Total sum FINAL calcs'!BS100</f>
        <v>0.98939122865504725</v>
      </c>
      <c r="BX100" s="2"/>
      <c r="BY100" s="2"/>
      <c r="BZ100" s="2"/>
      <c r="CA100" s="2"/>
      <c r="CB100" s="2"/>
    </row>
    <row r="101" spans="1:81" ht="15.5" x14ac:dyDescent="0.35">
      <c r="A101" s="8" t="s">
        <v>108</v>
      </c>
      <c r="B101" s="128">
        <f t="shared" si="315"/>
        <v>4636262.2428277908</v>
      </c>
      <c r="C101" s="148">
        <f>[1]HH_Islam_wealth!D104</f>
        <v>8.0177108943287703</v>
      </c>
      <c r="D101" s="149">
        <f t="shared" si="277"/>
        <v>578252.60899681412</v>
      </c>
      <c r="E101" s="128">
        <v>0</v>
      </c>
      <c r="F101" s="128">
        <v>0</v>
      </c>
      <c r="G101" s="128">
        <v>0</v>
      </c>
      <c r="H101" s="128">
        <v>6.1039999999999997E-2</v>
      </c>
      <c r="I101" s="128"/>
      <c r="J101" s="128"/>
      <c r="K101" s="128">
        <v>100</v>
      </c>
      <c r="L101" s="128">
        <v>4636261.9389599999</v>
      </c>
      <c r="M101" s="128">
        <f t="shared" ref="M101:N101" si="319">K101</f>
        <v>100</v>
      </c>
      <c r="N101" s="128">
        <f t="shared" si="319"/>
        <v>4636261.9389599999</v>
      </c>
      <c r="O101" s="128">
        <v>0</v>
      </c>
      <c r="P101" s="128">
        <v>0</v>
      </c>
      <c r="Q101" s="128"/>
      <c r="R101" s="150"/>
      <c r="S101" s="128">
        <v>10.77234</v>
      </c>
      <c r="T101" s="128">
        <v>499433.78538999998</v>
      </c>
      <c r="U101" s="128">
        <v>84.997519999999994</v>
      </c>
      <c r="V101" s="128">
        <v>3940707.9271</v>
      </c>
      <c r="W101" s="128">
        <v>4.2301399999999996</v>
      </c>
      <c r="X101" s="150">
        <v>196120.22646999999</v>
      </c>
      <c r="Y101" s="128">
        <f>N101</f>
        <v>4636261.9389599999</v>
      </c>
      <c r="Z101" s="129">
        <f t="shared" si="280"/>
        <v>1</v>
      </c>
      <c r="AA101" s="128">
        <f t="shared" si="281"/>
        <v>499433.78538999998</v>
      </c>
      <c r="AB101" s="128">
        <f t="shared" si="282"/>
        <v>0</v>
      </c>
      <c r="AC101" s="128">
        <f t="shared" si="283"/>
        <v>3940707.9271</v>
      </c>
      <c r="AD101" s="128">
        <f t="shared" si="284"/>
        <v>0</v>
      </c>
      <c r="AE101" s="128">
        <f t="shared" si="285"/>
        <v>196120.22646999999</v>
      </c>
      <c r="AF101" s="128">
        <f t="shared" si="286"/>
        <v>0</v>
      </c>
      <c r="AG101" s="128"/>
      <c r="AH101" s="128">
        <f t="shared" si="287"/>
        <v>62291.318803134738</v>
      </c>
      <c r="AI101" s="128">
        <f t="shared" si="288"/>
        <v>0</v>
      </c>
      <c r="AJ101" s="128">
        <f t="shared" si="289"/>
        <v>491500.37698258884</v>
      </c>
      <c r="AK101" s="128">
        <f t="shared" si="290"/>
        <v>0</v>
      </c>
      <c r="AL101" s="128">
        <f t="shared" si="291"/>
        <v>491500.37698258884</v>
      </c>
      <c r="AM101" s="128">
        <f t="shared" si="292"/>
        <v>24460.875311521053</v>
      </c>
      <c r="AN101" s="128">
        <f t="shared" si="293"/>
        <v>0</v>
      </c>
      <c r="AO101" s="128">
        <f t="shared" si="294"/>
        <v>24460.875311521053</v>
      </c>
      <c r="AP101" s="128">
        <f t="shared" si="295"/>
        <v>515961.2522941099</v>
      </c>
      <c r="AQ101" s="128">
        <f t="shared" si="296"/>
        <v>6.1039999999999997E-2</v>
      </c>
      <c r="AR101" s="128">
        <f t="shared" si="297"/>
        <v>0</v>
      </c>
      <c r="AS101" s="128">
        <f t="shared" si="298"/>
        <v>7.6131455479613135E-3</v>
      </c>
      <c r="AT101" s="128">
        <f t="shared" si="299"/>
        <v>0</v>
      </c>
      <c r="AU101" s="128">
        <f t="shared" si="300"/>
        <v>7.6131455479613135E-3</v>
      </c>
      <c r="AV101" s="2"/>
      <c r="AW101" s="2">
        <f t="shared" si="301"/>
        <v>24460.875311521053</v>
      </c>
      <c r="AX101" s="2">
        <f t="shared" si="302"/>
        <v>7.6131455479613135E-3</v>
      </c>
      <c r="AY101" s="2">
        <f t="shared" si="303"/>
        <v>24460.882924666599</v>
      </c>
      <c r="AZ101" s="2"/>
      <c r="BA101" s="248">
        <f>'JMP Rural FINAL calcs'!BI101+'JMP Urban FINAL calcs'!BI101</f>
        <v>2784084.708179093</v>
      </c>
      <c r="BB101" s="248">
        <f>'JMP Rural FINAL calcs'!BJ101+'JMP Urban FINAL calcs'!BJ101</f>
        <v>347241.84307373583</v>
      </c>
      <c r="BC101" s="249">
        <f>BA101/B101</f>
        <v>0.60050199112140801</v>
      </c>
      <c r="BD101" s="249">
        <f>'JMP Urban FINAL calcs'!BI101/'JMP Total sum FINAL calcs'!BA101</f>
        <v>0.85014805584480202</v>
      </c>
      <c r="BE101" s="249">
        <f>'JMP Rural FINAL calcs'!BI101/'JMP Total sum FINAL calcs'!BA101</f>
        <v>0.14985194415519787</v>
      </c>
      <c r="BF101" s="248"/>
      <c r="BG101" s="248">
        <f>'JMP Rural FINAL calcs'!BN101+'JMP Urban FINAL calcs'!BN101</f>
        <v>1352743.5010509072</v>
      </c>
      <c r="BH101" s="248">
        <f>'JMP Rural FINAL calcs'!BO101+'JMP Urban FINAL calcs'!BO101</f>
        <v>168719.41616250516</v>
      </c>
      <c r="BI101" s="249">
        <f>BG101/B101</f>
        <v>0.29177458698406794</v>
      </c>
      <c r="BJ101" s="249">
        <f>'JMP Urban FINAL calcs'!BN101/'JMP Total sum FINAL calcs'!BG101</f>
        <v>0.7534618141225462</v>
      </c>
      <c r="BK101" s="249">
        <f>'JMP Rural FINAL calcs'!BN101/'JMP Total sum FINAL calcs'!BG101</f>
        <v>0.24653818587745388</v>
      </c>
      <c r="BL101" s="248"/>
      <c r="BM101" s="248">
        <f>'JMP Rural FINAL calcs'!BS101+'JMP Urban FINAL calcs'!BS101</f>
        <v>0</v>
      </c>
      <c r="BN101" s="248">
        <f>'JMP Rural FINAL calcs'!BT101+'JMP Urban FINAL calcs'!BT101</f>
        <v>0</v>
      </c>
      <c r="BO101" s="249">
        <f>BM101/B101</f>
        <v>0</v>
      </c>
      <c r="BP101" s="249" t="e">
        <f>'JMP Urban FINAL calcs'!BS101/'JMP Total sum FINAL calcs'!BM101</f>
        <v>#DIV/0!</v>
      </c>
      <c r="BQ101" s="249" t="e">
        <f>'JMP Rural FINAL calcs'!BS101/'JMP Total sum FINAL calcs'!BM101</f>
        <v>#DIV/0!</v>
      </c>
      <c r="BR101" s="248"/>
      <c r="BS101" s="248">
        <f>'JMP Rural FINAL calcs'!BX101+'JMP Urban FINAL calcs'!BX101</f>
        <v>0</v>
      </c>
      <c r="BT101" s="248">
        <f>'JMP Rural FINAL calcs'!BY101+'JMP Urban FINAL calcs'!BY101</f>
        <v>0</v>
      </c>
      <c r="BU101" s="249">
        <f>BS101/B101</f>
        <v>0</v>
      </c>
      <c r="BV101" s="249" t="e">
        <f>'JMP Urban FINAL calcs'!BX101/'JMP Total sum FINAL calcs'!BS101</f>
        <v>#DIV/0!</v>
      </c>
      <c r="BW101" s="249" t="e">
        <f>'JMP Rural FINAL calcs'!BX101/'JMP Total sum FINAL calcs'!BS101</f>
        <v>#DIV/0!</v>
      </c>
      <c r="BX101" s="2"/>
      <c r="BY101" s="2"/>
      <c r="BZ101" s="2"/>
      <c r="CA101" s="2"/>
      <c r="CB101" s="2"/>
    </row>
    <row r="102" spans="1:81" ht="15.5" x14ac:dyDescent="0.35">
      <c r="A102" s="8" t="s">
        <v>144</v>
      </c>
      <c r="B102" s="128">
        <f t="shared" si="315"/>
        <v>2639209.5667972378</v>
      </c>
      <c r="C102" s="148">
        <f>[1]HH_Islam_wealth!D105</f>
        <v>4.958060044093755</v>
      </c>
      <c r="D102" s="149">
        <f t="shared" si="277"/>
        <v>532306.89893341914</v>
      </c>
      <c r="E102" s="128">
        <v>0</v>
      </c>
      <c r="F102" s="128">
        <v>0</v>
      </c>
      <c r="G102" s="128">
        <v>0</v>
      </c>
      <c r="H102" s="128">
        <v>0</v>
      </c>
      <c r="I102" s="128">
        <v>3.9684599999999999</v>
      </c>
      <c r="J102" s="128">
        <v>104736.10794</v>
      </c>
      <c r="K102" s="128"/>
      <c r="L102" s="128"/>
      <c r="M102" s="128">
        <f t="shared" ref="M102:N102" si="320">I102</f>
        <v>3.9684599999999999</v>
      </c>
      <c r="N102" s="128">
        <f t="shared" si="320"/>
        <v>104736.10794</v>
      </c>
      <c r="O102" s="128">
        <v>0</v>
      </c>
      <c r="P102" s="128">
        <v>0</v>
      </c>
      <c r="Q102" s="128">
        <v>96.031540000000007</v>
      </c>
      <c r="R102" s="150">
        <v>2534474.89206</v>
      </c>
      <c r="S102" s="128">
        <v>92.063069999999996</v>
      </c>
      <c r="T102" s="128">
        <v>2429738.78413</v>
      </c>
      <c r="U102" s="128">
        <v>7.9369300000000003</v>
      </c>
      <c r="V102" s="128">
        <v>209472.21587000001</v>
      </c>
      <c r="W102" s="128">
        <v>0</v>
      </c>
      <c r="X102" s="150">
        <v>0</v>
      </c>
      <c r="Y102" s="128">
        <f t="shared" ref="Y102:Y103" si="321">R102+N102</f>
        <v>2639211</v>
      </c>
      <c r="Z102" s="129">
        <f t="shared" si="280"/>
        <v>1</v>
      </c>
      <c r="AA102" s="128">
        <f t="shared" si="281"/>
        <v>2429738.78413</v>
      </c>
      <c r="AB102" s="128">
        <f t="shared" si="282"/>
        <v>0</v>
      </c>
      <c r="AC102" s="128">
        <f t="shared" si="283"/>
        <v>209472.21587000001</v>
      </c>
      <c r="AD102" s="128">
        <f t="shared" si="284"/>
        <v>0</v>
      </c>
      <c r="AE102" s="128">
        <f t="shared" si="285"/>
        <v>0</v>
      </c>
      <c r="AF102" s="128">
        <f t="shared" si="286"/>
        <v>0</v>
      </c>
      <c r="AG102" s="128"/>
      <c r="AH102" s="128">
        <f t="shared" si="287"/>
        <v>490058.36204513191</v>
      </c>
      <c r="AI102" s="128">
        <f t="shared" si="288"/>
        <v>0</v>
      </c>
      <c r="AJ102" s="128">
        <f t="shared" si="289"/>
        <v>42248.825953516221</v>
      </c>
      <c r="AK102" s="128">
        <f t="shared" si="290"/>
        <v>0</v>
      </c>
      <c r="AL102" s="128">
        <f t="shared" si="291"/>
        <v>42248.825953516221</v>
      </c>
      <c r="AM102" s="128">
        <f t="shared" si="292"/>
        <v>0</v>
      </c>
      <c r="AN102" s="128">
        <f t="shared" si="293"/>
        <v>0</v>
      </c>
      <c r="AO102" s="128">
        <f t="shared" si="294"/>
        <v>0</v>
      </c>
      <c r="AP102" s="128">
        <f t="shared" si="295"/>
        <v>42248.825953516221</v>
      </c>
      <c r="AQ102" s="128">
        <f t="shared" si="296"/>
        <v>0</v>
      </c>
      <c r="AR102" s="128">
        <f t="shared" si="297"/>
        <v>0</v>
      </c>
      <c r="AS102" s="128">
        <f t="shared" si="298"/>
        <v>0</v>
      </c>
      <c r="AT102" s="128">
        <f t="shared" si="299"/>
        <v>0</v>
      </c>
      <c r="AU102" s="128">
        <f t="shared" si="300"/>
        <v>0</v>
      </c>
      <c r="AV102" s="2"/>
      <c r="AW102" s="2">
        <f t="shared" si="301"/>
        <v>0</v>
      </c>
      <c r="AX102" s="2">
        <f t="shared" si="302"/>
        <v>0</v>
      </c>
      <c r="AY102" s="2">
        <f t="shared" si="303"/>
        <v>0</v>
      </c>
      <c r="AZ102" s="2"/>
      <c r="BA102" s="248">
        <f>'JMP Rural FINAL calcs'!BI102+'JMP Urban FINAL calcs'!BI102</f>
        <v>0</v>
      </c>
      <c r="BB102" s="248">
        <f>'JMP Rural FINAL calcs'!BJ102+'JMP Urban FINAL calcs'!BJ102</f>
        <v>0</v>
      </c>
      <c r="BC102" s="249">
        <f>BA102/B102</f>
        <v>0</v>
      </c>
      <c r="BD102" s="249" t="e">
        <f>'JMP Urban FINAL calcs'!BI102/'JMP Total sum FINAL calcs'!BA102</f>
        <v>#DIV/0!</v>
      </c>
      <c r="BE102" s="249" t="e">
        <f>'JMP Rural FINAL calcs'!BI102/'JMP Total sum FINAL calcs'!BA102</f>
        <v>#DIV/0!</v>
      </c>
      <c r="BF102" s="248"/>
      <c r="BG102" s="248">
        <f>'JMP Rural FINAL calcs'!BN102+'JMP Urban FINAL calcs'!BN102</f>
        <v>0</v>
      </c>
      <c r="BH102" s="248">
        <f>'JMP Rural FINAL calcs'!BO102+'JMP Urban FINAL calcs'!BO102</f>
        <v>0</v>
      </c>
      <c r="BI102" s="249">
        <f>BG102/B102</f>
        <v>0</v>
      </c>
      <c r="BJ102" s="249" t="e">
        <f>'JMP Urban FINAL calcs'!BN102/'JMP Total sum FINAL calcs'!BG102</f>
        <v>#DIV/0!</v>
      </c>
      <c r="BK102" s="249" t="e">
        <f>'JMP Rural FINAL calcs'!BN102/'JMP Total sum FINAL calcs'!BG102</f>
        <v>#DIV/0!</v>
      </c>
      <c r="BL102" s="248"/>
      <c r="BM102" s="248">
        <f>'JMP Rural FINAL calcs'!BS102+'JMP Urban FINAL calcs'!BS102</f>
        <v>0</v>
      </c>
      <c r="BN102" s="248"/>
      <c r="BO102" s="249">
        <f>BM102/B102</f>
        <v>0</v>
      </c>
      <c r="BP102" s="249" t="e">
        <f>'JMP Urban FINAL calcs'!BS102/'JMP Total sum FINAL calcs'!BM102</f>
        <v>#DIV/0!</v>
      </c>
      <c r="BQ102" s="249" t="e">
        <f>'JMP Rural FINAL calcs'!BS102/'JMP Total sum FINAL calcs'!BM102</f>
        <v>#DIV/0!</v>
      </c>
      <c r="BR102" s="248"/>
      <c r="BS102" s="248">
        <f>'JMP Rural FINAL calcs'!BX102+'JMP Urban FINAL calcs'!BX102</f>
        <v>0</v>
      </c>
      <c r="BT102" s="248">
        <f>'JMP Rural FINAL calcs'!BY102+'JMP Urban FINAL calcs'!BY102</f>
        <v>0</v>
      </c>
      <c r="BU102" s="249">
        <f>BS102/B102</f>
        <v>0</v>
      </c>
      <c r="BV102" s="249" t="e">
        <f>'JMP Urban FINAL calcs'!BX102/'JMP Total sum FINAL calcs'!BS102</f>
        <v>#DIV/0!</v>
      </c>
      <c r="BW102" s="249" t="e">
        <f>'JMP Rural FINAL calcs'!BX102/'JMP Total sum FINAL calcs'!BS102</f>
        <v>#DIV/0!</v>
      </c>
      <c r="BX102" s="2"/>
      <c r="BY102" s="2"/>
      <c r="BZ102" s="2"/>
      <c r="CA102" s="2"/>
      <c r="CB102" s="2"/>
    </row>
    <row r="103" spans="1:81" ht="15.5" x14ac:dyDescent="0.35">
      <c r="A103" s="8" t="s">
        <v>145</v>
      </c>
      <c r="B103" s="128">
        <f t="shared" si="315"/>
        <v>32938215.079899818</v>
      </c>
      <c r="C103" s="148">
        <f>[1]HH_Islam_wealth!D106</f>
        <v>4.958060044093755</v>
      </c>
      <c r="D103" s="149">
        <f t="shared" si="277"/>
        <v>6643367.5241866373</v>
      </c>
      <c r="E103" s="128">
        <v>0</v>
      </c>
      <c r="F103" s="128">
        <v>0</v>
      </c>
      <c r="G103" s="128">
        <v>0</v>
      </c>
      <c r="H103" s="128">
        <v>0</v>
      </c>
      <c r="I103" s="128">
        <v>22.247859999999999</v>
      </c>
      <c r="J103" s="128">
        <v>7328047.9774799999</v>
      </c>
      <c r="K103" s="128"/>
      <c r="L103" s="128"/>
      <c r="M103" s="128">
        <f t="shared" ref="M103:N103" si="322">I103</f>
        <v>22.247859999999999</v>
      </c>
      <c r="N103" s="128">
        <f t="shared" si="322"/>
        <v>7328047.9774799999</v>
      </c>
      <c r="O103" s="128">
        <v>0</v>
      </c>
      <c r="P103" s="128">
        <v>0</v>
      </c>
      <c r="Q103" s="128">
        <v>77.752139999999997</v>
      </c>
      <c r="R103" s="150">
        <v>25610166.022519998</v>
      </c>
      <c r="S103" s="128">
        <v>55.504280000000001</v>
      </c>
      <c r="T103" s="128">
        <v>18282118.045049999</v>
      </c>
      <c r="U103" s="128">
        <v>44.495719999999999</v>
      </c>
      <c r="V103" s="128">
        <v>14656095.954949999</v>
      </c>
      <c r="W103" s="128">
        <v>0</v>
      </c>
      <c r="X103" s="150">
        <v>0</v>
      </c>
      <c r="Y103" s="128">
        <f t="shared" si="321"/>
        <v>32938214</v>
      </c>
      <c r="Z103" s="129">
        <f t="shared" si="280"/>
        <v>1</v>
      </c>
      <c r="AA103" s="128">
        <f t="shared" si="281"/>
        <v>18282118.045049999</v>
      </c>
      <c r="AB103" s="128">
        <f t="shared" si="282"/>
        <v>0</v>
      </c>
      <c r="AC103" s="128">
        <f t="shared" si="283"/>
        <v>14656095.954949999</v>
      </c>
      <c r="AD103" s="128">
        <f t="shared" si="284"/>
        <v>0</v>
      </c>
      <c r="AE103" s="128">
        <f t="shared" si="285"/>
        <v>0</v>
      </c>
      <c r="AF103" s="128">
        <f t="shared" si="286"/>
        <v>0</v>
      </c>
      <c r="AG103" s="128"/>
      <c r="AH103" s="128">
        <f t="shared" si="287"/>
        <v>3687353.094246692</v>
      </c>
      <c r="AI103" s="128">
        <f t="shared" si="288"/>
        <v>0</v>
      </c>
      <c r="AJ103" s="128">
        <f t="shared" si="289"/>
        <v>2956014.2121330183</v>
      </c>
      <c r="AK103" s="128">
        <f t="shared" si="290"/>
        <v>0</v>
      </c>
      <c r="AL103" s="128">
        <f t="shared" si="291"/>
        <v>2956014.2121330183</v>
      </c>
      <c r="AM103" s="128">
        <f t="shared" si="292"/>
        <v>0</v>
      </c>
      <c r="AN103" s="128">
        <f t="shared" si="293"/>
        <v>0</v>
      </c>
      <c r="AO103" s="128">
        <f t="shared" si="294"/>
        <v>0</v>
      </c>
      <c r="AP103" s="128">
        <f t="shared" si="295"/>
        <v>2956014.2121330183</v>
      </c>
      <c r="AQ103" s="128">
        <f t="shared" si="296"/>
        <v>0</v>
      </c>
      <c r="AR103" s="128">
        <f t="shared" si="297"/>
        <v>0</v>
      </c>
      <c r="AS103" s="128">
        <f t="shared" si="298"/>
        <v>0</v>
      </c>
      <c r="AT103" s="128">
        <f t="shared" si="299"/>
        <v>0</v>
      </c>
      <c r="AU103" s="128">
        <f t="shared" si="300"/>
        <v>0</v>
      </c>
      <c r="AV103" s="2"/>
      <c r="AW103" s="2">
        <f t="shared" si="301"/>
        <v>0</v>
      </c>
      <c r="AX103" s="2">
        <f t="shared" si="302"/>
        <v>0</v>
      </c>
      <c r="AY103" s="2">
        <f t="shared" si="303"/>
        <v>0</v>
      </c>
      <c r="AZ103" s="2"/>
      <c r="BA103" s="248">
        <f>'JMP Rural FINAL calcs'!BI103+'JMP Urban FINAL calcs'!BI103</f>
        <v>0</v>
      </c>
      <c r="BB103" s="248">
        <f>'JMP Rural FINAL calcs'!BJ103+'JMP Urban FINAL calcs'!BJ103</f>
        <v>0</v>
      </c>
      <c r="BC103" s="249">
        <f>BA103/B103</f>
        <v>0</v>
      </c>
      <c r="BD103" s="249" t="e">
        <f>'JMP Urban FINAL calcs'!BI103/'JMP Total sum FINAL calcs'!BA103</f>
        <v>#DIV/0!</v>
      </c>
      <c r="BE103" s="249" t="e">
        <f>'JMP Rural FINAL calcs'!BI103/'JMP Total sum FINAL calcs'!BA103</f>
        <v>#DIV/0!</v>
      </c>
      <c r="BF103" s="248"/>
      <c r="BG103" s="248">
        <f>'JMP Rural FINAL calcs'!BN103+'JMP Urban FINAL calcs'!BN103</f>
        <v>0</v>
      </c>
      <c r="BH103" s="248">
        <f>'JMP Rural FINAL calcs'!BO103+'JMP Urban FINAL calcs'!BO103</f>
        <v>0</v>
      </c>
      <c r="BI103" s="249">
        <f>BG103/B103</f>
        <v>0</v>
      </c>
      <c r="BJ103" s="249" t="e">
        <f>'JMP Urban FINAL calcs'!BN103/'JMP Total sum FINAL calcs'!BG103</f>
        <v>#DIV/0!</v>
      </c>
      <c r="BK103" s="249" t="e">
        <f>'JMP Rural FINAL calcs'!BN103/'JMP Total sum FINAL calcs'!BG103</f>
        <v>#DIV/0!</v>
      </c>
      <c r="BL103" s="248"/>
      <c r="BM103" s="248">
        <f>'JMP Rural FINAL calcs'!BS103+'JMP Urban FINAL calcs'!BS103</f>
        <v>0</v>
      </c>
      <c r="BN103" s="248"/>
      <c r="BO103" s="249">
        <f>BM103/B103</f>
        <v>0</v>
      </c>
      <c r="BP103" s="249" t="e">
        <f>'JMP Urban FINAL calcs'!BS103/'JMP Total sum FINAL calcs'!BM103</f>
        <v>#DIV/0!</v>
      </c>
      <c r="BQ103" s="249" t="e">
        <f>'JMP Rural FINAL calcs'!BS103/'JMP Total sum FINAL calcs'!BM103</f>
        <v>#DIV/0!</v>
      </c>
      <c r="BR103" s="248"/>
      <c r="BS103" s="248">
        <f>'JMP Rural FINAL calcs'!BX103+'JMP Urban FINAL calcs'!BX103</f>
        <v>0</v>
      </c>
      <c r="BT103" s="248">
        <f>'JMP Rural FINAL calcs'!BY103+'JMP Urban FINAL calcs'!BY103</f>
        <v>0</v>
      </c>
      <c r="BU103" s="249">
        <f>BS103/B103</f>
        <v>0</v>
      </c>
      <c r="BV103" s="249" t="e">
        <f>'JMP Urban FINAL calcs'!BX103/'JMP Total sum FINAL calcs'!BS103</f>
        <v>#DIV/0!</v>
      </c>
      <c r="BW103" s="249" t="e">
        <f>'JMP Rural FINAL calcs'!BX103/'JMP Total sum FINAL calcs'!BS103</f>
        <v>#DIV/0!</v>
      </c>
      <c r="BX103" s="2"/>
      <c r="BY103" s="2"/>
      <c r="BZ103" s="2"/>
      <c r="CA103" s="2"/>
      <c r="CB103" s="2"/>
    </row>
    <row r="104" spans="1:81" ht="15.5" x14ac:dyDescent="0.35">
      <c r="A104" s="8" t="s">
        <v>48</v>
      </c>
      <c r="B104" s="128">
        <f t="shared" si="315"/>
        <v>40533342.589616008</v>
      </c>
      <c r="C104" s="148">
        <f>[1]HH_Islam_wealth!D107</f>
        <v>5.5903759281281404</v>
      </c>
      <c r="D104" s="149">
        <f t="shared" si="277"/>
        <v>7250557.585165482</v>
      </c>
      <c r="E104" s="128">
        <v>24.312619999999999</v>
      </c>
      <c r="F104" s="128">
        <v>9854715.5053100009</v>
      </c>
      <c r="G104" s="128">
        <v>30.793019999999999</v>
      </c>
      <c r="H104" s="128">
        <v>12481434.021120001</v>
      </c>
      <c r="I104" s="128"/>
      <c r="J104" s="128"/>
      <c r="K104" s="128">
        <v>36.575029999999998</v>
      </c>
      <c r="L104" s="128">
        <v>14825077.885330001</v>
      </c>
      <c r="M104" s="128">
        <f t="shared" ref="M104:N104" si="323">K104</f>
        <v>36.575029999999998</v>
      </c>
      <c r="N104" s="128">
        <f t="shared" si="323"/>
        <v>14825077.885330001</v>
      </c>
      <c r="O104" s="128">
        <v>8.3193300000000008</v>
      </c>
      <c r="P104" s="128">
        <v>3372100.58824</v>
      </c>
      <c r="Q104" s="128"/>
      <c r="R104" s="150"/>
      <c r="S104" s="128">
        <v>1.0099400000000001</v>
      </c>
      <c r="T104" s="128">
        <v>409362.48194999999</v>
      </c>
      <c r="U104" s="128">
        <v>6.1280900000000003</v>
      </c>
      <c r="V104" s="128">
        <v>2483919.7138999999</v>
      </c>
      <c r="W104" s="128">
        <v>37.756329999999998</v>
      </c>
      <c r="X104" s="150">
        <v>15303896.277720001</v>
      </c>
      <c r="Y104" s="128">
        <f t="shared" ref="Y104:Y105" si="324">N104</f>
        <v>14825077.885330001</v>
      </c>
      <c r="Z104" s="129">
        <f t="shared" si="280"/>
        <v>0.81469101964693502</v>
      </c>
      <c r="AA104" s="128">
        <f t="shared" si="281"/>
        <v>333503.93782504555</v>
      </c>
      <c r="AB104" s="128">
        <f t="shared" si="282"/>
        <v>75858.544124954467</v>
      </c>
      <c r="AC104" s="128">
        <f t="shared" si="283"/>
        <v>2023627.084438314</v>
      </c>
      <c r="AD104" s="128">
        <f t="shared" si="284"/>
        <v>460292.62946168584</v>
      </c>
      <c r="AE104" s="128">
        <f t="shared" si="285"/>
        <v>12467946.863066642</v>
      </c>
      <c r="AF104" s="128">
        <f t="shared" si="286"/>
        <v>2835949.4146533599</v>
      </c>
      <c r="AG104" s="128"/>
      <c r="AH104" s="128">
        <f t="shared" si="287"/>
        <v>59656.799849006704</v>
      </c>
      <c r="AI104" s="128">
        <f t="shared" si="288"/>
        <v>4523.1629679422194</v>
      </c>
      <c r="AJ104" s="128">
        <f t="shared" si="289"/>
        <v>361984.07950642012</v>
      </c>
      <c r="AK104" s="128">
        <f t="shared" si="290"/>
        <v>27445.538271449088</v>
      </c>
      <c r="AL104" s="128">
        <f t="shared" si="291"/>
        <v>389429.61777786922</v>
      </c>
      <c r="AM104" s="128">
        <f t="shared" si="292"/>
        <v>2230251.9586086869</v>
      </c>
      <c r="AN104" s="128">
        <f t="shared" si="293"/>
        <v>169097.12042704184</v>
      </c>
      <c r="AO104" s="128">
        <f t="shared" si="294"/>
        <v>2399349.0790357287</v>
      </c>
      <c r="AP104" s="128">
        <f t="shared" si="295"/>
        <v>2788778.6968135978</v>
      </c>
      <c r="AQ104" s="128">
        <f t="shared" si="296"/>
        <v>10168512.209322197</v>
      </c>
      <c r="AR104" s="128">
        <f t="shared" si="297"/>
        <v>2312921.8117978028</v>
      </c>
      <c r="AS104" s="128">
        <f t="shared" si="298"/>
        <v>1818931.739126707</v>
      </c>
      <c r="AT104" s="128">
        <f t="shared" si="299"/>
        <v>137910.92892103308</v>
      </c>
      <c r="AU104" s="128">
        <f t="shared" si="300"/>
        <v>1956842.6680477401</v>
      </c>
      <c r="AV104" s="2"/>
      <c r="AW104" s="2">
        <f t="shared" si="301"/>
        <v>2399349.0790357287</v>
      </c>
      <c r="AX104" s="2">
        <f t="shared" si="302"/>
        <v>1956842.6680477401</v>
      </c>
      <c r="AY104" s="2">
        <f t="shared" si="303"/>
        <v>4356191.7470834684</v>
      </c>
      <c r="AZ104" s="2"/>
      <c r="BA104" s="248">
        <f>'JMP Rural FINAL calcs'!BI104+'JMP Urban FINAL calcs'!BI104</f>
        <v>7033388.6011008192</v>
      </c>
      <c r="BB104" s="248">
        <f>'JMP Rural FINAL calcs'!BJ104+'JMP Urban FINAL calcs'!BJ104</f>
        <v>1108262.2473747823</v>
      </c>
      <c r="BC104" s="249">
        <f>BA104/B104</f>
        <v>0.17352106073044812</v>
      </c>
      <c r="BD104" s="249">
        <f>'JMP Urban FINAL calcs'!BI104/'JMP Total sum FINAL calcs'!BA104</f>
        <v>0.70745927330453784</v>
      </c>
      <c r="BE104" s="249">
        <f>'JMP Rural FINAL calcs'!BI104/'JMP Total sum FINAL calcs'!BA104</f>
        <v>0.29254072669546222</v>
      </c>
      <c r="BF104" s="248"/>
      <c r="BG104" s="248">
        <f>'JMP Rural FINAL calcs'!BN104+'JMP Urban FINAL calcs'!BN104</f>
        <v>10754427.295529183</v>
      </c>
      <c r="BH104" s="248">
        <f>'JMP Rural FINAL calcs'!BO104+'JMP Urban FINAL calcs'!BO104</f>
        <v>1679766.9893319122</v>
      </c>
      <c r="BI104" s="249">
        <f>BG104/B104</f>
        <v>0.26532298124074016</v>
      </c>
      <c r="BJ104" s="249">
        <f>'JMP Urban FINAL calcs'!BN104/'JMP Total sum FINAL calcs'!BG104</f>
        <v>0.43694365439434341</v>
      </c>
      <c r="BK104" s="249">
        <f>'JMP Rural FINAL calcs'!BN104/'JMP Total sum FINAL calcs'!BG104</f>
        <v>0.56305634560565654</v>
      </c>
      <c r="BL104" s="248"/>
      <c r="BM104" s="248">
        <f>'JMP Rural FINAL calcs'!BS104+'JMP Urban FINAL calcs'!BS104</f>
        <v>12481434.03813</v>
      </c>
      <c r="BN104" s="248">
        <f>'JMP Rural FINAL calcs'!BT104+'JMP Urban FINAL calcs'!BT104</f>
        <v>1940331.725396395</v>
      </c>
      <c r="BO104" s="249">
        <f>BM104/B104</f>
        <v>0.30793004575269212</v>
      </c>
      <c r="BP104" s="249">
        <f>'JMP Urban FINAL calcs'!BS104/'JMP Total sum FINAL calcs'!BM104</f>
        <v>0.29258652468968516</v>
      </c>
      <c r="BQ104" s="249">
        <f>'JMP Rural FINAL calcs'!BS104/'JMP Total sum FINAL calcs'!BM104</f>
        <v>0.70741347531031484</v>
      </c>
      <c r="BR104" s="248"/>
      <c r="BS104" s="248">
        <f>'JMP Rural FINAL calcs'!BX104+'JMP Urban FINAL calcs'!BX104</f>
        <v>9854715.5894800015</v>
      </c>
      <c r="BT104" s="248">
        <f>'JMP Rural FINAL calcs'!BY104+'JMP Urban FINAL calcs'!BY104</f>
        <v>1762800.1615948062</v>
      </c>
      <c r="BU104" s="249">
        <f>BS104/B104</f>
        <v>0.24312615145647085</v>
      </c>
      <c r="BV104" s="249">
        <f>'JMP Urban FINAL calcs'!BX104/'JMP Total sum FINAL calcs'!BS104</f>
        <v>2.3479420561563793E-2</v>
      </c>
      <c r="BW104" s="249">
        <f>'JMP Rural FINAL calcs'!BX104/'JMP Total sum FINAL calcs'!BS104</f>
        <v>0.97652057943843618</v>
      </c>
      <c r="BX104" s="2"/>
      <c r="BY104" s="2"/>
      <c r="BZ104" s="2"/>
      <c r="CA104" s="2"/>
      <c r="CB104" s="2"/>
    </row>
    <row r="105" spans="1:81" ht="15.5" x14ac:dyDescent="0.35">
      <c r="A105" s="8" t="s">
        <v>91</v>
      </c>
      <c r="B105" s="128">
        <f t="shared" si="315"/>
        <v>18269868.063503109</v>
      </c>
      <c r="C105" s="148">
        <f>[1]HH_Islam_wealth!D108</f>
        <v>4.958060044093755</v>
      </c>
      <c r="D105" s="149">
        <f t="shared" si="277"/>
        <v>3684882.3735539322</v>
      </c>
      <c r="E105" s="128"/>
      <c r="F105" s="128"/>
      <c r="G105" s="128">
        <v>0.85219</v>
      </c>
      <c r="H105" s="128">
        <v>155694.25476000001</v>
      </c>
      <c r="I105" s="128"/>
      <c r="J105" s="128"/>
      <c r="K105" s="128">
        <v>91.22287</v>
      </c>
      <c r="L105" s="128">
        <v>16666298.189920001</v>
      </c>
      <c r="M105" s="128">
        <f t="shared" ref="M105:N105" si="325">K105</f>
        <v>91.22287</v>
      </c>
      <c r="N105" s="128">
        <f t="shared" si="325"/>
        <v>16666298.189920001</v>
      </c>
      <c r="O105" s="128">
        <v>7.9249400000000003</v>
      </c>
      <c r="P105" s="128">
        <v>1447875.55532</v>
      </c>
      <c r="Q105" s="128"/>
      <c r="R105" s="150"/>
      <c r="S105" s="128">
        <v>72.177999999999997</v>
      </c>
      <c r="T105" s="128">
        <v>13186825.305199999</v>
      </c>
      <c r="U105" s="128">
        <v>5.7477499999999999</v>
      </c>
      <c r="V105" s="128">
        <v>1050106.3416200001</v>
      </c>
      <c r="W105" s="128">
        <v>21.222059999999999</v>
      </c>
      <c r="X105" s="150">
        <v>3877242.0984200002</v>
      </c>
      <c r="Y105" s="128">
        <f t="shared" si="324"/>
        <v>16666298.189920001</v>
      </c>
      <c r="Z105" s="129">
        <f t="shared" si="280"/>
        <v>0.92006946738597628</v>
      </c>
      <c r="AA105" s="128">
        <f t="shared" si="281"/>
        <v>12132795.335067278</v>
      </c>
      <c r="AB105" s="128">
        <f t="shared" si="282"/>
        <v>1054029.9701327218</v>
      </c>
      <c r="AC105" s="128">
        <f t="shared" si="283"/>
        <v>966170.78243294952</v>
      </c>
      <c r="AD105" s="128">
        <f t="shared" si="284"/>
        <v>83935.559187050545</v>
      </c>
      <c r="AE105" s="128">
        <f t="shared" si="285"/>
        <v>3567332.0724197747</v>
      </c>
      <c r="AF105" s="128">
        <f t="shared" si="286"/>
        <v>309910.02600022557</v>
      </c>
      <c r="AG105" s="128"/>
      <c r="AH105" s="128">
        <f t="shared" si="287"/>
        <v>2447085.1960577532</v>
      </c>
      <c r="AI105" s="128">
        <f t="shared" si="288"/>
        <v>70863.063426613517</v>
      </c>
      <c r="AJ105" s="128">
        <f t="shared" si="289"/>
        <v>194868.71353724162</v>
      </c>
      <c r="AK105" s="128">
        <f t="shared" si="290"/>
        <v>5643.0376962348437</v>
      </c>
      <c r="AL105" s="128">
        <f t="shared" si="291"/>
        <v>200511.75123347648</v>
      </c>
      <c r="AM105" s="128">
        <f t="shared" si="292"/>
        <v>719501.58745441725</v>
      </c>
      <c r="AN105" s="128">
        <f t="shared" si="293"/>
        <v>20835.435852200779</v>
      </c>
      <c r="AO105" s="128">
        <f t="shared" si="294"/>
        <v>740337.02330661798</v>
      </c>
      <c r="AP105" s="128">
        <f t="shared" si="295"/>
        <v>940848.77454009443</v>
      </c>
      <c r="AQ105" s="128">
        <f t="shared" si="296"/>
        <v>143249.53005208971</v>
      </c>
      <c r="AR105" s="128">
        <f t="shared" si="297"/>
        <v>12444.724707910298</v>
      </c>
      <c r="AS105" s="128">
        <f t="shared" si="298"/>
        <v>28892.253982025581</v>
      </c>
      <c r="AT105" s="128">
        <f t="shared" si="299"/>
        <v>836.66626309719436</v>
      </c>
      <c r="AU105" s="128">
        <f t="shared" si="300"/>
        <v>29728.920245122776</v>
      </c>
      <c r="AV105" s="2"/>
      <c r="AW105" s="2">
        <f t="shared" si="301"/>
        <v>740337.02330661798</v>
      </c>
      <c r="AX105" s="2">
        <f t="shared" si="302"/>
        <v>29728.920245122776</v>
      </c>
      <c r="AY105" s="2">
        <f t="shared" si="303"/>
        <v>770065.94355174073</v>
      </c>
      <c r="AZ105" s="2"/>
      <c r="BA105" s="248">
        <f>'JMP Rural FINAL calcs'!BI105+'JMP Urban FINAL calcs'!BI105</f>
        <v>2628890.511429145</v>
      </c>
      <c r="BB105" s="248">
        <f>'JMP Rural FINAL calcs'!BJ105+'JMP Urban FINAL calcs'!BJ105</f>
        <v>502808.02824513009</v>
      </c>
      <c r="BC105" s="249">
        <f>BA105/B105</f>
        <v>0.14389214537792755</v>
      </c>
      <c r="BD105" s="249">
        <f>'JMP Urban FINAL calcs'!BI105/'JMP Total sum FINAL calcs'!BA105</f>
        <v>8.0053690227437121E-2</v>
      </c>
      <c r="BE105" s="249">
        <f>'JMP Rural FINAL calcs'!BI105/'JMP Total sum FINAL calcs'!BA105</f>
        <v>0.91994630977256286</v>
      </c>
      <c r="BF105" s="248"/>
      <c r="BG105" s="248">
        <f>'JMP Rural FINAL calcs'!BN105+'JMP Urban FINAL calcs'!BN105</f>
        <v>2298457.9091908555</v>
      </c>
      <c r="BH105" s="248">
        <f>'JMP Rural FINAL calcs'!BO105+'JMP Urban FINAL calcs'!BO105</f>
        <v>439621.81458867755</v>
      </c>
      <c r="BI105" s="249">
        <f>BG105/B105</f>
        <v>0.12580593911252053</v>
      </c>
      <c r="BJ105" s="249">
        <f>'JMP Urban FINAL calcs'!BN105/'JMP Total sum FINAL calcs'!BG105</f>
        <v>7.1836136261606953E-2</v>
      </c>
      <c r="BK105" s="249">
        <f>'JMP Rural FINAL calcs'!BN105/'JMP Total sum FINAL calcs'!BG105</f>
        <v>0.92816386373839299</v>
      </c>
      <c r="BL105" s="248"/>
      <c r="BM105" s="248">
        <f>'JMP Rural FINAL calcs'!BS105+'JMP Urban FINAL calcs'!BS105</f>
        <v>155694.25433999998</v>
      </c>
      <c r="BN105" s="248">
        <f>'JMP Rural FINAL calcs'!BT105+'JMP Urban FINAL calcs'!BT105</f>
        <v>29762.821287806644</v>
      </c>
      <c r="BO105" s="249">
        <f>BM105/B105</f>
        <v>8.5219145425041894E-3</v>
      </c>
      <c r="BP105" s="249">
        <f>'JMP Urban FINAL calcs'!BS105/'JMP Total sum FINAL calcs'!BM105</f>
        <v>0.2245375843071076</v>
      </c>
      <c r="BQ105" s="249">
        <f>'JMP Rural FINAL calcs'!BS105/'JMP Total sum FINAL calcs'!BM105</f>
        <v>0.77546241569289243</v>
      </c>
      <c r="BR105" s="248"/>
      <c r="BS105" s="248">
        <f>'JMP Rural FINAL calcs'!BX105+'JMP Urban FINAL calcs'!BX105</f>
        <v>0</v>
      </c>
      <c r="BT105" s="248">
        <f>'JMP Rural FINAL calcs'!BY105+'JMP Urban FINAL calcs'!BY105</f>
        <v>0</v>
      </c>
      <c r="BU105" s="249">
        <f>BS105/B105</f>
        <v>0</v>
      </c>
      <c r="BV105" s="249" t="e">
        <f>'JMP Urban FINAL calcs'!BX105/'JMP Total sum FINAL calcs'!BS105</f>
        <v>#DIV/0!</v>
      </c>
      <c r="BW105" s="249" t="e">
        <f>'JMP Rural FINAL calcs'!BX105/'JMP Total sum FINAL calcs'!BS105</f>
        <v>#DIV/0!</v>
      </c>
      <c r="BX105" s="2"/>
      <c r="BY105" s="2"/>
      <c r="BZ105" s="2"/>
      <c r="CA105" s="2"/>
      <c r="CB105" s="2"/>
    </row>
    <row r="106" spans="1:81" ht="15.5" x14ac:dyDescent="0.35">
      <c r="A106" s="8" t="s">
        <v>83</v>
      </c>
      <c r="B106" s="128">
        <f t="shared" si="315"/>
        <v>11532128.173141873</v>
      </c>
      <c r="C106" s="148">
        <f>[1]HH_Islam_wealth!D109</f>
        <v>4.958060044093755</v>
      </c>
      <c r="D106" s="149">
        <f t="shared" si="277"/>
        <v>2325935.5616072901</v>
      </c>
      <c r="E106" s="128">
        <v>0</v>
      </c>
      <c r="F106" s="128">
        <v>0</v>
      </c>
      <c r="G106" s="128">
        <v>4.0723799999999999</v>
      </c>
      <c r="H106" s="128">
        <v>469631.91149000003</v>
      </c>
      <c r="I106" s="128">
        <v>12.803129999999999</v>
      </c>
      <c r="J106" s="128">
        <v>1476473.64313</v>
      </c>
      <c r="K106" s="128"/>
      <c r="L106" s="128"/>
      <c r="M106" s="128">
        <f t="shared" ref="M106:N106" si="326">I106</f>
        <v>12.803129999999999</v>
      </c>
      <c r="N106" s="128">
        <f t="shared" si="326"/>
        <v>1476473.64313</v>
      </c>
      <c r="O106" s="128">
        <v>5.0062199999999999</v>
      </c>
      <c r="P106" s="128">
        <v>577324.06733999995</v>
      </c>
      <c r="Q106" s="128">
        <v>78.118260000000006</v>
      </c>
      <c r="R106" s="150">
        <v>9008697.3780400008</v>
      </c>
      <c r="S106" s="128">
        <v>56.73986</v>
      </c>
      <c r="T106" s="128">
        <v>6543312.5248800004</v>
      </c>
      <c r="U106" s="128">
        <v>25.43394</v>
      </c>
      <c r="V106" s="128">
        <v>2933074.5602799999</v>
      </c>
      <c r="W106" s="128">
        <v>13.753819999999999</v>
      </c>
      <c r="X106" s="150">
        <v>1586108.0033499999</v>
      </c>
      <c r="Y106" s="128">
        <f t="shared" ref="Y106:Y109" si="327">R106+N106</f>
        <v>10485171.021170001</v>
      </c>
      <c r="Z106" s="129">
        <f t="shared" si="280"/>
        <v>0.94781249051675209</v>
      </c>
      <c r="AA106" s="128">
        <f t="shared" si="281"/>
        <v>6201833.3404359706</v>
      </c>
      <c r="AB106" s="128">
        <f t="shared" si="282"/>
        <v>341479.18444402982</v>
      </c>
      <c r="AC106" s="128">
        <f t="shared" si="283"/>
        <v>2780004.703850314</v>
      </c>
      <c r="AD106" s="128">
        <f t="shared" si="284"/>
        <v>153069.85642968566</v>
      </c>
      <c r="AE106" s="128">
        <f t="shared" si="285"/>
        <v>1503332.9768837164</v>
      </c>
      <c r="AF106" s="128">
        <f t="shared" si="286"/>
        <v>82775.026466283525</v>
      </c>
      <c r="AG106" s="128"/>
      <c r="AH106" s="128">
        <f t="shared" si="287"/>
        <v>1250858.861183791</v>
      </c>
      <c r="AI106" s="128">
        <f t="shared" si="288"/>
        <v>22957.84919956169</v>
      </c>
      <c r="AJ106" s="128">
        <f t="shared" si="289"/>
        <v>560704.12200069462</v>
      </c>
      <c r="AK106" s="128">
        <f t="shared" si="290"/>
        <v>10290.977725722165</v>
      </c>
      <c r="AL106" s="128">
        <f t="shared" si="291"/>
        <v>570995.09972641675</v>
      </c>
      <c r="AM106" s="128">
        <f t="shared" si="292"/>
        <v>303209.91749072273</v>
      </c>
      <c r="AN106" s="128">
        <f t="shared" si="293"/>
        <v>5565.0143893738268</v>
      </c>
      <c r="AO106" s="128">
        <f t="shared" si="294"/>
        <v>308774.93188009656</v>
      </c>
      <c r="AP106" s="128">
        <f t="shared" si="295"/>
        <v>879770.03160651331</v>
      </c>
      <c r="AQ106" s="128">
        <f t="shared" si="296"/>
        <v>445122.99165547983</v>
      </c>
      <c r="AR106" s="128">
        <f t="shared" si="297"/>
        <v>24508.919834520217</v>
      </c>
      <c r="AS106" s="128">
        <f t="shared" si="298"/>
        <v>89777.652488442254</v>
      </c>
      <c r="AT106" s="128">
        <f t="shared" si="299"/>
        <v>1647.749295527811</v>
      </c>
      <c r="AU106" s="128">
        <f t="shared" si="300"/>
        <v>91425.401783970068</v>
      </c>
      <c r="AV106" s="2"/>
      <c r="AW106" s="2">
        <f t="shared" si="301"/>
        <v>308774.93188009656</v>
      </c>
      <c r="AX106" s="2">
        <f t="shared" si="302"/>
        <v>91425.401783970068</v>
      </c>
      <c r="AY106" s="2">
        <f t="shared" si="303"/>
        <v>400200.33366406662</v>
      </c>
      <c r="AZ106" s="2"/>
      <c r="BA106" s="248">
        <f>'JMP Rural FINAL calcs'!BI106+'JMP Urban FINAL calcs'!BI106</f>
        <v>2860729.8374953056</v>
      </c>
      <c r="BB106" s="248">
        <f>'JMP Rural FINAL calcs'!BJ106+'JMP Urban FINAL calcs'!BJ106</f>
        <v>545422.54056680016</v>
      </c>
      <c r="BC106" s="249">
        <f>BA106/B106</f>
        <v>0.24806608065264971</v>
      </c>
      <c r="BD106" s="249">
        <f>'JMP Urban FINAL calcs'!BI106/'JMP Total sum FINAL calcs'!BA106</f>
        <v>0.38673716346016201</v>
      </c>
      <c r="BE106" s="249">
        <f>'JMP Rural FINAL calcs'!BI106/'JMP Total sum FINAL calcs'!BA106</f>
        <v>0.61326283653983793</v>
      </c>
      <c r="BF106" s="248"/>
      <c r="BG106" s="248">
        <f>'JMP Rural FINAL calcs'!BN106+'JMP Urban FINAL calcs'!BN106</f>
        <v>1658452.6858746945</v>
      </c>
      <c r="BH106" s="248">
        <f>'JMP Rural FINAL calcs'!BO106+'JMP Urban FINAL calcs'!BO106</f>
        <v>312827.57055200677</v>
      </c>
      <c r="BI106" s="249">
        <f>BG106/B106</f>
        <v>0.14381150304392229</v>
      </c>
      <c r="BJ106" s="249">
        <f>'JMP Urban FINAL calcs'!BN106/'JMP Total sum FINAL calcs'!BG106</f>
        <v>0.2291709368969792</v>
      </c>
      <c r="BK106" s="249">
        <f>'JMP Rural FINAL calcs'!BN106/'JMP Total sum FINAL calcs'!BG106</f>
        <v>0.7708290631030208</v>
      </c>
      <c r="BL106" s="248"/>
      <c r="BM106" s="248">
        <f>'JMP Rural FINAL calcs'!BS106+'JMP Urban FINAL calcs'!BS106</f>
        <v>469631.90827999997</v>
      </c>
      <c r="BN106" s="248">
        <f>'JMP Rural FINAL calcs'!BT106+'JMP Urban FINAL calcs'!BT106</f>
        <v>89688.469430972094</v>
      </c>
      <c r="BO106" s="249">
        <f>BM106/B106</f>
        <v>4.0723784996924035E-2</v>
      </c>
      <c r="BP106" s="249">
        <f>'JMP Urban FINAL calcs'!BS106/'JMP Total sum FINAL calcs'!BM106</f>
        <v>0.41135791204549027</v>
      </c>
      <c r="BQ106" s="249">
        <f>'JMP Rural FINAL calcs'!BS106/'JMP Total sum FINAL calcs'!BM106</f>
        <v>0.58864208795450979</v>
      </c>
      <c r="BR106" s="248"/>
      <c r="BS106" s="248">
        <f>'JMP Rural FINAL calcs'!BX106+'JMP Urban FINAL calcs'!BX106</f>
        <v>0</v>
      </c>
      <c r="BT106" s="248">
        <f>'JMP Rural FINAL calcs'!BY106+'JMP Urban FINAL calcs'!BY106</f>
        <v>0</v>
      </c>
      <c r="BU106" s="249">
        <f>BS106/B106</f>
        <v>0</v>
      </c>
      <c r="BV106" s="249" t="e">
        <f>'JMP Urban FINAL calcs'!BX106/'JMP Total sum FINAL calcs'!BS106</f>
        <v>#DIV/0!</v>
      </c>
      <c r="BW106" s="249" t="e">
        <f>'JMP Rural FINAL calcs'!BX106/'JMP Total sum FINAL calcs'!BS106</f>
        <v>#DIV/0!</v>
      </c>
      <c r="BX106" s="2"/>
      <c r="BY106" s="2"/>
      <c r="BZ106" s="2"/>
      <c r="CA106" s="2"/>
      <c r="CB106" s="2"/>
    </row>
    <row r="107" spans="1:81" ht="15.5" x14ac:dyDescent="0.35">
      <c r="A107" s="8" t="s">
        <v>31</v>
      </c>
      <c r="B107" s="128">
        <f t="shared" si="315"/>
        <v>80745044.756012782</v>
      </c>
      <c r="C107" s="148">
        <f>[1]HH_Islam_wealth!D110</f>
        <v>4.07131378673696</v>
      </c>
      <c r="D107" s="149">
        <f t="shared" si="277"/>
        <v>19832675.393150572</v>
      </c>
      <c r="E107" s="128">
        <v>0.31678000000000001</v>
      </c>
      <c r="F107" s="128">
        <v>255786.09966000001</v>
      </c>
      <c r="G107" s="128">
        <v>1.80376</v>
      </c>
      <c r="H107" s="128">
        <v>1456449.85674</v>
      </c>
      <c r="I107" s="128">
        <v>32.097000000000001</v>
      </c>
      <c r="J107" s="128">
        <v>25916726.825130001</v>
      </c>
      <c r="K107" s="128"/>
      <c r="L107" s="128"/>
      <c r="M107" s="128">
        <f t="shared" ref="M107:N107" si="328">I107</f>
        <v>32.097000000000001</v>
      </c>
      <c r="N107" s="128">
        <f t="shared" si="328"/>
        <v>25916726.825130001</v>
      </c>
      <c r="O107" s="128">
        <v>0.58221999999999996</v>
      </c>
      <c r="P107" s="128">
        <v>470113.12900999998</v>
      </c>
      <c r="Q107" s="128">
        <v>65.200239999999994</v>
      </c>
      <c r="R107" s="150">
        <v>52645948.089450002</v>
      </c>
      <c r="S107" s="128">
        <v>83.275540000000007</v>
      </c>
      <c r="T107" s="128">
        <v>67240858.123109996</v>
      </c>
      <c r="U107" s="128">
        <v>13.193110000000001</v>
      </c>
      <c r="V107" s="128">
        <v>10652782.574209999</v>
      </c>
      <c r="W107" s="128">
        <v>1.4108000000000001</v>
      </c>
      <c r="X107" s="150">
        <v>1139147.3462700001</v>
      </c>
      <c r="Y107" s="128">
        <f t="shared" si="327"/>
        <v>78562674.914580002</v>
      </c>
      <c r="Z107" s="129">
        <f t="shared" si="280"/>
        <v>0.99405166968485636</v>
      </c>
      <c r="AA107" s="128">
        <f t="shared" si="281"/>
        <v>66840887.288320027</v>
      </c>
      <c r="AB107" s="128">
        <f t="shared" si="282"/>
        <v>399970.83478996734</v>
      </c>
      <c r="AC107" s="128">
        <f t="shared" si="283"/>
        <v>10589416.304683192</v>
      </c>
      <c r="AD107" s="128">
        <f t="shared" si="284"/>
        <v>63366.269526807191</v>
      </c>
      <c r="AE107" s="128">
        <f t="shared" si="285"/>
        <v>1132371.3215767669</v>
      </c>
      <c r="AF107" s="128">
        <f t="shared" si="286"/>
        <v>6776.0246932332657</v>
      </c>
      <c r="AG107" s="128"/>
      <c r="AH107" s="128">
        <f t="shared" si="287"/>
        <v>16417522.890538746</v>
      </c>
      <c r="AI107" s="128">
        <f t="shared" si="288"/>
        <v>32747.073446164115</v>
      </c>
      <c r="AJ107" s="128">
        <f t="shared" si="289"/>
        <v>2600982.5966203166</v>
      </c>
      <c r="AK107" s="128">
        <f t="shared" si="290"/>
        <v>5188.027980323719</v>
      </c>
      <c r="AL107" s="128">
        <f t="shared" si="291"/>
        <v>2606170.6246006405</v>
      </c>
      <c r="AM107" s="128">
        <f t="shared" si="292"/>
        <v>278134.13087089261</v>
      </c>
      <c r="AN107" s="128">
        <f t="shared" si="293"/>
        <v>554.77789629049551</v>
      </c>
      <c r="AO107" s="128">
        <f t="shared" si="294"/>
        <v>278688.90876718308</v>
      </c>
      <c r="AP107" s="128">
        <f t="shared" si="295"/>
        <v>2884859.5333678238</v>
      </c>
      <c r="AQ107" s="128">
        <f t="shared" si="296"/>
        <v>1447786.4119046668</v>
      </c>
      <c r="AR107" s="128">
        <f t="shared" si="297"/>
        <v>8663.4448353331463</v>
      </c>
      <c r="AS107" s="128">
        <f t="shared" si="298"/>
        <v>355606.68809687247</v>
      </c>
      <c r="AT107" s="128">
        <f t="shared" si="299"/>
        <v>709.30787858175597</v>
      </c>
      <c r="AU107" s="128">
        <f t="shared" si="300"/>
        <v>356315.99597545422</v>
      </c>
      <c r="AV107" s="2"/>
      <c r="AW107" s="2">
        <f t="shared" si="301"/>
        <v>278688.90876718308</v>
      </c>
      <c r="AX107" s="2">
        <f t="shared" si="302"/>
        <v>356315.99597545422</v>
      </c>
      <c r="AY107" s="2">
        <f t="shared" si="303"/>
        <v>635004.9047426373</v>
      </c>
      <c r="AZ107" s="2"/>
      <c r="BA107" s="248">
        <f>'JMP Rural FINAL calcs'!BI107+'JMP Urban FINAL calcs'!BI107</f>
        <v>8796215.6685841922</v>
      </c>
      <c r="BB107" s="248">
        <f>'JMP Rural FINAL calcs'!BJ107+'JMP Urban FINAL calcs'!BJ107</f>
        <v>2136880.6518131099</v>
      </c>
      <c r="BC107" s="249">
        <f>BA107/B107</f>
        <v>0.108938148404818</v>
      </c>
      <c r="BD107" s="249">
        <f>'JMP Urban FINAL calcs'!BI107/'JMP Total sum FINAL calcs'!BA107</f>
        <v>0.16673789105627537</v>
      </c>
      <c r="BE107" s="249">
        <f>'JMP Rural FINAL calcs'!BI107/'JMP Total sum FINAL calcs'!BA107</f>
        <v>0.83326210894372466</v>
      </c>
      <c r="BF107" s="248"/>
      <c r="BG107" s="248">
        <f>'JMP Rural FINAL calcs'!BN107+'JMP Urban FINAL calcs'!BN107</f>
        <v>2995714.0164558059</v>
      </c>
      <c r="BH107" s="248">
        <f>'JMP Rural FINAL calcs'!BO107+'JMP Urban FINAL calcs'!BO107</f>
        <v>727802.50250317412</v>
      </c>
      <c r="BI107" s="249">
        <f>BG107/B107</f>
        <v>3.7100902296951496E-2</v>
      </c>
      <c r="BJ107" s="249">
        <f>'JMP Urban FINAL calcs'!BN107/'JMP Total sum FINAL calcs'!BG107</f>
        <v>0.17233412793684894</v>
      </c>
      <c r="BK107" s="249">
        <f>'JMP Rural FINAL calcs'!BN107/'JMP Total sum FINAL calcs'!BG107</f>
        <v>0.82766587206315101</v>
      </c>
      <c r="BL107" s="248"/>
      <c r="BM107" s="248">
        <f>'JMP Rural FINAL calcs'!BS107+'JMP Urban FINAL calcs'!BS107</f>
        <v>1456449.8192</v>
      </c>
      <c r="BN107" s="248">
        <f>'JMP Rural FINAL calcs'!BT107+'JMP Urban FINAL calcs'!BT107</f>
        <v>353119.01159741334</v>
      </c>
      <c r="BO107" s="249">
        <f>BM107/B107</f>
        <v>1.803763715285505E-2</v>
      </c>
      <c r="BP107" s="249">
        <f>'JMP Urban FINAL calcs'!BS107/'JMP Total sum FINAL calcs'!BM107</f>
        <v>0</v>
      </c>
      <c r="BQ107" s="249">
        <f>'JMP Rural FINAL calcs'!BS107/'JMP Total sum FINAL calcs'!BM107</f>
        <v>1</v>
      </c>
      <c r="BR107" s="248"/>
      <c r="BS107" s="248">
        <f>'JMP Rural FINAL calcs'!BX107+'JMP Urban FINAL calcs'!BX107</f>
        <v>255786.09307</v>
      </c>
      <c r="BT107" s="248">
        <f>'JMP Rural FINAL calcs'!BY107+'JMP Urban FINAL calcs'!BY107</f>
        <v>62826.425686781848</v>
      </c>
      <c r="BU107" s="249">
        <f>BS107/B107</f>
        <v>3.1678240298572942E-3</v>
      </c>
      <c r="BV107" s="249">
        <f>'JMP Urban FINAL calcs'!BX107/'JMP Total sum FINAL calcs'!BS107</f>
        <v>0</v>
      </c>
      <c r="BW107" s="249">
        <f>'JMP Rural FINAL calcs'!BX107/'JMP Total sum FINAL calcs'!BS107</f>
        <v>1</v>
      </c>
      <c r="BX107" s="2"/>
      <c r="BY107" s="2"/>
      <c r="BZ107" s="2"/>
      <c r="CA107" s="2"/>
      <c r="CB107" s="2"/>
    </row>
    <row r="108" spans="1:81" ht="15.5" x14ac:dyDescent="0.35">
      <c r="A108" s="8" t="s">
        <v>148</v>
      </c>
      <c r="B108" s="128">
        <f t="shared" si="315"/>
        <v>9400150.8197289668</v>
      </c>
      <c r="C108" s="148">
        <f>[1]HH_Islam_wealth!D111</f>
        <v>4.958060044093755</v>
      </c>
      <c r="D108" s="149">
        <f t="shared" si="277"/>
        <v>1895933.2352029122</v>
      </c>
      <c r="E108" s="128">
        <v>5.8700000000000002E-2</v>
      </c>
      <c r="F108" s="128">
        <v>5517.8851199999999</v>
      </c>
      <c r="G108" s="128">
        <v>0.59155999999999997</v>
      </c>
      <c r="H108" s="128">
        <v>55607.497759999998</v>
      </c>
      <c r="I108" s="128">
        <v>2.3059799999999999</v>
      </c>
      <c r="J108" s="128">
        <v>216765.82214</v>
      </c>
      <c r="K108" s="128"/>
      <c r="L108" s="128"/>
      <c r="M108" s="128">
        <f t="shared" ref="M108:N108" si="329">I108</f>
        <v>2.3059799999999999</v>
      </c>
      <c r="N108" s="128">
        <f t="shared" si="329"/>
        <v>216765.82214</v>
      </c>
      <c r="O108" s="128">
        <v>0.76373000000000002</v>
      </c>
      <c r="P108" s="128">
        <v>71791.845499999996</v>
      </c>
      <c r="Q108" s="128">
        <v>96.280019999999993</v>
      </c>
      <c r="R108" s="150">
        <v>9050461.9494800009</v>
      </c>
      <c r="S108" s="128">
        <v>90.930400000000006</v>
      </c>
      <c r="T108" s="128">
        <v>8547589.7176600005</v>
      </c>
      <c r="U108" s="128">
        <v>4.6149399999999998</v>
      </c>
      <c r="V108" s="128">
        <v>433811.32023999997</v>
      </c>
      <c r="W108" s="128">
        <v>3.8043900000000002</v>
      </c>
      <c r="X108" s="150">
        <v>357618.57922999997</v>
      </c>
      <c r="Y108" s="128">
        <f t="shared" si="327"/>
        <v>9267227.7716200016</v>
      </c>
      <c r="Z108" s="129">
        <f t="shared" si="280"/>
        <v>0.99231270000028771</v>
      </c>
      <c r="AA108" s="128">
        <f t="shared" si="281"/>
        <v>8481881.8312258925</v>
      </c>
      <c r="AB108" s="128">
        <f t="shared" si="282"/>
        <v>65707.886434108528</v>
      </c>
      <c r="AC108" s="128">
        <f t="shared" si="283"/>
        <v>430476.48247804382</v>
      </c>
      <c r="AD108" s="128">
        <f t="shared" si="284"/>
        <v>3334.8377619561415</v>
      </c>
      <c r="AE108" s="128">
        <f t="shared" si="285"/>
        <v>354869.45792598807</v>
      </c>
      <c r="AF108" s="128">
        <f t="shared" si="286"/>
        <v>2749.1213040118896</v>
      </c>
      <c r="AG108" s="128"/>
      <c r="AH108" s="128">
        <f t="shared" si="287"/>
        <v>1710725.9201771587</v>
      </c>
      <c r="AI108" s="128">
        <f t="shared" si="288"/>
        <v>4417.5803876076134</v>
      </c>
      <c r="AJ108" s="128">
        <f t="shared" si="289"/>
        <v>86823.571850616267</v>
      </c>
      <c r="AK108" s="128">
        <f t="shared" si="290"/>
        <v>224.20313135233457</v>
      </c>
      <c r="AL108" s="128">
        <f t="shared" si="291"/>
        <v>87047.7749819686</v>
      </c>
      <c r="AM108" s="128">
        <f t="shared" si="292"/>
        <v>71574.255811751049</v>
      </c>
      <c r="AN108" s="128">
        <f t="shared" si="293"/>
        <v>184.82506461283893</v>
      </c>
      <c r="AO108" s="128">
        <f t="shared" si="294"/>
        <v>71759.080876363892</v>
      </c>
      <c r="AP108" s="128">
        <f t="shared" si="295"/>
        <v>158806.85585833248</v>
      </c>
      <c r="AQ108" s="128">
        <f t="shared" si="296"/>
        <v>55180.026242485546</v>
      </c>
      <c r="AR108" s="128">
        <f t="shared" si="297"/>
        <v>427.47151751444937</v>
      </c>
      <c r="AS108" s="128">
        <f t="shared" si="298"/>
        <v>11129.358206990306</v>
      </c>
      <c r="AT108" s="128">
        <f t="shared" si="299"/>
        <v>28.739165030461933</v>
      </c>
      <c r="AU108" s="128">
        <f t="shared" si="300"/>
        <v>11158.097372020768</v>
      </c>
      <c r="AV108" s="2"/>
      <c r="AW108" s="2">
        <f t="shared" si="301"/>
        <v>71759.080876363892</v>
      </c>
      <c r="AX108" s="2">
        <f t="shared" si="302"/>
        <v>11158.097372020768</v>
      </c>
      <c r="AY108" s="2">
        <f t="shared" si="303"/>
        <v>82917.178248384662</v>
      </c>
      <c r="AZ108" s="2"/>
      <c r="BA108" s="248">
        <f>'JMP Rural FINAL calcs'!BI108+'JMP Urban FINAL calcs'!BI108</f>
        <v>0</v>
      </c>
      <c r="BB108" s="248">
        <f>'JMP Rural FINAL calcs'!BJ108+'JMP Urban FINAL calcs'!BJ108</f>
        <v>0</v>
      </c>
      <c r="BC108" s="249">
        <f>BA108/B108</f>
        <v>0</v>
      </c>
      <c r="BD108" s="249" t="e">
        <f>'JMP Urban FINAL calcs'!BI108/'JMP Total sum FINAL calcs'!BA108</f>
        <v>#DIV/0!</v>
      </c>
      <c r="BE108" s="249" t="e">
        <f>'JMP Rural FINAL calcs'!BI108/'JMP Total sum FINAL calcs'!BA108</f>
        <v>#DIV/0!</v>
      </c>
      <c r="BF108" s="248"/>
      <c r="BG108" s="248">
        <f>'JMP Rural FINAL calcs'!BN108+'JMP Urban FINAL calcs'!BN108</f>
        <v>0</v>
      </c>
      <c r="BH108" s="248">
        <f>'JMP Rural FINAL calcs'!BO108+'JMP Urban FINAL calcs'!BO108</f>
        <v>0</v>
      </c>
      <c r="BI108" s="249">
        <f>BG108/B108</f>
        <v>0</v>
      </c>
      <c r="BJ108" s="249" t="e">
        <f>'JMP Urban FINAL calcs'!BN108/'JMP Total sum FINAL calcs'!BG108</f>
        <v>#DIV/0!</v>
      </c>
      <c r="BK108" s="249" t="e">
        <f>'JMP Rural FINAL calcs'!BN108/'JMP Total sum FINAL calcs'!BG108</f>
        <v>#DIV/0!</v>
      </c>
      <c r="BL108" s="248"/>
      <c r="BM108" s="248">
        <f>'JMP Rural FINAL calcs'!BS108+'JMP Urban FINAL calcs'!BS108</f>
        <v>0</v>
      </c>
      <c r="BN108" s="248"/>
      <c r="BO108" s="249">
        <f>BM108/B108</f>
        <v>0</v>
      </c>
      <c r="BP108" s="249" t="e">
        <f>'JMP Urban FINAL calcs'!BS108/'JMP Total sum FINAL calcs'!BM108</f>
        <v>#DIV/0!</v>
      </c>
      <c r="BQ108" s="249" t="e">
        <f>'JMP Rural FINAL calcs'!BS108/'JMP Total sum FINAL calcs'!BM108</f>
        <v>#DIV/0!</v>
      </c>
      <c r="BR108" s="248"/>
      <c r="BS108" s="248">
        <f>'JMP Rural FINAL calcs'!BX108+'JMP Urban FINAL calcs'!BX108</f>
        <v>0</v>
      </c>
      <c r="BT108" s="248">
        <f>'JMP Rural FINAL calcs'!BY108+'JMP Urban FINAL calcs'!BY108</f>
        <v>0</v>
      </c>
      <c r="BU108" s="249">
        <f>BS108/B108</f>
        <v>0</v>
      </c>
      <c r="BV108" s="249" t="e">
        <f>'JMP Urban FINAL calcs'!BX108/'JMP Total sum FINAL calcs'!BS108</f>
        <v>#DIV/0!</v>
      </c>
      <c r="BW108" s="249" t="e">
        <f>'JMP Rural FINAL calcs'!BX108/'JMP Total sum FINAL calcs'!BS108</f>
        <v>#DIV/0!</v>
      </c>
      <c r="BX108" s="2"/>
      <c r="BY108" s="2"/>
      <c r="BZ108" s="2"/>
      <c r="CA108" s="2"/>
      <c r="CB108" s="2"/>
    </row>
    <row r="109" spans="1:81" ht="15.5" x14ac:dyDescent="0.35">
      <c r="A109" s="8" t="s">
        <v>120</v>
      </c>
      <c r="B109" s="128">
        <f t="shared" si="315"/>
        <v>4920723.4660793748</v>
      </c>
      <c r="C109" s="148">
        <f>[1]HH_Islam_wealth!D112</f>
        <v>4.958060044093755</v>
      </c>
      <c r="D109" s="149">
        <f t="shared" si="277"/>
        <v>992469.51878711977</v>
      </c>
      <c r="E109" s="128">
        <v>0.1636</v>
      </c>
      <c r="F109" s="128">
        <v>8050.1925600000004</v>
      </c>
      <c r="G109" s="128">
        <v>0</v>
      </c>
      <c r="H109" s="128">
        <v>0</v>
      </c>
      <c r="I109" s="128">
        <v>35.69585</v>
      </c>
      <c r="J109" s="128">
        <v>1756494.1455600001</v>
      </c>
      <c r="K109" s="128"/>
      <c r="L109" s="128"/>
      <c r="M109" s="128">
        <f t="shared" ref="M109:N109" si="330">I109</f>
        <v>35.69585</v>
      </c>
      <c r="N109" s="128">
        <f t="shared" si="330"/>
        <v>1756494.1455600001</v>
      </c>
      <c r="O109" s="128">
        <v>2.8974000000000002</v>
      </c>
      <c r="P109" s="128">
        <v>142572.82897999999</v>
      </c>
      <c r="Q109" s="128">
        <v>61.243160000000003</v>
      </c>
      <c r="R109" s="150">
        <v>3013606.8328999998</v>
      </c>
      <c r="S109" s="128">
        <v>51.49353</v>
      </c>
      <c r="T109" s="128">
        <v>2533854.63741</v>
      </c>
      <c r="U109" s="128">
        <v>39.639600000000002</v>
      </c>
      <c r="V109" s="128">
        <v>1950555.0990599999</v>
      </c>
      <c r="W109" s="128">
        <v>8.7032699999999998</v>
      </c>
      <c r="X109" s="150">
        <v>428264.07097</v>
      </c>
      <c r="Y109" s="128">
        <f t="shared" si="327"/>
        <v>4770100.9784599999</v>
      </c>
      <c r="Z109" s="129">
        <f t="shared" si="280"/>
        <v>0.97097856797166537</v>
      </c>
      <c r="AA109" s="128">
        <f t="shared" si="281"/>
        <v>2460318.5472807251</v>
      </c>
      <c r="AB109" s="128">
        <f t="shared" si="282"/>
        <v>73536.090129274788</v>
      </c>
      <c r="AC109" s="128">
        <f t="shared" si="283"/>
        <v>1893947.1968351086</v>
      </c>
      <c r="AD109" s="128">
        <f t="shared" si="284"/>
        <v>56607.902224891302</v>
      </c>
      <c r="AE109" s="128">
        <f t="shared" si="285"/>
        <v>415835.2343441663</v>
      </c>
      <c r="AF109" s="128">
        <f t="shared" si="286"/>
        <v>12428.836625833732</v>
      </c>
      <c r="AG109" s="128"/>
      <c r="AH109" s="128">
        <f t="shared" si="287"/>
        <v>496226.04918057774</v>
      </c>
      <c r="AI109" s="128">
        <f t="shared" si="288"/>
        <v>4943.8751901141932</v>
      </c>
      <c r="AJ109" s="128">
        <f t="shared" si="289"/>
        <v>381993.59830086294</v>
      </c>
      <c r="AK109" s="128">
        <f t="shared" si="290"/>
        <v>3805.7830227587347</v>
      </c>
      <c r="AL109" s="128">
        <f t="shared" si="291"/>
        <v>385799.38132362167</v>
      </c>
      <c r="AM109" s="128">
        <f t="shared" si="292"/>
        <v>83870.552322077332</v>
      </c>
      <c r="AN109" s="128">
        <f t="shared" si="293"/>
        <v>835.59809786487449</v>
      </c>
      <c r="AO109" s="128">
        <f t="shared" si="294"/>
        <v>84706.150419942205</v>
      </c>
      <c r="AP109" s="128">
        <f t="shared" si="295"/>
        <v>470505.53174356389</v>
      </c>
      <c r="AQ109" s="128">
        <f t="shared" si="296"/>
        <v>0</v>
      </c>
      <c r="AR109" s="128">
        <f t="shared" si="297"/>
        <v>0</v>
      </c>
      <c r="AS109" s="128">
        <f t="shared" si="298"/>
        <v>0</v>
      </c>
      <c r="AT109" s="128">
        <f t="shared" si="299"/>
        <v>0</v>
      </c>
      <c r="AU109" s="128">
        <f t="shared" si="300"/>
        <v>0</v>
      </c>
      <c r="AV109" s="2"/>
      <c r="AW109" s="2">
        <f t="shared" si="301"/>
        <v>84706.150419942205</v>
      </c>
      <c r="AX109" s="2">
        <f t="shared" si="302"/>
        <v>0</v>
      </c>
      <c r="AY109" s="2">
        <f t="shared" si="303"/>
        <v>84706.150419942205</v>
      </c>
      <c r="AZ109" s="2"/>
      <c r="BA109" s="248">
        <f>'JMP Rural FINAL calcs'!BI109+'JMP Urban FINAL calcs'!BI109</f>
        <v>1118986.1536387419</v>
      </c>
      <c r="BB109" s="248">
        <f>'JMP Rural FINAL calcs'!BJ109+'JMP Urban FINAL calcs'!BJ109</f>
        <v>221100.69188413341</v>
      </c>
      <c r="BC109" s="249">
        <f>BA109/B109</f>
        <v>0.22740277143236887</v>
      </c>
      <c r="BD109" s="249">
        <f>'JMP Urban FINAL calcs'!BI109/'JMP Total sum FINAL calcs'!BA109</f>
        <v>0.38794572572772545</v>
      </c>
      <c r="BE109" s="249">
        <f>'JMP Rural FINAL calcs'!BI109/'JMP Total sum FINAL calcs'!BA109</f>
        <v>0.61205427427227466</v>
      </c>
      <c r="BF109" s="248"/>
      <c r="BG109" s="248">
        <f>'JMP Rural FINAL calcs'!BN109+'JMP Urban FINAL calcs'!BN109</f>
        <v>1259832.9906012579</v>
      </c>
      <c r="BH109" s="248">
        <f>'JMP Rural FINAL calcs'!BO109+'JMP Urban FINAL calcs'!BO109</f>
        <v>249136.51936587776</v>
      </c>
      <c r="BI109" s="249">
        <f>BG109/B109</f>
        <v>0.25602596839383857</v>
      </c>
      <c r="BJ109" s="249">
        <f>'JMP Urban FINAL calcs'!BN109/'JMP Total sum FINAL calcs'!BG109</f>
        <v>0.69309908082388827</v>
      </c>
      <c r="BK109" s="249">
        <f>'JMP Rural FINAL calcs'!BN109/'JMP Total sum FINAL calcs'!BG109</f>
        <v>0.30690091917611168</v>
      </c>
      <c r="BL109" s="248"/>
      <c r="BM109" s="248">
        <f>'JMP Rural FINAL calcs'!BS109+'JMP Urban FINAL calcs'!BS109</f>
        <v>0</v>
      </c>
      <c r="BN109" s="248">
        <f>'JMP Rural FINAL calcs'!BT109+'JMP Urban FINAL calcs'!BT109</f>
        <v>0</v>
      </c>
      <c r="BO109" s="249">
        <f>BM109/B109</f>
        <v>0</v>
      </c>
      <c r="BP109" s="249" t="e">
        <f>'JMP Urban FINAL calcs'!BS109/'JMP Total sum FINAL calcs'!BM109</f>
        <v>#DIV/0!</v>
      </c>
      <c r="BQ109" s="249" t="e">
        <f>'JMP Rural FINAL calcs'!BS109/'JMP Total sum FINAL calcs'!BM109</f>
        <v>#DIV/0!</v>
      </c>
      <c r="BR109" s="248"/>
      <c r="BS109" s="248">
        <f>'JMP Rural FINAL calcs'!BX109+'JMP Urban FINAL calcs'!BX109</f>
        <v>8050.1922400000003</v>
      </c>
      <c r="BT109" s="248">
        <f>'JMP Rural FINAL calcs'!BY109+'JMP Urban FINAL calcs'!BY109</f>
        <v>1623.6576742530015</v>
      </c>
      <c r="BU109" s="249">
        <f>BS109/B109</f>
        <v>1.6359773711108489E-3</v>
      </c>
      <c r="BV109" s="249">
        <f>'JMP Urban FINAL calcs'!BX109/'JMP Total sum FINAL calcs'!BS109</f>
        <v>0</v>
      </c>
      <c r="BW109" s="249">
        <f>'JMP Rural FINAL calcs'!BX109/'JMP Total sum FINAL calcs'!BS109</f>
        <v>1</v>
      </c>
      <c r="BX109" s="2"/>
      <c r="BY109" s="2"/>
      <c r="BZ109" s="2"/>
      <c r="CA109" s="2"/>
      <c r="CB109" s="2"/>
    </row>
    <row r="110" spans="1:81" ht="15.5" x14ac:dyDescent="0.35">
      <c r="A110" s="8" t="s">
        <v>73</v>
      </c>
      <c r="B110" s="128">
        <f t="shared" si="315"/>
        <v>28250423.376752406</v>
      </c>
      <c r="C110" s="148">
        <f>[1]HH_Islam_wealth!D113</f>
        <v>6.67268064092928</v>
      </c>
      <c r="D110" s="149">
        <f t="shared" si="277"/>
        <v>4233744.2621587943</v>
      </c>
      <c r="E110" s="128">
        <v>19.57348</v>
      </c>
      <c r="F110" s="128">
        <v>5529590.0503900005</v>
      </c>
      <c r="G110" s="128">
        <v>15.87585</v>
      </c>
      <c r="H110" s="128">
        <v>4484994.3844299996</v>
      </c>
      <c r="I110" s="128"/>
      <c r="J110" s="128"/>
      <c r="K110" s="128">
        <v>59.052999999999997</v>
      </c>
      <c r="L110" s="128">
        <v>16682721.40288</v>
      </c>
      <c r="M110" s="128">
        <f t="shared" ref="M110:N110" si="331">K110</f>
        <v>59.052999999999997</v>
      </c>
      <c r="N110" s="128">
        <f t="shared" si="331"/>
        <v>16682721.40288</v>
      </c>
      <c r="O110" s="128">
        <v>5.4976700000000003</v>
      </c>
      <c r="P110" s="128">
        <v>1553114.1622899999</v>
      </c>
      <c r="Q110" s="128"/>
      <c r="R110" s="150"/>
      <c r="S110" s="128">
        <v>29.27289</v>
      </c>
      <c r="T110" s="128">
        <v>8269714.8422400001</v>
      </c>
      <c r="U110" s="128">
        <v>26.168990000000001</v>
      </c>
      <c r="V110" s="128">
        <v>7392850.4684199998</v>
      </c>
      <c r="W110" s="128">
        <v>9.1087900000000008</v>
      </c>
      <c r="X110" s="150">
        <v>2573270.25452</v>
      </c>
      <c r="Y110" s="128">
        <f>N110</f>
        <v>16682721.40288</v>
      </c>
      <c r="Z110" s="129">
        <f t="shared" si="280"/>
        <v>0.91483175219805057</v>
      </c>
      <c r="AA110" s="128">
        <f t="shared" si="281"/>
        <v>7565397.7193046445</v>
      </c>
      <c r="AB110" s="128">
        <f t="shared" si="282"/>
        <v>704317.12293535541</v>
      </c>
      <c r="AC110" s="128">
        <f t="shared" si="283"/>
        <v>6763214.3477628473</v>
      </c>
      <c r="AD110" s="128">
        <f t="shared" si="284"/>
        <v>629636.12065715238</v>
      </c>
      <c r="AE110" s="128">
        <f t="shared" si="285"/>
        <v>2354109.3358216551</v>
      </c>
      <c r="AF110" s="128">
        <f t="shared" si="286"/>
        <v>219160.91869834482</v>
      </c>
      <c r="AG110" s="128"/>
      <c r="AH110" s="128">
        <f t="shared" si="287"/>
        <v>1133786.8731345488</v>
      </c>
      <c r="AI110" s="128">
        <f t="shared" si="288"/>
        <v>35184.116690932962</v>
      </c>
      <c r="AJ110" s="128">
        <f t="shared" si="289"/>
        <v>1013567.8165501052</v>
      </c>
      <c r="AK110" s="128">
        <f t="shared" si="290"/>
        <v>31453.432013267819</v>
      </c>
      <c r="AL110" s="128">
        <f t="shared" si="291"/>
        <v>1045021.248563373</v>
      </c>
      <c r="AM110" s="128">
        <f t="shared" si="292"/>
        <v>352798.14253088646</v>
      </c>
      <c r="AN110" s="128">
        <f t="shared" si="293"/>
        <v>10948.16963335758</v>
      </c>
      <c r="AO110" s="128">
        <f t="shared" si="294"/>
        <v>363746.31216424401</v>
      </c>
      <c r="AP110" s="128">
        <f t="shared" si="295"/>
        <v>1408767.560727617</v>
      </c>
      <c r="AQ110" s="128">
        <f t="shared" si="296"/>
        <v>4103015.2713065138</v>
      </c>
      <c r="AR110" s="128">
        <f t="shared" si="297"/>
        <v>381979.11312348582</v>
      </c>
      <c r="AS110" s="128">
        <f t="shared" si="298"/>
        <v>614897.59395035298</v>
      </c>
      <c r="AT110" s="128">
        <f t="shared" si="299"/>
        <v>19081.742090301756</v>
      </c>
      <c r="AU110" s="128">
        <f t="shared" si="300"/>
        <v>633979.33604065469</v>
      </c>
      <c r="AV110" s="2"/>
      <c r="AW110" s="2">
        <f t="shared" si="301"/>
        <v>363746.31216424401</v>
      </c>
      <c r="AX110" s="2">
        <f t="shared" si="302"/>
        <v>633979.33604065469</v>
      </c>
      <c r="AY110" s="2">
        <f t="shared" si="303"/>
        <v>997725.64820489869</v>
      </c>
      <c r="AZ110" s="2"/>
      <c r="BA110" s="248">
        <f>'JMP Rural FINAL calcs'!BI110+'JMP Urban FINAL calcs'!BI110</f>
        <v>3226871.5851810314</v>
      </c>
      <c r="BB110" s="248">
        <f>'JMP Rural FINAL calcs'!BJ110+'JMP Urban FINAL calcs'!BJ110</f>
        <v>454584.1518912983</v>
      </c>
      <c r="BC110" s="249">
        <f>BA110/B110</f>
        <v>0.11422383098996175</v>
      </c>
      <c r="BD110" s="249">
        <f>'JMP Urban FINAL calcs'!BI110/'JMP Total sum FINAL calcs'!BA110</f>
        <v>0.43897173623090396</v>
      </c>
      <c r="BE110" s="249">
        <f>'JMP Rural FINAL calcs'!BI110/'JMP Total sum FINAL calcs'!BA110</f>
        <v>0.56102826376909609</v>
      </c>
      <c r="BF110" s="248"/>
      <c r="BG110" s="248">
        <f>'JMP Rural FINAL calcs'!BN110+'JMP Urban FINAL calcs'!BN110</f>
        <v>6739249.5414689686</v>
      </c>
      <c r="BH110" s="248">
        <f>'JMP Rural FINAL calcs'!BO110+'JMP Urban FINAL calcs'!BO110</f>
        <v>937901.79140697361</v>
      </c>
      <c r="BI110" s="249">
        <f>BG110/B110</f>
        <v>0.23855393073559292</v>
      </c>
      <c r="BJ110" s="249">
        <f>'JMP Urban FINAL calcs'!BN110/'JMP Total sum FINAL calcs'!BG110</f>
        <v>0.15354356851777337</v>
      </c>
      <c r="BK110" s="249">
        <f>'JMP Rural FINAL calcs'!BN110/'JMP Total sum FINAL calcs'!BG110</f>
        <v>0.84645643148222671</v>
      </c>
      <c r="BL110" s="248"/>
      <c r="BM110" s="248">
        <f>'JMP Rural FINAL calcs'!BS110+'JMP Urban FINAL calcs'!BS110</f>
        <v>4484993.6159699997</v>
      </c>
      <c r="BN110" s="248">
        <f>'JMP Rural FINAL calcs'!BT110+'JMP Urban FINAL calcs'!BT110</f>
        <v>623620.55896852294</v>
      </c>
      <c r="BO110" s="249">
        <f>BM110/B110</f>
        <v>0.15875845668425456</v>
      </c>
      <c r="BP110" s="249">
        <f>'JMP Urban FINAL calcs'!BS110/'JMP Total sum FINAL calcs'!BM110</f>
        <v>0.13277350566333188</v>
      </c>
      <c r="BQ110" s="249">
        <f>'JMP Rural FINAL calcs'!BS110/'JMP Total sum FINAL calcs'!BM110</f>
        <v>0.86722649433666821</v>
      </c>
      <c r="BR110" s="248"/>
      <c r="BS110" s="248">
        <f>'JMP Rural FINAL calcs'!BX110+'JMP Urban FINAL calcs'!BX110</f>
        <v>5529590.3396800002</v>
      </c>
      <c r="BT110" s="248">
        <f>'JMP Rural FINAL calcs'!BY110+'JMP Urban FINAL calcs'!BY110</f>
        <v>828690.99200736126</v>
      </c>
      <c r="BU110" s="249">
        <f>BS110/B110</f>
        <v>0.19573477770355693</v>
      </c>
      <c r="BV110" s="249">
        <f>'JMP Urban FINAL calcs'!BX110/'JMP Total sum FINAL calcs'!BS110</f>
        <v>1.9003060792037077E-2</v>
      </c>
      <c r="BW110" s="249">
        <f>'JMP Rural FINAL calcs'!BX110/'JMP Total sum FINAL calcs'!BS110</f>
        <v>0.98099693920796294</v>
      </c>
      <c r="BX110" s="2"/>
      <c r="BY110" s="2"/>
      <c r="BZ110" s="2"/>
      <c r="CA110" s="2"/>
      <c r="CB110" s="2"/>
    </row>
    <row r="111" spans="1:81" ht="15.5" x14ac:dyDescent="0.3">
      <c r="A111" s="12" t="s">
        <v>184</v>
      </c>
      <c r="B111" s="2"/>
      <c r="C111" s="136"/>
      <c r="D111" s="127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10"/>
      <c r="S111" s="2"/>
      <c r="T111" s="2"/>
      <c r="U111" s="2"/>
      <c r="V111" s="2"/>
      <c r="W111" s="2"/>
      <c r="X111" s="10"/>
      <c r="Y111" s="2"/>
      <c r="Z111" s="125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50"/>
      <c r="BB111" s="250"/>
      <c r="BC111" s="251"/>
      <c r="BD111" s="251"/>
      <c r="BE111" s="251"/>
      <c r="BF111" s="250"/>
      <c r="BG111" s="250"/>
      <c r="BH111" s="250"/>
      <c r="BI111" s="251"/>
      <c r="BJ111" s="251"/>
      <c r="BK111" s="251"/>
      <c r="BL111" s="250"/>
      <c r="BM111" s="250"/>
      <c r="BN111" s="250"/>
      <c r="BO111" s="251"/>
      <c r="BP111" s="251"/>
      <c r="BQ111" s="251"/>
      <c r="BR111" s="250"/>
      <c r="BS111" s="250"/>
      <c r="BT111" s="250"/>
      <c r="BU111" s="251"/>
      <c r="BV111" s="251"/>
      <c r="BW111" s="251"/>
      <c r="BX111" s="129"/>
      <c r="BY111" s="129"/>
      <c r="BZ111" s="129"/>
      <c r="CA111" s="129"/>
      <c r="CB111" s="129"/>
      <c r="CC111" s="129"/>
    </row>
    <row r="112" spans="1:81" ht="15.5" x14ac:dyDescent="0.35">
      <c r="A112" s="9" t="s">
        <v>150</v>
      </c>
      <c r="B112" s="151">
        <f>(V112*100)/U112</f>
        <v>55641</v>
      </c>
      <c r="C112" s="152">
        <f>[1]HH_Islam_wealth!D115</f>
        <v>5.0120585592278903</v>
      </c>
      <c r="D112" s="153">
        <f t="shared" ref="D112:D132" si="332">B112/C112</f>
        <v>11101.426558067094</v>
      </c>
      <c r="E112" s="151">
        <v>0.70086999999999999</v>
      </c>
      <c r="F112" s="151">
        <v>389.97012999999998</v>
      </c>
      <c r="G112" s="151">
        <v>0.26888000000000001</v>
      </c>
      <c r="H112" s="151">
        <v>149.60768999999999</v>
      </c>
      <c r="I112" s="151"/>
      <c r="J112" s="151"/>
      <c r="K112" s="151">
        <v>54.45476</v>
      </c>
      <c r="L112" s="151">
        <v>30299.173220000001</v>
      </c>
      <c r="M112" s="151">
        <f t="shared" ref="M112:N112" si="333">K112</f>
        <v>54.45476</v>
      </c>
      <c r="N112" s="151">
        <f t="shared" si="333"/>
        <v>30299.173220000001</v>
      </c>
      <c r="O112" s="151">
        <v>44.575490000000002</v>
      </c>
      <c r="P112" s="151">
        <v>24802.248960000001</v>
      </c>
      <c r="Q112" s="151"/>
      <c r="R112" s="154"/>
      <c r="S112" s="151">
        <v>48.66</v>
      </c>
      <c r="T112" s="151">
        <v>27074.910599999999</v>
      </c>
      <c r="U112" s="151">
        <v>39.020000000000003</v>
      </c>
      <c r="V112" s="151">
        <v>21711.118200000001</v>
      </c>
      <c r="W112" s="151">
        <v>11.350250000000001</v>
      </c>
      <c r="X112" s="154">
        <v>6315.3933800000004</v>
      </c>
      <c r="Y112" s="151">
        <f t="shared" ref="Y112:Y115" si="334">N112</f>
        <v>30299.173220000001</v>
      </c>
      <c r="Z112" s="155">
        <f t="shared" ref="Z112:Z115" si="335">Y112/(Y112+P112)</f>
        <v>0.54988005792339789</v>
      </c>
      <c r="AA112" s="151">
        <f t="shared" ref="AA112:AA115" si="336">T112*Z112</f>
        <v>14887.953408998819</v>
      </c>
      <c r="AB112" s="151">
        <f t="shared" ref="AB112:AB115" si="337">T112*(1-Z112)</f>
        <v>12186.95719100118</v>
      </c>
      <c r="AC112" s="151">
        <f t="shared" ref="AC112:AC115" si="338">V112*Z112</f>
        <v>11938.510933397738</v>
      </c>
      <c r="AD112" s="151">
        <f t="shared" ref="AD112:AD115" si="339">V112*(1-Z112)</f>
        <v>9772.6072666022628</v>
      </c>
      <c r="AE112" s="151">
        <f t="shared" ref="AE112:AE115" si="340">X112*Z112</f>
        <v>3472.7088776034439</v>
      </c>
      <c r="AF112" s="151">
        <f t="shared" ref="AF112:AF115" si="341">X112*(1-Z112)</f>
        <v>2842.6845023965566</v>
      </c>
      <c r="AG112" s="151"/>
      <c r="AH112" s="151">
        <f>AA112/C112</f>
        <v>2970.4268681354583</v>
      </c>
      <c r="AI112" s="151">
        <f>AB112/($AG$2*C112)</f>
        <v>810.50909833999663</v>
      </c>
      <c r="AJ112" s="151">
        <f>AC112/C112</f>
        <v>2381.9575913408462</v>
      </c>
      <c r="AK112" s="151">
        <f>AD112/($AG$2*C112)</f>
        <v>649.93968387231143</v>
      </c>
      <c r="AL112" s="151">
        <f t="shared" ref="AL112:AL115" si="342">AJ112+AK112</f>
        <v>3031.8972752131576</v>
      </c>
      <c r="AM112" s="151">
        <f>AE112/C112</f>
        <v>692.87077087511443</v>
      </c>
      <c r="AN112" s="151">
        <f>AF112/($AG$2*C112)</f>
        <v>189.05635071925903</v>
      </c>
      <c r="AO112" s="151">
        <f t="shared" ref="AO112:AO115" si="343">AM112+AN112</f>
        <v>881.92712159437349</v>
      </c>
      <c r="AP112" s="151">
        <f t="shared" ref="AP112:AP115" si="344">AO112+AL112</f>
        <v>3913.8243968075312</v>
      </c>
      <c r="AQ112" s="151">
        <f t="shared" ref="AQ112:AQ115" si="345">H112*Z112</f>
        <v>82.266285242985745</v>
      </c>
      <c r="AR112" s="151">
        <f t="shared" ref="AR112:AR115" si="346">H112*(1-Z112)</f>
        <v>67.341404757014246</v>
      </c>
      <c r="AS112" s="151">
        <f>AQ112/C112</f>
        <v>16.413672001401935</v>
      </c>
      <c r="AT112" s="151">
        <f>AR112/($AG$2*C112)</f>
        <v>4.4786258288376297</v>
      </c>
      <c r="AU112" s="151">
        <f t="shared" ref="AU112:AU115" si="347">SUM(AS112:AT112)</f>
        <v>20.892297830239563</v>
      </c>
      <c r="AV112" s="2"/>
      <c r="AW112" s="2">
        <f t="shared" ref="AW112:AW115" si="348">AO112</f>
        <v>881.92712159437349</v>
      </c>
      <c r="AX112" s="2">
        <f t="shared" ref="AX112:AX115" si="349">AU112</f>
        <v>20.892297830239563</v>
      </c>
      <c r="AY112" s="2">
        <f t="shared" ref="AY112:AY115" si="350">AX112+AW112</f>
        <v>902.8194194246131</v>
      </c>
      <c r="AZ112" s="2"/>
      <c r="BA112" s="248">
        <f>'JMP Rural FINAL calcs'!BI112+'JMP Urban FINAL calcs'!BI112</f>
        <v>0</v>
      </c>
      <c r="BB112" s="248">
        <f>'JMP Rural FINAL calcs'!BJ112+'JMP Urban FINAL calcs'!BJ112</f>
        <v>0</v>
      </c>
      <c r="BC112" s="249">
        <f>BA112/B112</f>
        <v>0</v>
      </c>
      <c r="BD112" s="249" t="e">
        <f>'JMP Urban FINAL calcs'!BI112/'JMP Total sum FINAL calcs'!BA112</f>
        <v>#DIV/0!</v>
      </c>
      <c r="BE112" s="249" t="e">
        <f>'JMP Rural FINAL calcs'!BI112/'JMP Total sum FINAL calcs'!BA112</f>
        <v>#DIV/0!</v>
      </c>
      <c r="BF112" s="248"/>
      <c r="BG112" s="248">
        <f>'JMP Rural FINAL calcs'!BN112+'JMP Urban FINAL calcs'!BN112</f>
        <v>0</v>
      </c>
      <c r="BH112" s="248">
        <f>'JMP Rural FINAL calcs'!BO112+'JMP Urban FINAL calcs'!BO112</f>
        <v>0</v>
      </c>
      <c r="BI112" s="249">
        <f>BG112/B112</f>
        <v>0</v>
      </c>
      <c r="BJ112" s="249" t="e">
        <f>'JMP Urban FINAL calcs'!BN112/'JMP Total sum FINAL calcs'!BG112</f>
        <v>#DIV/0!</v>
      </c>
      <c r="BK112" s="249" t="e">
        <f>'JMP Rural FINAL calcs'!BN112/'JMP Total sum FINAL calcs'!BG112</f>
        <v>#DIV/0!</v>
      </c>
      <c r="BL112" s="248"/>
      <c r="BM112" s="248">
        <f>'JMP Rural FINAL calcs'!BS112+'JMP Urban FINAL calcs'!BS112</f>
        <v>0</v>
      </c>
      <c r="BN112" s="248"/>
      <c r="BO112" s="249">
        <f>BM112/B112</f>
        <v>0</v>
      </c>
      <c r="BP112" s="249" t="e">
        <f>'JMP Urban FINAL calcs'!BS112/'JMP Total sum FINAL calcs'!BM112</f>
        <v>#DIV/0!</v>
      </c>
      <c r="BQ112" s="249" t="e">
        <f>'JMP Rural FINAL calcs'!BS112/'JMP Total sum FINAL calcs'!BM112</f>
        <v>#DIV/0!</v>
      </c>
      <c r="BR112" s="248"/>
      <c r="BS112" s="248">
        <f>'JMP Rural FINAL calcs'!BX112+'JMP Urban FINAL calcs'!BX112</f>
        <v>0</v>
      </c>
      <c r="BT112" s="248">
        <f>'JMP Rural FINAL calcs'!BY112+'JMP Urban FINAL calcs'!BY112</f>
        <v>0</v>
      </c>
      <c r="BU112" s="249">
        <f>BS112/B112</f>
        <v>0</v>
      </c>
      <c r="BV112" s="249" t="e">
        <f>'JMP Urban FINAL calcs'!BX112/'JMP Total sum FINAL calcs'!BS112</f>
        <v>#DIV/0!</v>
      </c>
      <c r="BW112" s="249" t="e">
        <f>'JMP Rural FINAL calcs'!BX112/'JMP Total sum FINAL calcs'!BS112</f>
        <v>#DIV/0!</v>
      </c>
      <c r="BX112" s="2"/>
      <c r="BY112" s="2"/>
      <c r="BZ112" s="2"/>
      <c r="CA112" s="2"/>
      <c r="CB112" s="2"/>
    </row>
    <row r="113" spans="1:80" ht="15.5" x14ac:dyDescent="0.35">
      <c r="A113" s="9" t="s">
        <v>152</v>
      </c>
      <c r="B113" s="151"/>
      <c r="C113" s="152">
        <f>[1]HH_Islam_wealth!D116</f>
        <v>5.0120585592278903</v>
      </c>
      <c r="D113" s="153">
        <f t="shared" si="332"/>
        <v>0</v>
      </c>
      <c r="E113" s="151"/>
      <c r="F113" s="151"/>
      <c r="G113" s="151">
        <v>2.3731300000000002</v>
      </c>
      <c r="H113" s="151">
        <v>412.44961000000001</v>
      </c>
      <c r="I113" s="151"/>
      <c r="J113" s="151"/>
      <c r="K113" s="151">
        <v>97.626869999999997</v>
      </c>
      <c r="L113" s="151">
        <v>16967.55039</v>
      </c>
      <c r="M113" s="151">
        <f t="shared" ref="M113:N113" si="351">K113</f>
        <v>97.626869999999997</v>
      </c>
      <c r="N113" s="151">
        <f t="shared" si="351"/>
        <v>16967.55039</v>
      </c>
      <c r="O113" s="151">
        <v>0</v>
      </c>
      <c r="P113" s="151">
        <v>0</v>
      </c>
      <c r="Q113" s="151"/>
      <c r="R113" s="154"/>
      <c r="S113" s="151"/>
      <c r="T113" s="151"/>
      <c r="U113" s="151"/>
      <c r="V113" s="151"/>
      <c r="W113" s="151"/>
      <c r="X113" s="154"/>
      <c r="Y113" s="151">
        <f t="shared" si="334"/>
        <v>16967.55039</v>
      </c>
      <c r="Z113" s="155">
        <f t="shared" si="335"/>
        <v>1</v>
      </c>
      <c r="AA113" s="151">
        <f t="shared" si="336"/>
        <v>0</v>
      </c>
      <c r="AB113" s="151">
        <f t="shared" si="337"/>
        <v>0</v>
      </c>
      <c r="AC113" s="151">
        <f t="shared" si="338"/>
        <v>0</v>
      </c>
      <c r="AD113" s="151">
        <f t="shared" si="339"/>
        <v>0</v>
      </c>
      <c r="AE113" s="151">
        <f t="shared" si="340"/>
        <v>0</v>
      </c>
      <c r="AF113" s="151">
        <f t="shared" si="341"/>
        <v>0</v>
      </c>
      <c r="AG113" s="151"/>
      <c r="AH113" s="151">
        <f>AA113/C113</f>
        <v>0</v>
      </c>
      <c r="AI113" s="151">
        <f>AB113/($AG$2*C113)</f>
        <v>0</v>
      </c>
      <c r="AJ113" s="151">
        <f>AC113/C113</f>
        <v>0</v>
      </c>
      <c r="AK113" s="151">
        <f>AD113/($AG$2*C113)</f>
        <v>0</v>
      </c>
      <c r="AL113" s="151">
        <f t="shared" si="342"/>
        <v>0</v>
      </c>
      <c r="AM113" s="151">
        <f>AE113/C113</f>
        <v>0</v>
      </c>
      <c r="AN113" s="151">
        <f>AF113/($AG$2*C113)</f>
        <v>0</v>
      </c>
      <c r="AO113" s="151">
        <f t="shared" si="343"/>
        <v>0</v>
      </c>
      <c r="AP113" s="151">
        <f t="shared" si="344"/>
        <v>0</v>
      </c>
      <c r="AQ113" s="151">
        <f t="shared" si="345"/>
        <v>412.44961000000001</v>
      </c>
      <c r="AR113" s="151">
        <f t="shared" si="346"/>
        <v>0</v>
      </c>
      <c r="AS113" s="151">
        <f>AQ113/C113</f>
        <v>82.291458714228995</v>
      </c>
      <c r="AT113" s="151">
        <f>AR113/($AG$2*C113)</f>
        <v>0</v>
      </c>
      <c r="AU113" s="151">
        <f t="shared" si="347"/>
        <v>82.291458714228995</v>
      </c>
      <c r="AV113" s="2"/>
      <c r="AW113" s="2">
        <f t="shared" si="348"/>
        <v>0</v>
      </c>
      <c r="AX113" s="2">
        <f t="shared" si="349"/>
        <v>82.291458714228995</v>
      </c>
      <c r="AY113" s="2">
        <f t="shared" si="350"/>
        <v>82.291458714228995</v>
      </c>
      <c r="AZ113" s="2"/>
      <c r="BA113" s="248">
        <f>'JMP Rural FINAL calcs'!BI113+'JMP Urban FINAL calcs'!BI113</f>
        <v>0</v>
      </c>
      <c r="BB113" s="248">
        <f>'JMP Rural FINAL calcs'!BJ113+'JMP Urban FINAL calcs'!BJ113</f>
        <v>0</v>
      </c>
      <c r="BC113" s="249" t="e">
        <f>BA113/B113</f>
        <v>#DIV/0!</v>
      </c>
      <c r="BD113" s="249" t="e">
        <f>'JMP Urban FINAL calcs'!BI113/'JMP Total sum FINAL calcs'!BA113</f>
        <v>#DIV/0!</v>
      </c>
      <c r="BE113" s="249" t="e">
        <f>'JMP Rural FINAL calcs'!BI113/'JMP Total sum FINAL calcs'!BA113</f>
        <v>#DIV/0!</v>
      </c>
      <c r="BF113" s="248"/>
      <c r="BG113" s="248">
        <f>'JMP Rural FINAL calcs'!BN113+'JMP Urban FINAL calcs'!BN113</f>
        <v>0</v>
      </c>
      <c r="BH113" s="248">
        <f>'JMP Rural FINAL calcs'!BO113+'JMP Urban FINAL calcs'!BO113</f>
        <v>0</v>
      </c>
      <c r="BI113" s="249" t="e">
        <f>BG113/B113</f>
        <v>#DIV/0!</v>
      </c>
      <c r="BJ113" s="249" t="e">
        <f>'JMP Urban FINAL calcs'!BN113/'JMP Total sum FINAL calcs'!BG113</f>
        <v>#DIV/0!</v>
      </c>
      <c r="BK113" s="249" t="e">
        <f>'JMP Rural FINAL calcs'!BN113/'JMP Total sum FINAL calcs'!BG113</f>
        <v>#DIV/0!</v>
      </c>
      <c r="BL113" s="248"/>
      <c r="BM113" s="248">
        <f>'JMP Rural FINAL calcs'!BS113+'JMP Urban FINAL calcs'!BS113</f>
        <v>0</v>
      </c>
      <c r="BN113" s="248"/>
      <c r="BO113" s="249" t="e">
        <f>BM113/B113</f>
        <v>#DIV/0!</v>
      </c>
      <c r="BP113" s="249" t="e">
        <f>'JMP Urban FINAL calcs'!BS113/'JMP Total sum FINAL calcs'!BM113</f>
        <v>#DIV/0!</v>
      </c>
      <c r="BQ113" s="249" t="e">
        <f>'JMP Rural FINAL calcs'!BS113/'JMP Total sum FINAL calcs'!BM113</f>
        <v>#DIV/0!</v>
      </c>
      <c r="BR113" s="248"/>
      <c r="BS113" s="248">
        <f>'JMP Rural FINAL calcs'!BX113+'JMP Urban FINAL calcs'!BX113</f>
        <v>0</v>
      </c>
      <c r="BT113" s="248">
        <f>'JMP Rural FINAL calcs'!BY113+'JMP Urban FINAL calcs'!BY113</f>
        <v>0</v>
      </c>
      <c r="BU113" s="249" t="e">
        <f>BS113/B113</f>
        <v>#DIV/0!</v>
      </c>
      <c r="BV113" s="249" t="e">
        <f>'JMP Urban FINAL calcs'!BX113/'JMP Total sum FINAL calcs'!BS113</f>
        <v>#DIV/0!</v>
      </c>
      <c r="BW113" s="249" t="e">
        <f>'JMP Rural FINAL calcs'!BX113/'JMP Total sum FINAL calcs'!BS113</f>
        <v>#DIV/0!</v>
      </c>
      <c r="BX113" s="2"/>
      <c r="BY113" s="2"/>
      <c r="BZ113" s="2"/>
      <c r="CA113" s="2"/>
      <c r="CB113" s="2"/>
    </row>
    <row r="114" spans="1:80" ht="15.5" x14ac:dyDescent="0.35">
      <c r="A114" s="9" t="s">
        <v>154</v>
      </c>
      <c r="B114" s="151"/>
      <c r="C114" s="152">
        <f>[1]HH_Islam_wealth!D117</f>
        <v>4.7802146794313902</v>
      </c>
      <c r="D114" s="153">
        <f t="shared" si="332"/>
        <v>0</v>
      </c>
      <c r="E114" s="151">
        <v>0</v>
      </c>
      <c r="F114" s="151">
        <v>0</v>
      </c>
      <c r="G114" s="151">
        <v>0</v>
      </c>
      <c r="H114" s="151">
        <v>0</v>
      </c>
      <c r="I114" s="151"/>
      <c r="J114" s="151"/>
      <c r="K114" s="151">
        <v>95.072180000000003</v>
      </c>
      <c r="L114" s="151">
        <v>860880.44669999997</v>
      </c>
      <c r="M114" s="151">
        <f t="shared" ref="M114:N114" si="352">K114</f>
        <v>95.072180000000003</v>
      </c>
      <c r="N114" s="151">
        <f t="shared" si="352"/>
        <v>860880.44669999997</v>
      </c>
      <c r="O114" s="151">
        <v>4.9278199999999996</v>
      </c>
      <c r="P114" s="151">
        <v>44621.5533</v>
      </c>
      <c r="Q114" s="151"/>
      <c r="R114" s="154"/>
      <c r="S114" s="151"/>
      <c r="T114" s="151"/>
      <c r="U114" s="151"/>
      <c r="V114" s="151"/>
      <c r="W114" s="151"/>
      <c r="X114" s="154"/>
      <c r="Y114" s="151">
        <f t="shared" si="334"/>
        <v>860880.44669999997</v>
      </c>
      <c r="Z114" s="155">
        <f t="shared" si="335"/>
        <v>0.95072175069740317</v>
      </c>
      <c r="AA114" s="156">
        <f t="shared" si="336"/>
        <v>0</v>
      </c>
      <c r="AB114" s="156">
        <f t="shared" si="337"/>
        <v>0</v>
      </c>
      <c r="AC114" s="156">
        <f t="shared" si="338"/>
        <v>0</v>
      </c>
      <c r="AD114" s="156">
        <f t="shared" si="339"/>
        <v>0</v>
      </c>
      <c r="AE114" s="156">
        <f t="shared" si="340"/>
        <v>0</v>
      </c>
      <c r="AF114" s="156">
        <f t="shared" si="341"/>
        <v>0</v>
      </c>
      <c r="AG114" s="156"/>
      <c r="AH114" s="156">
        <f>AA114/C114</f>
        <v>0</v>
      </c>
      <c r="AI114" s="156">
        <f>AB114/($AG$2*C114)</f>
        <v>0</v>
      </c>
      <c r="AJ114" s="156">
        <f>AC114/C114</f>
        <v>0</v>
      </c>
      <c r="AK114" s="156">
        <f>AD114/($AG$2*C114)</f>
        <v>0</v>
      </c>
      <c r="AL114" s="156">
        <f t="shared" si="342"/>
        <v>0</v>
      </c>
      <c r="AM114" s="156">
        <f>AE114/C114</f>
        <v>0</v>
      </c>
      <c r="AN114" s="156">
        <f>AF114/($AG$2*C114)</f>
        <v>0</v>
      </c>
      <c r="AO114" s="156">
        <f t="shared" si="343"/>
        <v>0</v>
      </c>
      <c r="AP114" s="156">
        <f t="shared" si="344"/>
        <v>0</v>
      </c>
      <c r="AQ114" s="156">
        <f t="shared" si="345"/>
        <v>0</v>
      </c>
      <c r="AR114" s="156">
        <f t="shared" si="346"/>
        <v>0</v>
      </c>
      <c r="AS114" s="156">
        <f>AQ114/C114</f>
        <v>0</v>
      </c>
      <c r="AT114" s="156">
        <f>AR114/($AG$2*C114)</f>
        <v>0</v>
      </c>
      <c r="AU114" s="156">
        <f t="shared" si="347"/>
        <v>0</v>
      </c>
      <c r="AV114" s="2"/>
      <c r="AW114" s="2">
        <f t="shared" si="348"/>
        <v>0</v>
      </c>
      <c r="AX114" s="2">
        <f t="shared" si="349"/>
        <v>0</v>
      </c>
      <c r="AY114" s="2">
        <f t="shared" si="350"/>
        <v>0</v>
      </c>
      <c r="AZ114" s="2"/>
      <c r="BA114" s="248">
        <f>'JMP Rural FINAL calcs'!BI114+'JMP Urban FINAL calcs'!BI114</f>
        <v>0</v>
      </c>
      <c r="BB114" s="248">
        <f>'JMP Rural FINAL calcs'!BJ114+'JMP Urban FINAL calcs'!BJ114</f>
        <v>0</v>
      </c>
      <c r="BC114" s="249" t="e">
        <f>BA114/B114</f>
        <v>#DIV/0!</v>
      </c>
      <c r="BD114" s="249" t="e">
        <f>'JMP Urban FINAL calcs'!BI114/'JMP Total sum FINAL calcs'!BA114</f>
        <v>#DIV/0!</v>
      </c>
      <c r="BE114" s="249" t="e">
        <f>'JMP Rural FINAL calcs'!BI114/'JMP Total sum FINAL calcs'!BA114</f>
        <v>#DIV/0!</v>
      </c>
      <c r="BF114" s="248"/>
      <c r="BG114" s="248">
        <f>'JMP Rural FINAL calcs'!BN114+'JMP Urban FINAL calcs'!BN114</f>
        <v>0</v>
      </c>
      <c r="BH114" s="248">
        <f>'JMP Rural FINAL calcs'!BO114+'JMP Urban FINAL calcs'!BO114</f>
        <v>0</v>
      </c>
      <c r="BI114" s="249" t="e">
        <f>BG114/B114</f>
        <v>#DIV/0!</v>
      </c>
      <c r="BJ114" s="249" t="e">
        <f>'JMP Urban FINAL calcs'!BN114/'JMP Total sum FINAL calcs'!BG114</f>
        <v>#DIV/0!</v>
      </c>
      <c r="BK114" s="249" t="e">
        <f>'JMP Rural FINAL calcs'!BN114/'JMP Total sum FINAL calcs'!BG114</f>
        <v>#DIV/0!</v>
      </c>
      <c r="BL114" s="248"/>
      <c r="BM114" s="248">
        <f>'JMP Rural FINAL calcs'!BS114+'JMP Urban FINAL calcs'!BS114</f>
        <v>0</v>
      </c>
      <c r="BN114" s="248"/>
      <c r="BO114" s="249" t="e">
        <f>BM114/B114</f>
        <v>#DIV/0!</v>
      </c>
      <c r="BP114" s="249" t="e">
        <f>'JMP Urban FINAL calcs'!BS114/'JMP Total sum FINAL calcs'!BM114</f>
        <v>#DIV/0!</v>
      </c>
      <c r="BQ114" s="249" t="e">
        <f>'JMP Rural FINAL calcs'!BS114/'JMP Total sum FINAL calcs'!BM114</f>
        <v>#DIV/0!</v>
      </c>
      <c r="BR114" s="248"/>
      <c r="BS114" s="248">
        <f>'JMP Rural FINAL calcs'!BX114+'JMP Urban FINAL calcs'!BX114</f>
        <v>0</v>
      </c>
      <c r="BT114" s="248">
        <f>'JMP Rural FINAL calcs'!BY114+'JMP Urban FINAL calcs'!BY114</f>
        <v>0</v>
      </c>
      <c r="BU114" s="249" t="e">
        <f>BS114/B114</f>
        <v>#DIV/0!</v>
      </c>
      <c r="BV114" s="249" t="e">
        <f>'JMP Urban FINAL calcs'!BX114/'JMP Total sum FINAL calcs'!BS114</f>
        <v>#DIV/0!</v>
      </c>
      <c r="BW114" s="249" t="e">
        <f>'JMP Rural FINAL calcs'!BX114/'JMP Total sum FINAL calcs'!BS114</f>
        <v>#DIV/0!</v>
      </c>
      <c r="BX114" s="2"/>
      <c r="BY114" s="2"/>
      <c r="BZ114" s="2"/>
      <c r="CA114" s="2"/>
      <c r="CB114" s="2"/>
    </row>
    <row r="115" spans="1:80" ht="15.5" x14ac:dyDescent="0.35">
      <c r="A115" s="9" t="s">
        <v>155</v>
      </c>
      <c r="B115" s="151">
        <f>(V115*100)/U115</f>
        <v>283007.01349893829</v>
      </c>
      <c r="C115" s="152">
        <f>[1]HH_Islam_wealth!D118</f>
        <v>5.0120585592278903</v>
      </c>
      <c r="D115" s="153">
        <f t="shared" si="332"/>
        <v>56465.224848158126</v>
      </c>
      <c r="E115" s="151"/>
      <c r="F115" s="151"/>
      <c r="G115" s="151">
        <v>3.1453899999999999</v>
      </c>
      <c r="H115" s="151">
        <v>8901.6630399999995</v>
      </c>
      <c r="I115" s="151"/>
      <c r="J115" s="151"/>
      <c r="K115" s="151">
        <v>96.854609999999994</v>
      </c>
      <c r="L115" s="151">
        <v>274105.33695999999</v>
      </c>
      <c r="M115" s="151">
        <f t="shared" ref="M115:N115" si="353">K115</f>
        <v>96.854609999999994</v>
      </c>
      <c r="N115" s="151">
        <f t="shared" si="353"/>
        <v>274105.33695999999</v>
      </c>
      <c r="O115" s="151">
        <v>0</v>
      </c>
      <c r="P115" s="151">
        <v>0</v>
      </c>
      <c r="Q115" s="151"/>
      <c r="R115" s="154"/>
      <c r="S115" s="151">
        <v>16.571999999999999</v>
      </c>
      <c r="T115" s="151">
        <v>46899.920039999997</v>
      </c>
      <c r="U115" s="151">
        <v>80.282610000000005</v>
      </c>
      <c r="V115" s="151">
        <v>227205.41691999999</v>
      </c>
      <c r="W115" s="151">
        <v>0</v>
      </c>
      <c r="X115" s="154">
        <v>0</v>
      </c>
      <c r="Y115" s="151">
        <f t="shared" si="334"/>
        <v>274105.33695999999</v>
      </c>
      <c r="Z115" s="155">
        <f t="shared" si="335"/>
        <v>1</v>
      </c>
      <c r="AA115" s="151">
        <f t="shared" si="336"/>
        <v>46899.920039999997</v>
      </c>
      <c r="AB115" s="151">
        <f t="shared" si="337"/>
        <v>0</v>
      </c>
      <c r="AC115" s="151">
        <f t="shared" si="338"/>
        <v>227205.41691999999</v>
      </c>
      <c r="AD115" s="151">
        <f t="shared" si="339"/>
        <v>0</v>
      </c>
      <c r="AE115" s="151">
        <f t="shared" si="340"/>
        <v>0</v>
      </c>
      <c r="AF115" s="151">
        <f t="shared" si="341"/>
        <v>0</v>
      </c>
      <c r="AG115" s="151"/>
      <c r="AH115" s="151">
        <f>AA115/C115</f>
        <v>9357.4166155043786</v>
      </c>
      <c r="AI115" s="151">
        <f>AB115/($AG$2*C115)</f>
        <v>0</v>
      </c>
      <c r="AJ115" s="151">
        <f>AC115/C115</f>
        <v>45331.75625046988</v>
      </c>
      <c r="AK115" s="151">
        <f>AD115/($AG$2*C115)</f>
        <v>0</v>
      </c>
      <c r="AL115" s="151">
        <f t="shared" si="342"/>
        <v>45331.75625046988</v>
      </c>
      <c r="AM115" s="151">
        <f>AE115/C115</f>
        <v>0</v>
      </c>
      <c r="AN115" s="151">
        <f>AF115/($AG$2*C115)</f>
        <v>0</v>
      </c>
      <c r="AO115" s="151">
        <f t="shared" si="343"/>
        <v>0</v>
      </c>
      <c r="AP115" s="151">
        <f t="shared" si="344"/>
        <v>45331.75625046988</v>
      </c>
      <c r="AQ115" s="151">
        <f t="shared" si="345"/>
        <v>8901.6630399999995</v>
      </c>
      <c r="AR115" s="151">
        <f t="shared" si="346"/>
        <v>0</v>
      </c>
      <c r="AS115" s="151">
        <f>AQ115/C115</f>
        <v>1776.0492888916494</v>
      </c>
      <c r="AT115" s="151">
        <f>AR115/($AG$2*C115)</f>
        <v>0</v>
      </c>
      <c r="AU115" s="151">
        <f t="shared" si="347"/>
        <v>1776.0492888916494</v>
      </c>
      <c r="AV115" s="2"/>
      <c r="AW115" s="2">
        <f t="shared" si="348"/>
        <v>0</v>
      </c>
      <c r="AX115" s="2">
        <f t="shared" si="349"/>
        <v>1776.0492888916494</v>
      </c>
      <c r="AY115" s="2">
        <f t="shared" si="350"/>
        <v>1776.0492888916494</v>
      </c>
      <c r="AZ115" s="2"/>
      <c r="BA115" s="248">
        <f>'JMP Rural FINAL calcs'!BI115+'JMP Urban FINAL calcs'!BI115</f>
        <v>0</v>
      </c>
      <c r="BB115" s="248">
        <f>'JMP Rural FINAL calcs'!BJ115+'JMP Urban FINAL calcs'!BJ115</f>
        <v>0</v>
      </c>
      <c r="BC115" s="249">
        <f>BA115/B115</f>
        <v>0</v>
      </c>
      <c r="BD115" s="249" t="e">
        <f>'JMP Urban FINAL calcs'!BI115/'JMP Total sum FINAL calcs'!BA115</f>
        <v>#DIV/0!</v>
      </c>
      <c r="BE115" s="249" t="e">
        <f>'JMP Rural FINAL calcs'!BI115/'JMP Total sum FINAL calcs'!BA115</f>
        <v>#DIV/0!</v>
      </c>
      <c r="BF115" s="248"/>
      <c r="BG115" s="248">
        <f>'JMP Rural FINAL calcs'!BN115+'JMP Urban FINAL calcs'!BN115</f>
        <v>0</v>
      </c>
      <c r="BH115" s="248">
        <f>'JMP Rural FINAL calcs'!BO115+'JMP Urban FINAL calcs'!BO115</f>
        <v>0</v>
      </c>
      <c r="BI115" s="249">
        <f>BG115/B115</f>
        <v>0</v>
      </c>
      <c r="BJ115" s="249" t="e">
        <f>'JMP Urban FINAL calcs'!BN115/'JMP Total sum FINAL calcs'!BG115</f>
        <v>#DIV/0!</v>
      </c>
      <c r="BK115" s="249" t="e">
        <f>'JMP Rural FINAL calcs'!BN115/'JMP Total sum FINAL calcs'!BG115</f>
        <v>#DIV/0!</v>
      </c>
      <c r="BL115" s="248"/>
      <c r="BM115" s="248">
        <f>'JMP Rural FINAL calcs'!BS115+'JMP Urban FINAL calcs'!BS115</f>
        <v>0</v>
      </c>
      <c r="BN115" s="248"/>
      <c r="BO115" s="249">
        <f>BM115/B115</f>
        <v>0</v>
      </c>
      <c r="BP115" s="249" t="e">
        <f>'JMP Urban FINAL calcs'!BS115/'JMP Total sum FINAL calcs'!BM115</f>
        <v>#DIV/0!</v>
      </c>
      <c r="BQ115" s="249" t="e">
        <f>'JMP Rural FINAL calcs'!BS115/'JMP Total sum FINAL calcs'!BM115</f>
        <v>#DIV/0!</v>
      </c>
      <c r="BR115" s="248"/>
      <c r="BS115" s="248">
        <f>'JMP Rural FINAL calcs'!BX115+'JMP Urban FINAL calcs'!BX115</f>
        <v>0</v>
      </c>
      <c r="BT115" s="248">
        <f>'JMP Rural FINAL calcs'!BY115+'JMP Urban FINAL calcs'!BY115</f>
        <v>0</v>
      </c>
      <c r="BU115" s="249">
        <f>BS115/B115</f>
        <v>0</v>
      </c>
      <c r="BV115" s="249" t="e">
        <f>'JMP Urban FINAL calcs'!BX115/'JMP Total sum FINAL calcs'!BS115</f>
        <v>#DIV/0!</v>
      </c>
      <c r="BW115" s="249" t="e">
        <f>'JMP Rural FINAL calcs'!BX115/'JMP Total sum FINAL calcs'!BS115</f>
        <v>#DIV/0!</v>
      </c>
      <c r="BX115" s="2"/>
      <c r="BY115" s="2"/>
      <c r="BZ115" s="2"/>
      <c r="CA115" s="2"/>
      <c r="CB115" s="2"/>
    </row>
    <row r="116" spans="1:80" ht="15.5" x14ac:dyDescent="0.35">
      <c r="A116" s="9" t="s">
        <v>156</v>
      </c>
      <c r="B116" s="151"/>
      <c r="C116" s="152">
        <f>[1]HH_Islam_wealth!D119</f>
        <v>5.0120585592278903</v>
      </c>
      <c r="D116" s="153">
        <f t="shared" si="332"/>
        <v>0</v>
      </c>
      <c r="E116" s="151"/>
      <c r="F116" s="151"/>
      <c r="G116" s="151"/>
      <c r="H116" s="151"/>
      <c r="I116" s="151"/>
      <c r="J116" s="151"/>
      <c r="K116" s="151"/>
      <c r="L116" s="151"/>
      <c r="M116" s="151">
        <f t="shared" ref="M116:N116" si="354">K116</f>
        <v>0</v>
      </c>
      <c r="N116" s="151">
        <f t="shared" si="354"/>
        <v>0</v>
      </c>
      <c r="O116" s="151"/>
      <c r="P116" s="151"/>
      <c r="Q116" s="151"/>
      <c r="R116" s="154"/>
      <c r="S116" s="151"/>
      <c r="T116" s="151"/>
      <c r="U116" s="151"/>
      <c r="V116" s="151"/>
      <c r="W116" s="151"/>
      <c r="X116" s="154"/>
      <c r="Y116" s="151"/>
      <c r="Z116" s="155"/>
      <c r="AA116" s="151"/>
      <c r="AB116" s="151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51"/>
      <c r="AQ116" s="151"/>
      <c r="AR116" s="151"/>
      <c r="AS116" s="151"/>
      <c r="AT116" s="151"/>
      <c r="AU116" s="151"/>
      <c r="AV116" s="2"/>
      <c r="AW116" s="2" t="s">
        <v>238</v>
      </c>
      <c r="AX116" s="2" t="s">
        <v>238</v>
      </c>
      <c r="AY116" s="2" t="s">
        <v>238</v>
      </c>
      <c r="AZ116" s="2"/>
      <c r="BA116" s="248">
        <f>'JMP Rural FINAL calcs'!BI116+'JMP Urban FINAL calcs'!BI116</f>
        <v>0</v>
      </c>
      <c r="BB116" s="248">
        <f>'JMP Rural FINAL calcs'!BJ116+'JMP Urban FINAL calcs'!BJ116</f>
        <v>0</v>
      </c>
      <c r="BC116" s="249" t="e">
        <f>BA116/B116</f>
        <v>#DIV/0!</v>
      </c>
      <c r="BD116" s="249" t="e">
        <f>'JMP Urban FINAL calcs'!BI116/'JMP Total sum FINAL calcs'!BA116</f>
        <v>#DIV/0!</v>
      </c>
      <c r="BE116" s="249" t="e">
        <f>'JMP Rural FINAL calcs'!BI116/'JMP Total sum FINAL calcs'!BA116</f>
        <v>#DIV/0!</v>
      </c>
      <c r="BF116" s="248"/>
      <c r="BG116" s="248">
        <f>'JMP Rural FINAL calcs'!BN116+'JMP Urban FINAL calcs'!BN116</f>
        <v>0</v>
      </c>
      <c r="BH116" s="248">
        <f>'JMP Rural FINAL calcs'!BO116+'JMP Urban FINAL calcs'!BO116</f>
        <v>0</v>
      </c>
      <c r="BI116" s="249" t="e">
        <f>BG116/B116</f>
        <v>#DIV/0!</v>
      </c>
      <c r="BJ116" s="249" t="e">
        <f>'JMP Urban FINAL calcs'!BN116/'JMP Total sum FINAL calcs'!BG116</f>
        <v>#DIV/0!</v>
      </c>
      <c r="BK116" s="249" t="e">
        <f>'JMP Rural FINAL calcs'!BN116/'JMP Total sum FINAL calcs'!BG116</f>
        <v>#DIV/0!</v>
      </c>
      <c r="BL116" s="248"/>
      <c r="BM116" s="248">
        <f>'JMP Rural FINAL calcs'!BS116+'JMP Urban FINAL calcs'!BS116</f>
        <v>0</v>
      </c>
      <c r="BN116" s="248"/>
      <c r="BO116" s="249" t="e">
        <f>BM116/B116</f>
        <v>#DIV/0!</v>
      </c>
      <c r="BP116" s="249" t="e">
        <f>'JMP Urban FINAL calcs'!BS116/'JMP Total sum FINAL calcs'!BM116</f>
        <v>#DIV/0!</v>
      </c>
      <c r="BQ116" s="249" t="e">
        <f>'JMP Rural FINAL calcs'!BS116/'JMP Total sum FINAL calcs'!BM116</f>
        <v>#DIV/0!</v>
      </c>
      <c r="BR116" s="248"/>
      <c r="BS116" s="248">
        <f>'JMP Rural FINAL calcs'!BX116+'JMP Urban FINAL calcs'!BX116</f>
        <v>0</v>
      </c>
      <c r="BT116" s="248">
        <f>'JMP Rural FINAL calcs'!BY116+'JMP Urban FINAL calcs'!BY116</f>
        <v>0</v>
      </c>
      <c r="BU116" s="249" t="e">
        <f>BS116/B116</f>
        <v>#DIV/0!</v>
      </c>
      <c r="BV116" s="249" t="e">
        <f>'JMP Urban FINAL calcs'!BX116/'JMP Total sum FINAL calcs'!BS116</f>
        <v>#DIV/0!</v>
      </c>
      <c r="BW116" s="249" t="e">
        <f>'JMP Rural FINAL calcs'!BX116/'JMP Total sum FINAL calcs'!BS116</f>
        <v>#DIV/0!</v>
      </c>
      <c r="BX116" s="2"/>
      <c r="BY116" s="2"/>
      <c r="BZ116" s="2"/>
      <c r="CA116" s="2"/>
      <c r="CB116" s="2"/>
    </row>
    <row r="117" spans="1:80" ht="15.5" x14ac:dyDescent="0.35">
      <c r="A117" s="9" t="s">
        <v>158</v>
      </c>
      <c r="B117" s="151">
        <f t="shared" ref="B117:B120" si="355">(V117*100)/U117</f>
        <v>116398.00802249892</v>
      </c>
      <c r="C117" s="152">
        <f>[1]HH_Islam_wealth!D120</f>
        <v>5.0120585592278903</v>
      </c>
      <c r="D117" s="153">
        <f t="shared" si="332"/>
        <v>23223.592990188463</v>
      </c>
      <c r="E117" s="151">
        <v>28.448820000000001</v>
      </c>
      <c r="F117" s="151">
        <v>33113.855589999999</v>
      </c>
      <c r="G117" s="151">
        <v>10.44684</v>
      </c>
      <c r="H117" s="151">
        <v>12159.91475</v>
      </c>
      <c r="I117" s="151"/>
      <c r="J117" s="151"/>
      <c r="K117" s="151">
        <v>47.802889999999998</v>
      </c>
      <c r="L117" s="151">
        <v>55641.607880000003</v>
      </c>
      <c r="M117" s="151">
        <f t="shared" ref="M117:N117" si="356">K117</f>
        <v>47.802889999999998</v>
      </c>
      <c r="N117" s="151">
        <f t="shared" si="356"/>
        <v>55641.607880000003</v>
      </c>
      <c r="O117" s="151">
        <v>13.301450000000001</v>
      </c>
      <c r="P117" s="151">
        <v>15482.621779999999</v>
      </c>
      <c r="Q117" s="151"/>
      <c r="R117" s="154"/>
      <c r="S117" s="151">
        <v>11.79064</v>
      </c>
      <c r="T117" s="151">
        <v>13724.07339</v>
      </c>
      <c r="U117" s="151">
        <v>28.9436</v>
      </c>
      <c r="V117" s="151">
        <v>33689.773849999998</v>
      </c>
      <c r="W117" s="151">
        <v>20.370090000000001</v>
      </c>
      <c r="X117" s="154">
        <v>23710.382430000001</v>
      </c>
      <c r="Y117" s="151">
        <f t="shared" ref="Y117:Y125" si="357">N117</f>
        <v>55641.607880000003</v>
      </c>
      <c r="Z117" s="155">
        <f t="shared" ref="Z117:Z132" si="358">Y117/(Y117+P117)</f>
        <v>0.78231578951346648</v>
      </c>
      <c r="AA117" s="151">
        <f t="shared" ref="AA117:AA132" si="359">T117*Z117</f>
        <v>10736.559309438606</v>
      </c>
      <c r="AB117" s="151">
        <f t="shared" ref="AB117:AB132" si="360">T117*(1-Z117)</f>
        <v>2987.5140805613937</v>
      </c>
      <c r="AC117" s="151">
        <f t="shared" ref="AC117:AC132" si="361">V117*Z117</f>
        <v>26356.042027992884</v>
      </c>
      <c r="AD117" s="151">
        <f t="shared" ref="AD117:AD132" si="362">V117*(1-Z117)</f>
        <v>7333.731822007112</v>
      </c>
      <c r="AE117" s="151">
        <f t="shared" ref="AE117:AE132" si="363">X117*Z117</f>
        <v>18549.006550391674</v>
      </c>
      <c r="AF117" s="151">
        <f t="shared" ref="AF117:AF132" si="364">X117*(1-Z117)</f>
        <v>5161.3758796083266</v>
      </c>
      <c r="AG117" s="151"/>
      <c r="AH117" s="151">
        <f t="shared" ref="AH117:AH132" si="365">AA117/C117</f>
        <v>2142.1456239115805</v>
      </c>
      <c r="AI117" s="151">
        <f t="shared" ref="AI117:AI132" si="366">AB117/($AG$2*C117)</f>
        <v>198.68842613985882</v>
      </c>
      <c r="AJ117" s="151">
        <f t="shared" ref="AJ117:AJ132" si="367">AC117/C117</f>
        <v>5258.5263552972219</v>
      </c>
      <c r="AK117" s="151">
        <f t="shared" ref="AK117:AK132" si="368">AD117/($AG$2*C117)</f>
        <v>487.73916847032189</v>
      </c>
      <c r="AL117" s="151">
        <f t="shared" ref="AL117:AL132" si="369">AJ117+AK117</f>
        <v>5746.2655237675435</v>
      </c>
      <c r="AM117" s="151">
        <f t="shared" ref="AM117:AM132" si="370">AE117/C117</f>
        <v>3700.8758639183088</v>
      </c>
      <c r="AN117" s="151">
        <f t="shared" ref="AN117:AN132" si="371">AF117/($AG$2*C117)</f>
        <v>343.26387176153548</v>
      </c>
      <c r="AO117" s="151">
        <f t="shared" ref="AO117:AO132" si="372">AM117+AN117</f>
        <v>4044.1397356798443</v>
      </c>
      <c r="AP117" s="151">
        <f t="shared" ref="AP117:AP132" si="373">AO117+AL117</f>
        <v>9790.4052594473869</v>
      </c>
      <c r="AQ117" s="151">
        <f t="shared" ref="AQ117:AQ132" si="374">H117*Z117</f>
        <v>9512.8933080626957</v>
      </c>
      <c r="AR117" s="151">
        <f t="shared" ref="AR117:AR132" si="375">H117*(1-Z117)</f>
        <v>2647.0214419373037</v>
      </c>
      <c r="AS117" s="151">
        <f t="shared" ref="AS117:AS132" si="376">AQ117/C117</f>
        <v>1898.0012295642773</v>
      </c>
      <c r="AT117" s="151">
        <f t="shared" ref="AT117:AT132" si="377">AR117/($AG$2*C117)</f>
        <v>176.04352986284599</v>
      </c>
      <c r="AU117" s="151">
        <f t="shared" ref="AU117:AU132" si="378">SUM(AS117:AT117)</f>
        <v>2074.0447594271232</v>
      </c>
      <c r="AV117" s="2"/>
      <c r="AW117" s="2">
        <f t="shared" ref="AW117:AW132" si="379">AO117</f>
        <v>4044.1397356798443</v>
      </c>
      <c r="AX117" s="2">
        <f t="shared" ref="AX117:AX132" si="380">AU117</f>
        <v>2074.0447594271232</v>
      </c>
      <c r="AY117" s="2">
        <f t="shared" ref="AY117:AY132" si="381">AX117+AW117</f>
        <v>6118.184495106967</v>
      </c>
      <c r="AZ117" s="2"/>
      <c r="BA117" s="248">
        <f>'JMP Rural FINAL calcs'!BI117+'JMP Urban FINAL calcs'!BI117</f>
        <v>0</v>
      </c>
      <c r="BB117" s="248">
        <f>'JMP Rural FINAL calcs'!BJ117+'JMP Urban FINAL calcs'!BJ117</f>
        <v>0</v>
      </c>
      <c r="BC117" s="249">
        <f>BA117/B117</f>
        <v>0</v>
      </c>
      <c r="BD117" s="249" t="e">
        <f>'JMP Urban FINAL calcs'!BI117/'JMP Total sum FINAL calcs'!BA117</f>
        <v>#DIV/0!</v>
      </c>
      <c r="BE117" s="249" t="e">
        <f>'JMP Rural FINAL calcs'!BI117/'JMP Total sum FINAL calcs'!BA117</f>
        <v>#DIV/0!</v>
      </c>
      <c r="BF117" s="248"/>
      <c r="BG117" s="248">
        <f>'JMP Rural FINAL calcs'!BN117+'JMP Urban FINAL calcs'!BN117</f>
        <v>0</v>
      </c>
      <c r="BH117" s="248">
        <f>'JMP Rural FINAL calcs'!BO117+'JMP Urban FINAL calcs'!BO117</f>
        <v>0</v>
      </c>
      <c r="BI117" s="249">
        <f>BG117/B117</f>
        <v>0</v>
      </c>
      <c r="BJ117" s="249" t="e">
        <f>'JMP Urban FINAL calcs'!BN117/'JMP Total sum FINAL calcs'!BG117</f>
        <v>#DIV/0!</v>
      </c>
      <c r="BK117" s="249" t="e">
        <f>'JMP Rural FINAL calcs'!BN117/'JMP Total sum FINAL calcs'!BG117</f>
        <v>#DIV/0!</v>
      </c>
      <c r="BL117" s="248"/>
      <c r="BM117" s="248">
        <f>'JMP Rural FINAL calcs'!BS117+'JMP Urban FINAL calcs'!BS117</f>
        <v>0</v>
      </c>
      <c r="BN117" s="248"/>
      <c r="BO117" s="249">
        <f>BM117/B117</f>
        <v>0</v>
      </c>
      <c r="BP117" s="249" t="e">
        <f>'JMP Urban FINAL calcs'!BS117/'JMP Total sum FINAL calcs'!BM117</f>
        <v>#DIV/0!</v>
      </c>
      <c r="BQ117" s="249" t="e">
        <f>'JMP Rural FINAL calcs'!BS117/'JMP Total sum FINAL calcs'!BM117</f>
        <v>#DIV/0!</v>
      </c>
      <c r="BR117" s="248"/>
      <c r="BS117" s="248">
        <f>'JMP Rural FINAL calcs'!BX117+'JMP Urban FINAL calcs'!BX117</f>
        <v>0</v>
      </c>
      <c r="BT117" s="248">
        <f>'JMP Rural FINAL calcs'!BY117+'JMP Urban FINAL calcs'!BY117</f>
        <v>0</v>
      </c>
      <c r="BU117" s="249">
        <f>BS117/B117</f>
        <v>0</v>
      </c>
      <c r="BV117" s="249" t="e">
        <f>'JMP Urban FINAL calcs'!BX117/'JMP Total sum FINAL calcs'!BS117</f>
        <v>#DIV/0!</v>
      </c>
      <c r="BW117" s="249" t="e">
        <f>'JMP Rural FINAL calcs'!BX117/'JMP Total sum FINAL calcs'!BS117</f>
        <v>#DIV/0!</v>
      </c>
      <c r="BX117" s="2"/>
      <c r="BY117" s="2"/>
      <c r="BZ117" s="2"/>
      <c r="CA117" s="2"/>
      <c r="CB117" s="2"/>
    </row>
    <row r="118" spans="1:80" ht="15.5" x14ac:dyDescent="0.35">
      <c r="A118" s="9" t="s">
        <v>160</v>
      </c>
      <c r="B118" s="151">
        <f t="shared" si="355"/>
        <v>53127.003117156433</v>
      </c>
      <c r="C118" s="152">
        <f>[1]HH_Islam_wealth!D121</f>
        <v>5.0120585592278903</v>
      </c>
      <c r="D118" s="153">
        <f t="shared" si="332"/>
        <v>10599.836871287607</v>
      </c>
      <c r="E118" s="151">
        <v>10.05522</v>
      </c>
      <c r="F118" s="151">
        <v>5342.03676</v>
      </c>
      <c r="G118" s="151">
        <v>0.85841999999999996</v>
      </c>
      <c r="H118" s="151">
        <v>456.05318999999997</v>
      </c>
      <c r="I118" s="151"/>
      <c r="J118" s="151"/>
      <c r="K118" s="151">
        <v>83.494060000000005</v>
      </c>
      <c r="L118" s="151">
        <v>44357.887869999999</v>
      </c>
      <c r="M118" s="151">
        <f t="shared" ref="M118:N118" si="382">K118</f>
        <v>83.494060000000005</v>
      </c>
      <c r="N118" s="151">
        <f t="shared" si="382"/>
        <v>44357.887869999999</v>
      </c>
      <c r="O118" s="151">
        <v>5.5922999999999998</v>
      </c>
      <c r="P118" s="151">
        <v>2971.0221900000001</v>
      </c>
      <c r="Q118" s="151"/>
      <c r="R118" s="154"/>
      <c r="S118" s="151">
        <v>39.529069999999997</v>
      </c>
      <c r="T118" s="151">
        <v>21000.608980000001</v>
      </c>
      <c r="U118" s="151">
        <v>47.363680000000002</v>
      </c>
      <c r="V118" s="151">
        <v>25162.903750000001</v>
      </c>
      <c r="W118" s="151">
        <v>2.1936100000000001</v>
      </c>
      <c r="X118" s="154">
        <v>1165.39733</v>
      </c>
      <c r="Y118" s="151">
        <f t="shared" si="357"/>
        <v>44357.887869999999</v>
      </c>
      <c r="Z118" s="155">
        <f t="shared" si="358"/>
        <v>0.93722605937399428</v>
      </c>
      <c r="AA118" s="151">
        <f t="shared" si="359"/>
        <v>19682.317998779519</v>
      </c>
      <c r="AB118" s="151">
        <f t="shared" si="360"/>
        <v>1318.2909812204825</v>
      </c>
      <c r="AC118" s="151">
        <f t="shared" si="361"/>
        <v>23583.329124019605</v>
      </c>
      <c r="AD118" s="151">
        <f t="shared" si="362"/>
        <v>1579.5746259803968</v>
      </c>
      <c r="AE118" s="151">
        <f t="shared" si="363"/>
        <v>1092.2407472008745</v>
      </c>
      <c r="AF118" s="151">
        <f t="shared" si="364"/>
        <v>73.156582799125601</v>
      </c>
      <c r="AG118" s="151"/>
      <c r="AH118" s="151">
        <f t="shared" si="365"/>
        <v>3926.9928246432119</v>
      </c>
      <c r="AI118" s="151">
        <f t="shared" si="366"/>
        <v>87.674619496303052</v>
      </c>
      <c r="AJ118" s="151">
        <f t="shared" si="367"/>
        <v>4705.3179537576325</v>
      </c>
      <c r="AK118" s="151">
        <f t="shared" si="368"/>
        <v>105.0516208270141</v>
      </c>
      <c r="AL118" s="151">
        <f t="shared" si="369"/>
        <v>4810.3695745846462</v>
      </c>
      <c r="AM118" s="151">
        <f t="shared" si="370"/>
        <v>217.92258296541823</v>
      </c>
      <c r="AN118" s="151">
        <f t="shared" si="371"/>
        <v>4.8653716455110878</v>
      </c>
      <c r="AO118" s="151">
        <f t="shared" si="372"/>
        <v>222.78795461092932</v>
      </c>
      <c r="AP118" s="151">
        <f t="shared" si="373"/>
        <v>5033.157529195576</v>
      </c>
      <c r="AQ118" s="151">
        <f t="shared" si="374"/>
        <v>427.42493412863945</v>
      </c>
      <c r="AR118" s="151">
        <f t="shared" si="375"/>
        <v>28.628255871360505</v>
      </c>
      <c r="AS118" s="151">
        <f t="shared" si="376"/>
        <v>85.279317685083953</v>
      </c>
      <c r="AT118" s="151">
        <f t="shared" si="377"/>
        <v>1.9039585919343753</v>
      </c>
      <c r="AU118" s="151">
        <f t="shared" si="378"/>
        <v>87.183276277018322</v>
      </c>
      <c r="AV118" s="2"/>
      <c r="AW118" s="2">
        <f t="shared" si="379"/>
        <v>222.78795461092932</v>
      </c>
      <c r="AX118" s="2">
        <f t="shared" si="380"/>
        <v>87.183276277018322</v>
      </c>
      <c r="AY118" s="2">
        <f t="shared" si="381"/>
        <v>309.97123088794763</v>
      </c>
      <c r="AZ118" s="2"/>
      <c r="BA118" s="248">
        <f>'JMP Rural FINAL calcs'!BI118+'JMP Urban FINAL calcs'!BI118</f>
        <v>2408.1163784873347</v>
      </c>
      <c r="BB118" s="248">
        <f>'JMP Rural FINAL calcs'!BJ118+'JMP Urban FINAL calcs'!BJ118</f>
        <v>459.06686659967096</v>
      </c>
      <c r="BC118" s="249">
        <f>BA118/B118</f>
        <v>4.5327540369196465E-2</v>
      </c>
      <c r="BD118" s="249">
        <f>'JMP Urban FINAL calcs'!BI118/'JMP Total sum FINAL calcs'!BA118</f>
        <v>0.75054050942624251</v>
      </c>
      <c r="BE118" s="249">
        <f>'JMP Rural FINAL calcs'!BI118/'JMP Total sum FINAL calcs'!BA118</f>
        <v>0.24945949057375749</v>
      </c>
      <c r="BF118" s="248"/>
      <c r="BG118" s="248">
        <f>'JMP Rural FINAL calcs'!BN118+'JMP Urban FINAL calcs'!BN118</f>
        <v>23920.185091512663</v>
      </c>
      <c r="BH118" s="248">
        <f>'JMP Rural FINAL calcs'!BO118+'JMP Urban FINAL calcs'!BO118</f>
        <v>4551.530732913503</v>
      </c>
      <c r="BI118" s="249">
        <f>BG118/B118</f>
        <v>0.45024533077394796</v>
      </c>
      <c r="BJ118" s="249">
        <f>'JMP Urban FINAL calcs'!BN118/'JMP Total sum FINAL calcs'!BG118</f>
        <v>0.69924975674486745</v>
      </c>
      <c r="BK118" s="249">
        <f>'JMP Rural FINAL calcs'!BN118/'JMP Total sum FINAL calcs'!BG118</f>
        <v>0.3007502432551325</v>
      </c>
      <c r="BL118" s="248"/>
      <c r="BM118" s="248">
        <f>'JMP Rural FINAL calcs'!BS118+'JMP Urban FINAL calcs'!BS118</f>
        <v>456.05223000000001</v>
      </c>
      <c r="BN118" s="248">
        <f>'JMP Rural FINAL calcs'!BT118+'JMP Urban FINAL calcs'!BT118</f>
        <v>85.373747994170998</v>
      </c>
      <c r="BO118" s="249">
        <f>BM118/B118</f>
        <v>8.5841888915568435E-3</v>
      </c>
      <c r="BP118" s="249">
        <f>'JMP Urban FINAL calcs'!BS118/'JMP Total sum FINAL calcs'!BM118</f>
        <v>0.25231489384450551</v>
      </c>
      <c r="BQ118" s="249">
        <f>'JMP Rural FINAL calcs'!BS118/'JMP Total sum FINAL calcs'!BM118</f>
        <v>0.74768510615549444</v>
      </c>
      <c r="BR118" s="248"/>
      <c r="BS118" s="248">
        <f>'JMP Rural FINAL calcs'!BX118+'JMP Urban FINAL calcs'!BX118</f>
        <v>5342.0367200000001</v>
      </c>
      <c r="BT118" s="248">
        <f>'JMP Rural FINAL calcs'!BY118+'JMP Urban FINAL calcs'!BY118</f>
        <v>1065.8368526370416</v>
      </c>
      <c r="BU118" s="249">
        <f>BS118/B118</f>
        <v>0.10055219392329855</v>
      </c>
      <c r="BV118" s="249">
        <f>'JMP Urban FINAL calcs'!BX118/'JMP Total sum FINAL calcs'!BS118</f>
        <v>0.26080943524476563</v>
      </c>
      <c r="BW118" s="249">
        <f>'JMP Rural FINAL calcs'!BX118/'JMP Total sum FINAL calcs'!BS118</f>
        <v>0.73919056475523437</v>
      </c>
      <c r="BX118" s="2"/>
      <c r="BY118" s="2"/>
      <c r="BZ118" s="2"/>
      <c r="CA118" s="2"/>
      <c r="CB118" s="2"/>
    </row>
    <row r="119" spans="1:80" ht="15.5" x14ac:dyDescent="0.35">
      <c r="A119" s="9" t="s">
        <v>162</v>
      </c>
      <c r="B119" s="151">
        <f t="shared" si="355"/>
        <v>105543.99779347199</v>
      </c>
      <c r="C119" s="152">
        <f>[1]HH_Islam_wealth!D122</f>
        <v>5.0120585592278903</v>
      </c>
      <c r="D119" s="153">
        <f t="shared" si="332"/>
        <v>21058.013697615515</v>
      </c>
      <c r="E119" s="151"/>
      <c r="F119" s="151"/>
      <c r="G119" s="151">
        <v>11.690670000000001</v>
      </c>
      <c r="H119" s="151">
        <v>12338.79911</v>
      </c>
      <c r="I119" s="151"/>
      <c r="J119" s="151"/>
      <c r="K119" s="151">
        <v>88.309330000000003</v>
      </c>
      <c r="L119" s="151">
        <v>93205.200889999993</v>
      </c>
      <c r="M119" s="151">
        <f t="shared" ref="M119:N119" si="383">K119</f>
        <v>88.309330000000003</v>
      </c>
      <c r="N119" s="151">
        <f t="shared" si="383"/>
        <v>93205.200889999993</v>
      </c>
      <c r="O119" s="151">
        <v>0</v>
      </c>
      <c r="P119" s="151">
        <v>0</v>
      </c>
      <c r="Q119" s="151"/>
      <c r="R119" s="154"/>
      <c r="S119" s="151">
        <v>13.133800000000001</v>
      </c>
      <c r="T119" s="151">
        <v>13861.94162</v>
      </c>
      <c r="U119" s="151">
        <v>38.413290000000003</v>
      </c>
      <c r="V119" s="151">
        <v>40542.921950000004</v>
      </c>
      <c r="W119" s="151">
        <v>36.762239999999998</v>
      </c>
      <c r="X119" s="154">
        <v>38800.337319999999</v>
      </c>
      <c r="Y119" s="151">
        <f t="shared" si="357"/>
        <v>93205.200889999993</v>
      </c>
      <c r="Z119" s="155">
        <f t="shared" si="358"/>
        <v>1</v>
      </c>
      <c r="AA119" s="151">
        <f t="shared" si="359"/>
        <v>13861.94162</v>
      </c>
      <c r="AB119" s="151">
        <f t="shared" si="360"/>
        <v>0</v>
      </c>
      <c r="AC119" s="151">
        <f t="shared" si="361"/>
        <v>40542.921950000004</v>
      </c>
      <c r="AD119" s="151">
        <f t="shared" si="362"/>
        <v>0</v>
      </c>
      <c r="AE119" s="151">
        <f t="shared" si="363"/>
        <v>38800.337319999999</v>
      </c>
      <c r="AF119" s="151">
        <f t="shared" si="364"/>
        <v>0</v>
      </c>
      <c r="AG119" s="151"/>
      <c r="AH119" s="151">
        <f t="shared" si="365"/>
        <v>2765.7182086347048</v>
      </c>
      <c r="AI119" s="151">
        <f t="shared" si="366"/>
        <v>0</v>
      </c>
      <c r="AJ119" s="151">
        <f t="shared" si="367"/>
        <v>8089.0758699047719</v>
      </c>
      <c r="AK119" s="151">
        <f t="shared" si="368"/>
        <v>0</v>
      </c>
      <c r="AL119" s="151">
        <f t="shared" si="369"/>
        <v>8089.0758699047719</v>
      </c>
      <c r="AM119" s="151">
        <f t="shared" si="370"/>
        <v>7741.3974440827778</v>
      </c>
      <c r="AN119" s="151">
        <f t="shared" si="371"/>
        <v>0</v>
      </c>
      <c r="AO119" s="151">
        <f t="shared" si="372"/>
        <v>7741.3974440827778</v>
      </c>
      <c r="AP119" s="151">
        <f t="shared" si="373"/>
        <v>15830.47331398755</v>
      </c>
      <c r="AQ119" s="151">
        <f t="shared" si="374"/>
        <v>12338.79911</v>
      </c>
      <c r="AR119" s="151">
        <f t="shared" si="375"/>
        <v>0</v>
      </c>
      <c r="AS119" s="151">
        <f t="shared" si="376"/>
        <v>2461.8226152371208</v>
      </c>
      <c r="AT119" s="151">
        <f t="shared" si="377"/>
        <v>0</v>
      </c>
      <c r="AU119" s="151">
        <f t="shared" si="378"/>
        <v>2461.8226152371208</v>
      </c>
      <c r="AV119" s="2"/>
      <c r="AW119" s="2">
        <f t="shared" si="379"/>
        <v>7741.3974440827778</v>
      </c>
      <c r="AX119" s="2">
        <f t="shared" si="380"/>
        <v>2461.8226152371208</v>
      </c>
      <c r="AY119" s="2">
        <f t="shared" si="381"/>
        <v>10203.220059319898</v>
      </c>
      <c r="AZ119" s="2"/>
      <c r="BA119" s="248">
        <f>'JMP Rural FINAL calcs'!BI119+'JMP Urban FINAL calcs'!BI119</f>
        <v>0</v>
      </c>
      <c r="BB119" s="248">
        <f>'JMP Rural FINAL calcs'!BJ119+'JMP Urban FINAL calcs'!BJ119</f>
        <v>0</v>
      </c>
      <c r="BC119" s="249">
        <f>BA119/B119</f>
        <v>0</v>
      </c>
      <c r="BD119" s="249" t="e">
        <f>'JMP Urban FINAL calcs'!BI119/'JMP Total sum FINAL calcs'!BA119</f>
        <v>#DIV/0!</v>
      </c>
      <c r="BE119" s="249" t="e">
        <f>'JMP Rural FINAL calcs'!BI119/'JMP Total sum FINAL calcs'!BA119</f>
        <v>#DIV/0!</v>
      </c>
      <c r="BF119" s="248"/>
      <c r="BG119" s="248">
        <f>'JMP Rural FINAL calcs'!BN119+'JMP Urban FINAL calcs'!BN119</f>
        <v>0</v>
      </c>
      <c r="BH119" s="248">
        <f>'JMP Rural FINAL calcs'!BO119+'JMP Urban FINAL calcs'!BO119</f>
        <v>0</v>
      </c>
      <c r="BI119" s="249">
        <f>BG119/B119</f>
        <v>0</v>
      </c>
      <c r="BJ119" s="249" t="e">
        <f>'JMP Urban FINAL calcs'!BN119/'JMP Total sum FINAL calcs'!BG119</f>
        <v>#DIV/0!</v>
      </c>
      <c r="BK119" s="249" t="e">
        <f>'JMP Rural FINAL calcs'!BN119/'JMP Total sum FINAL calcs'!BG119</f>
        <v>#DIV/0!</v>
      </c>
      <c r="BL119" s="248"/>
      <c r="BM119" s="248">
        <f>'JMP Rural FINAL calcs'!BS119+'JMP Urban FINAL calcs'!BS119</f>
        <v>0</v>
      </c>
      <c r="BN119" s="248"/>
      <c r="BO119" s="249">
        <f>BM119/B119</f>
        <v>0</v>
      </c>
      <c r="BP119" s="249" t="e">
        <f>'JMP Urban FINAL calcs'!BS119/'JMP Total sum FINAL calcs'!BM119</f>
        <v>#DIV/0!</v>
      </c>
      <c r="BQ119" s="249" t="e">
        <f>'JMP Rural FINAL calcs'!BS119/'JMP Total sum FINAL calcs'!BM119</f>
        <v>#DIV/0!</v>
      </c>
      <c r="BR119" s="248"/>
      <c r="BS119" s="248">
        <f>'JMP Rural FINAL calcs'!BX119+'JMP Urban FINAL calcs'!BX119</f>
        <v>0</v>
      </c>
      <c r="BT119" s="248">
        <f>'JMP Rural FINAL calcs'!BY119+'JMP Urban FINAL calcs'!BY119</f>
        <v>0</v>
      </c>
      <c r="BU119" s="249">
        <f>BS119/B119</f>
        <v>0</v>
      </c>
      <c r="BV119" s="249" t="e">
        <f>'JMP Urban FINAL calcs'!BX119/'JMP Total sum FINAL calcs'!BS119</f>
        <v>#DIV/0!</v>
      </c>
      <c r="BW119" s="249" t="e">
        <f>'JMP Rural FINAL calcs'!BX119/'JMP Total sum FINAL calcs'!BS119</f>
        <v>#DIV/0!</v>
      </c>
      <c r="BX119" s="2"/>
      <c r="BY119" s="2"/>
      <c r="BZ119" s="2"/>
      <c r="CA119" s="2"/>
      <c r="CB119" s="2"/>
    </row>
    <row r="120" spans="1:80" ht="15.5" x14ac:dyDescent="0.35">
      <c r="A120" s="9" t="s">
        <v>163</v>
      </c>
      <c r="B120" s="151">
        <f t="shared" si="355"/>
        <v>11359.000015433978</v>
      </c>
      <c r="C120" s="152">
        <f>[1]HH_Islam_wealth!D123</f>
        <v>5.0120585592278903</v>
      </c>
      <c r="D120" s="153">
        <f t="shared" si="332"/>
        <v>2266.3342579109521</v>
      </c>
      <c r="E120" s="151">
        <v>2.5888900000000001</v>
      </c>
      <c r="F120" s="151">
        <v>294.07154000000003</v>
      </c>
      <c r="G120" s="151">
        <v>1.08876</v>
      </c>
      <c r="H120" s="151">
        <v>123.67171</v>
      </c>
      <c r="I120" s="151"/>
      <c r="J120" s="151"/>
      <c r="K120" s="151">
        <v>65.595529999999997</v>
      </c>
      <c r="L120" s="151">
        <v>7450.9958500000002</v>
      </c>
      <c r="M120" s="151">
        <f t="shared" ref="M120:N120" si="384">K120</f>
        <v>65.595529999999997</v>
      </c>
      <c r="N120" s="151">
        <f t="shared" si="384"/>
        <v>7450.9958500000002</v>
      </c>
      <c r="O120" s="151">
        <v>30.72683</v>
      </c>
      <c r="P120" s="151">
        <v>3490.2609000000002</v>
      </c>
      <c r="Q120" s="151"/>
      <c r="R120" s="154"/>
      <c r="S120" s="151">
        <v>23.0974</v>
      </c>
      <c r="T120" s="151">
        <v>2623.6336700000002</v>
      </c>
      <c r="U120" s="151">
        <v>29.15645</v>
      </c>
      <c r="V120" s="151">
        <v>3311.8811599999999</v>
      </c>
      <c r="W120" s="151">
        <v>44.068510000000003</v>
      </c>
      <c r="X120" s="154">
        <v>5005.7419300000001</v>
      </c>
      <c r="Y120" s="151">
        <f t="shared" si="357"/>
        <v>7450.9958500000002</v>
      </c>
      <c r="Z120" s="155">
        <f t="shared" si="358"/>
        <v>0.68100000029704078</v>
      </c>
      <c r="AA120" s="151">
        <f t="shared" si="359"/>
        <v>1786.6945300493262</v>
      </c>
      <c r="AB120" s="151">
        <f t="shared" si="360"/>
        <v>836.93913995067385</v>
      </c>
      <c r="AC120" s="151">
        <f t="shared" si="361"/>
        <v>2255.3910709437637</v>
      </c>
      <c r="AD120" s="151">
        <f t="shared" si="362"/>
        <v>1056.4900890562362</v>
      </c>
      <c r="AE120" s="151">
        <f t="shared" si="363"/>
        <v>3408.9102558169097</v>
      </c>
      <c r="AF120" s="151">
        <f t="shared" si="364"/>
        <v>1596.8316741830906</v>
      </c>
      <c r="AG120" s="151"/>
      <c r="AH120" s="151">
        <f t="shared" si="365"/>
        <v>356.47918094647468</v>
      </c>
      <c r="AI120" s="151">
        <f t="shared" si="366"/>
        <v>55.66170267569025</v>
      </c>
      <c r="AJ120" s="151">
        <f t="shared" si="367"/>
        <v>449.99296083468101</v>
      </c>
      <c r="AK120" s="151">
        <f t="shared" si="368"/>
        <v>70.263217968665614</v>
      </c>
      <c r="AL120" s="151">
        <f t="shared" si="369"/>
        <v>520.25617880334664</v>
      </c>
      <c r="AM120" s="151">
        <f t="shared" si="370"/>
        <v>680.14174525966712</v>
      </c>
      <c r="AN120" s="151">
        <f t="shared" si="371"/>
        <v>106.19932278079656</v>
      </c>
      <c r="AO120" s="151">
        <f t="shared" si="372"/>
        <v>786.34106804046371</v>
      </c>
      <c r="AP120" s="151">
        <f t="shared" si="373"/>
        <v>1306.5972468438104</v>
      </c>
      <c r="AQ120" s="151">
        <f t="shared" si="374"/>
        <v>84.220434546735547</v>
      </c>
      <c r="AR120" s="151">
        <f t="shared" si="375"/>
        <v>39.451275453264458</v>
      </c>
      <c r="AS120" s="151">
        <f t="shared" si="376"/>
        <v>16.803561560882827</v>
      </c>
      <c r="AT120" s="151">
        <f t="shared" si="377"/>
        <v>2.6237572836966176</v>
      </c>
      <c r="AU120" s="151">
        <f t="shared" si="378"/>
        <v>19.427318844579446</v>
      </c>
      <c r="AV120" s="2"/>
      <c r="AW120" s="2">
        <f t="shared" si="379"/>
        <v>786.34106804046371</v>
      </c>
      <c r="AX120" s="2">
        <f t="shared" si="380"/>
        <v>19.427318844579446</v>
      </c>
      <c r="AY120" s="2">
        <f t="shared" si="381"/>
        <v>805.76838688504313</v>
      </c>
      <c r="AZ120" s="2"/>
      <c r="BA120" s="248">
        <f>'JMP Rural FINAL calcs'!BI120+'JMP Urban FINAL calcs'!BI120</f>
        <v>3295.0451017554524</v>
      </c>
      <c r="BB120" s="248">
        <f>'JMP Rural FINAL calcs'!BJ120+'JMP Urban FINAL calcs'!BJ120</f>
        <v>517.61143918098082</v>
      </c>
      <c r="BC120" s="249">
        <f>BA120/B120</f>
        <v>0.29008232214792923</v>
      </c>
      <c r="BD120" s="249">
        <f>'JMP Urban FINAL calcs'!BI120/'JMP Total sum FINAL calcs'!BA120</f>
        <v>1</v>
      </c>
      <c r="BE120" s="249">
        <f>'JMP Rural FINAL calcs'!BI120/'JMP Total sum FINAL calcs'!BA120</f>
        <v>0</v>
      </c>
      <c r="BF120" s="248"/>
      <c r="BG120" s="248">
        <f>'JMP Rural FINAL calcs'!BN120+'JMP Urban FINAL calcs'!BN120</f>
        <v>5022.5779882445486</v>
      </c>
      <c r="BH120" s="248">
        <f>'JMP Rural FINAL calcs'!BO120+'JMP Urban FINAL calcs'!BO120</f>
        <v>788.98580766282953</v>
      </c>
      <c r="BI120" s="249">
        <f>BG120/B120</f>
        <v>0.44216726660974986</v>
      </c>
      <c r="BJ120" s="249">
        <f>'JMP Urban FINAL calcs'!BN120/'JMP Total sum FINAL calcs'!BG120</f>
        <v>1</v>
      </c>
      <c r="BK120" s="249">
        <f>'JMP Rural FINAL calcs'!BN120/'JMP Total sum FINAL calcs'!BG120</f>
        <v>0</v>
      </c>
      <c r="BL120" s="248"/>
      <c r="BM120" s="248">
        <f>'JMP Rural FINAL calcs'!BS120+'JMP Urban FINAL calcs'!BS120</f>
        <v>123.67171</v>
      </c>
      <c r="BN120" s="248">
        <f>'JMP Rural FINAL calcs'!BT120+'JMP Urban FINAL calcs'!BT120</f>
        <v>19.427318844579446</v>
      </c>
      <c r="BO120" s="249">
        <f>BM120/B120</f>
        <v>1.0887552586667995E-2</v>
      </c>
      <c r="BP120" s="249">
        <f>'JMP Urban FINAL calcs'!BS120/'JMP Total sum FINAL calcs'!BM120</f>
        <v>1</v>
      </c>
      <c r="BQ120" s="249">
        <f>'JMP Rural FINAL calcs'!BS120/'JMP Total sum FINAL calcs'!BM120</f>
        <v>0</v>
      </c>
      <c r="BR120" s="248"/>
      <c r="BS120" s="248">
        <f>'JMP Rural FINAL calcs'!BX120+'JMP Urban FINAL calcs'!BX120</f>
        <v>294.07154000000003</v>
      </c>
      <c r="BT120" s="248">
        <f>'JMP Rural FINAL calcs'!BY120+'JMP Urban FINAL calcs'!BY120</f>
        <v>58.672806098518905</v>
      </c>
      <c r="BU120" s="249">
        <f>BS120/B120</f>
        <v>2.588885813895871E-2</v>
      </c>
      <c r="BV120" s="249">
        <f>'JMP Urban FINAL calcs'!BX120/'JMP Total sum FINAL calcs'!BS120</f>
        <v>1</v>
      </c>
      <c r="BW120" s="249">
        <f>'JMP Rural FINAL calcs'!BX120/'JMP Total sum FINAL calcs'!BS120</f>
        <v>0</v>
      </c>
      <c r="BX120" s="2"/>
      <c r="BY120" s="2"/>
      <c r="BZ120" s="2"/>
      <c r="CA120" s="2"/>
      <c r="CB120" s="2"/>
    </row>
    <row r="121" spans="1:80" ht="15.5" x14ac:dyDescent="0.35">
      <c r="A121" s="9" t="s">
        <v>165</v>
      </c>
      <c r="B121" s="151"/>
      <c r="C121" s="152">
        <f>[1]HH_Islam_wealth!D124</f>
        <v>5.0120585592278903</v>
      </c>
      <c r="D121" s="153">
        <f t="shared" si="332"/>
        <v>0</v>
      </c>
      <c r="E121" s="151">
        <v>0</v>
      </c>
      <c r="F121" s="151">
        <v>0</v>
      </c>
      <c r="G121" s="151">
        <v>0</v>
      </c>
      <c r="H121" s="151">
        <v>0</v>
      </c>
      <c r="I121" s="151"/>
      <c r="J121" s="151"/>
      <c r="K121" s="151">
        <v>100</v>
      </c>
      <c r="L121" s="151">
        <v>276255</v>
      </c>
      <c r="M121" s="151">
        <f t="shared" ref="M121:N121" si="385">K121</f>
        <v>100</v>
      </c>
      <c r="N121" s="151">
        <f t="shared" si="385"/>
        <v>276255</v>
      </c>
      <c r="O121" s="151">
        <v>0</v>
      </c>
      <c r="P121" s="151">
        <v>0</v>
      </c>
      <c r="Q121" s="151"/>
      <c r="R121" s="154"/>
      <c r="S121" s="151"/>
      <c r="T121" s="151"/>
      <c r="U121" s="151"/>
      <c r="V121" s="151"/>
      <c r="W121" s="151"/>
      <c r="X121" s="154"/>
      <c r="Y121" s="151">
        <f t="shared" si="357"/>
        <v>276255</v>
      </c>
      <c r="Z121" s="155">
        <f t="shared" si="358"/>
        <v>1</v>
      </c>
      <c r="AA121" s="156">
        <f t="shared" si="359"/>
        <v>0</v>
      </c>
      <c r="AB121" s="156">
        <f t="shared" si="360"/>
        <v>0</v>
      </c>
      <c r="AC121" s="156">
        <f t="shared" si="361"/>
        <v>0</v>
      </c>
      <c r="AD121" s="156">
        <f t="shared" si="362"/>
        <v>0</v>
      </c>
      <c r="AE121" s="156">
        <f t="shared" si="363"/>
        <v>0</v>
      </c>
      <c r="AF121" s="156">
        <f t="shared" si="364"/>
        <v>0</v>
      </c>
      <c r="AG121" s="156"/>
      <c r="AH121" s="156">
        <f t="shared" si="365"/>
        <v>0</v>
      </c>
      <c r="AI121" s="156">
        <f t="shared" si="366"/>
        <v>0</v>
      </c>
      <c r="AJ121" s="156">
        <f t="shared" si="367"/>
        <v>0</v>
      </c>
      <c r="AK121" s="156">
        <f t="shared" si="368"/>
        <v>0</v>
      </c>
      <c r="AL121" s="156">
        <f t="shared" si="369"/>
        <v>0</v>
      </c>
      <c r="AM121" s="156">
        <f t="shared" si="370"/>
        <v>0</v>
      </c>
      <c r="AN121" s="156">
        <f t="shared" si="371"/>
        <v>0</v>
      </c>
      <c r="AO121" s="156">
        <f t="shared" si="372"/>
        <v>0</v>
      </c>
      <c r="AP121" s="156">
        <f t="shared" si="373"/>
        <v>0</v>
      </c>
      <c r="AQ121" s="156">
        <f t="shared" si="374"/>
        <v>0</v>
      </c>
      <c r="AR121" s="156">
        <f t="shared" si="375"/>
        <v>0</v>
      </c>
      <c r="AS121" s="156">
        <f t="shared" si="376"/>
        <v>0</v>
      </c>
      <c r="AT121" s="156">
        <f t="shared" si="377"/>
        <v>0</v>
      </c>
      <c r="AU121" s="156">
        <f t="shared" si="378"/>
        <v>0</v>
      </c>
      <c r="AV121" s="2"/>
      <c r="AW121" s="2">
        <f t="shared" si="379"/>
        <v>0</v>
      </c>
      <c r="AX121" s="2">
        <f t="shared" si="380"/>
        <v>0</v>
      </c>
      <c r="AY121" s="2">
        <f t="shared" si="381"/>
        <v>0</v>
      </c>
      <c r="AZ121" s="2"/>
      <c r="BA121" s="248">
        <f>'JMP Rural FINAL calcs'!BI121+'JMP Urban FINAL calcs'!BI121</f>
        <v>0</v>
      </c>
      <c r="BB121" s="248">
        <f>'JMP Rural FINAL calcs'!BJ121+'JMP Urban FINAL calcs'!BJ121</f>
        <v>0</v>
      </c>
      <c r="BC121" s="249" t="e">
        <f>BA121/B121</f>
        <v>#DIV/0!</v>
      </c>
      <c r="BD121" s="249" t="e">
        <f>'JMP Urban FINAL calcs'!BI121/'JMP Total sum FINAL calcs'!BA121</f>
        <v>#DIV/0!</v>
      </c>
      <c r="BE121" s="249" t="e">
        <f>'JMP Rural FINAL calcs'!BI121/'JMP Total sum FINAL calcs'!BA121</f>
        <v>#DIV/0!</v>
      </c>
      <c r="BF121" s="248"/>
      <c r="BG121" s="248">
        <f>'JMP Rural FINAL calcs'!BN121+'JMP Urban FINAL calcs'!BN121</f>
        <v>0</v>
      </c>
      <c r="BH121" s="248">
        <f>'JMP Rural FINAL calcs'!BO121+'JMP Urban FINAL calcs'!BO121</f>
        <v>0</v>
      </c>
      <c r="BI121" s="249" t="e">
        <f>BG121/B121</f>
        <v>#DIV/0!</v>
      </c>
      <c r="BJ121" s="249" t="e">
        <f>'JMP Urban FINAL calcs'!BN121/'JMP Total sum FINAL calcs'!BG121</f>
        <v>#DIV/0!</v>
      </c>
      <c r="BK121" s="249" t="e">
        <f>'JMP Rural FINAL calcs'!BN121/'JMP Total sum FINAL calcs'!BG121</f>
        <v>#DIV/0!</v>
      </c>
      <c r="BL121" s="248"/>
      <c r="BM121" s="248">
        <f>'JMP Rural FINAL calcs'!BS121+'JMP Urban FINAL calcs'!BS121</f>
        <v>0</v>
      </c>
      <c r="BN121" s="248"/>
      <c r="BO121" s="249" t="e">
        <f>BM121/B121</f>
        <v>#DIV/0!</v>
      </c>
      <c r="BP121" s="249" t="e">
        <f>'JMP Urban FINAL calcs'!BS121/'JMP Total sum FINAL calcs'!BM121</f>
        <v>#DIV/0!</v>
      </c>
      <c r="BQ121" s="249" t="e">
        <f>'JMP Rural FINAL calcs'!BS121/'JMP Total sum FINAL calcs'!BM121</f>
        <v>#DIV/0!</v>
      </c>
      <c r="BR121" s="248"/>
      <c r="BS121" s="248">
        <f>'JMP Rural FINAL calcs'!BX121+'JMP Urban FINAL calcs'!BX121</f>
        <v>0</v>
      </c>
      <c r="BT121" s="248">
        <f>'JMP Rural FINAL calcs'!BY121+'JMP Urban FINAL calcs'!BY121</f>
        <v>0</v>
      </c>
      <c r="BU121" s="249" t="e">
        <f>BS121/B121</f>
        <v>#DIV/0!</v>
      </c>
      <c r="BV121" s="249" t="e">
        <f>'JMP Urban FINAL calcs'!BX121/'JMP Total sum FINAL calcs'!BS121</f>
        <v>#DIV/0!</v>
      </c>
      <c r="BW121" s="249" t="e">
        <f>'JMP Rural FINAL calcs'!BX121/'JMP Total sum FINAL calcs'!BS121</f>
        <v>#DIV/0!</v>
      </c>
      <c r="BX121" s="2"/>
      <c r="BY121" s="2"/>
      <c r="BZ121" s="2"/>
      <c r="CA121" s="2"/>
      <c r="CB121" s="2"/>
    </row>
    <row r="122" spans="1:80" ht="15.5" x14ac:dyDescent="0.35">
      <c r="A122" s="9" t="s">
        <v>166</v>
      </c>
      <c r="B122" s="151">
        <f t="shared" ref="B122:B127" si="386">(V122*100)/U122</f>
        <v>1618</v>
      </c>
      <c r="C122" s="152">
        <f>[1]HH_Islam_wealth!D125</f>
        <v>5.0120585592278903</v>
      </c>
      <c r="D122" s="153">
        <f t="shared" si="332"/>
        <v>322.82144769059795</v>
      </c>
      <c r="E122" s="151">
        <v>0</v>
      </c>
      <c r="F122" s="151">
        <v>0</v>
      </c>
      <c r="G122" s="151">
        <v>3.22851</v>
      </c>
      <c r="H122" s="151">
        <v>52.237319999999997</v>
      </c>
      <c r="I122" s="151"/>
      <c r="J122" s="151"/>
      <c r="K122" s="151">
        <v>96.77149</v>
      </c>
      <c r="L122" s="151">
        <v>1565.76268</v>
      </c>
      <c r="M122" s="151">
        <f t="shared" ref="M122:N122" si="387">K122</f>
        <v>96.77149</v>
      </c>
      <c r="N122" s="151">
        <f t="shared" si="387"/>
        <v>1565.76268</v>
      </c>
      <c r="O122" s="151">
        <v>0</v>
      </c>
      <c r="P122" s="151">
        <v>0</v>
      </c>
      <c r="Q122" s="151"/>
      <c r="R122" s="154"/>
      <c r="S122" s="151">
        <v>7</v>
      </c>
      <c r="T122" s="151">
        <v>113.26</v>
      </c>
      <c r="U122" s="151">
        <v>78</v>
      </c>
      <c r="V122" s="151">
        <v>1262.04</v>
      </c>
      <c r="W122" s="151">
        <v>11.77149</v>
      </c>
      <c r="X122" s="154">
        <v>190.46268000000001</v>
      </c>
      <c r="Y122" s="151">
        <f t="shared" si="357"/>
        <v>1565.76268</v>
      </c>
      <c r="Z122" s="155">
        <f t="shared" si="358"/>
        <v>1</v>
      </c>
      <c r="AA122" s="151">
        <f t="shared" si="359"/>
        <v>113.26</v>
      </c>
      <c r="AB122" s="151">
        <f t="shared" si="360"/>
        <v>0</v>
      </c>
      <c r="AC122" s="151">
        <f t="shared" si="361"/>
        <v>1262.04</v>
      </c>
      <c r="AD122" s="151">
        <f t="shared" si="362"/>
        <v>0</v>
      </c>
      <c r="AE122" s="151">
        <f t="shared" si="363"/>
        <v>190.46268000000001</v>
      </c>
      <c r="AF122" s="151">
        <f t="shared" si="364"/>
        <v>0</v>
      </c>
      <c r="AG122" s="151"/>
      <c r="AH122" s="151">
        <f t="shared" si="365"/>
        <v>22.597501338341857</v>
      </c>
      <c r="AI122" s="151">
        <f t="shared" si="366"/>
        <v>0</v>
      </c>
      <c r="AJ122" s="151">
        <f t="shared" si="367"/>
        <v>251.80072919866637</v>
      </c>
      <c r="AK122" s="151">
        <f t="shared" si="368"/>
        <v>0</v>
      </c>
      <c r="AL122" s="151">
        <f t="shared" si="369"/>
        <v>251.80072919866637</v>
      </c>
      <c r="AM122" s="151">
        <f t="shared" si="370"/>
        <v>38.000888806323296</v>
      </c>
      <c r="AN122" s="151">
        <f t="shared" si="371"/>
        <v>0</v>
      </c>
      <c r="AO122" s="151">
        <f t="shared" si="372"/>
        <v>38.000888806323296</v>
      </c>
      <c r="AP122" s="151">
        <f t="shared" si="373"/>
        <v>289.80161800498968</v>
      </c>
      <c r="AQ122" s="151">
        <f t="shared" si="374"/>
        <v>52.237319999999997</v>
      </c>
      <c r="AR122" s="151">
        <f t="shared" si="375"/>
        <v>0</v>
      </c>
      <c r="AS122" s="151">
        <f t="shared" si="376"/>
        <v>10.422328347266394</v>
      </c>
      <c r="AT122" s="151">
        <f t="shared" si="377"/>
        <v>0</v>
      </c>
      <c r="AU122" s="151">
        <f t="shared" si="378"/>
        <v>10.422328347266394</v>
      </c>
      <c r="AV122" s="2"/>
      <c r="AW122" s="2">
        <f t="shared" si="379"/>
        <v>38.000888806323296</v>
      </c>
      <c r="AX122" s="2">
        <f t="shared" si="380"/>
        <v>10.422328347266394</v>
      </c>
      <c r="AY122" s="2">
        <f t="shared" si="381"/>
        <v>48.42321715358969</v>
      </c>
      <c r="AZ122" s="2"/>
      <c r="BA122" s="248">
        <f>'JMP Rural FINAL calcs'!BI122+'JMP Urban FINAL calcs'!BI122</f>
        <v>0</v>
      </c>
      <c r="BB122" s="248">
        <f>'JMP Rural FINAL calcs'!BJ122+'JMP Urban FINAL calcs'!BJ122</f>
        <v>0</v>
      </c>
      <c r="BC122" s="249">
        <f>BA122/B122</f>
        <v>0</v>
      </c>
      <c r="BD122" s="249" t="e">
        <f>'JMP Urban FINAL calcs'!BI122/'JMP Total sum FINAL calcs'!BA122</f>
        <v>#DIV/0!</v>
      </c>
      <c r="BE122" s="249" t="e">
        <f>'JMP Rural FINAL calcs'!BI122/'JMP Total sum FINAL calcs'!BA122</f>
        <v>#DIV/0!</v>
      </c>
      <c r="BF122" s="248"/>
      <c r="BG122" s="248">
        <f>'JMP Rural FINAL calcs'!BN122+'JMP Urban FINAL calcs'!BN122</f>
        <v>0</v>
      </c>
      <c r="BH122" s="248">
        <f>'JMP Rural FINAL calcs'!BO122+'JMP Urban FINAL calcs'!BO122</f>
        <v>0</v>
      </c>
      <c r="BI122" s="249">
        <f>BG122/B122</f>
        <v>0</v>
      </c>
      <c r="BJ122" s="249" t="e">
        <f>'JMP Urban FINAL calcs'!BN122/'JMP Total sum FINAL calcs'!BG122</f>
        <v>#DIV/0!</v>
      </c>
      <c r="BK122" s="249" t="e">
        <f>'JMP Rural FINAL calcs'!BN122/'JMP Total sum FINAL calcs'!BG122</f>
        <v>#DIV/0!</v>
      </c>
      <c r="BL122" s="248"/>
      <c r="BM122" s="248">
        <f>'JMP Rural FINAL calcs'!BS122+'JMP Urban FINAL calcs'!BS122</f>
        <v>0</v>
      </c>
      <c r="BN122" s="248"/>
      <c r="BO122" s="249">
        <f>BM122/B122</f>
        <v>0</v>
      </c>
      <c r="BP122" s="249" t="e">
        <f>'JMP Urban FINAL calcs'!BS122/'JMP Total sum FINAL calcs'!BM122</f>
        <v>#DIV/0!</v>
      </c>
      <c r="BQ122" s="249" t="e">
        <f>'JMP Rural FINAL calcs'!BS122/'JMP Total sum FINAL calcs'!BM122</f>
        <v>#DIV/0!</v>
      </c>
      <c r="BR122" s="248"/>
      <c r="BS122" s="248">
        <f>'JMP Rural FINAL calcs'!BX122+'JMP Urban FINAL calcs'!BX122</f>
        <v>0</v>
      </c>
      <c r="BT122" s="248">
        <f>'JMP Rural FINAL calcs'!BY122+'JMP Urban FINAL calcs'!BY122</f>
        <v>0</v>
      </c>
      <c r="BU122" s="249">
        <f>BS122/B122</f>
        <v>0</v>
      </c>
      <c r="BV122" s="249" t="e">
        <f>'JMP Urban FINAL calcs'!BX122/'JMP Total sum FINAL calcs'!BS122</f>
        <v>#DIV/0!</v>
      </c>
      <c r="BW122" s="249" t="e">
        <f>'JMP Rural FINAL calcs'!BX122/'JMP Total sum FINAL calcs'!BS122</f>
        <v>#DIV/0!</v>
      </c>
      <c r="BX122" s="2"/>
      <c r="BY122" s="2"/>
      <c r="BZ122" s="2"/>
      <c r="CA122" s="2"/>
      <c r="CB122" s="2"/>
    </row>
    <row r="123" spans="1:80" ht="15.5" x14ac:dyDescent="0.35">
      <c r="A123" s="9" t="s">
        <v>168</v>
      </c>
      <c r="B123" s="151">
        <f t="shared" si="386"/>
        <v>55143.994354311209</v>
      </c>
      <c r="C123" s="152">
        <f>[1]HH_Islam_wealth!D126</f>
        <v>5.0120585592278903</v>
      </c>
      <c r="D123" s="153">
        <f t="shared" si="332"/>
        <v>11002.264579048766</v>
      </c>
      <c r="E123" s="151">
        <v>0.16542000000000001</v>
      </c>
      <c r="F123" s="151">
        <v>91.216560000000001</v>
      </c>
      <c r="G123" s="151">
        <v>2.1650800000000001</v>
      </c>
      <c r="H123" s="151">
        <v>1193.91291</v>
      </c>
      <c r="I123" s="151"/>
      <c r="J123" s="151"/>
      <c r="K123" s="151">
        <v>78.905000000000001</v>
      </c>
      <c r="L123" s="151">
        <v>43511.374770000002</v>
      </c>
      <c r="M123" s="151">
        <f t="shared" ref="M123:N123" si="388">K123</f>
        <v>78.905000000000001</v>
      </c>
      <c r="N123" s="151">
        <f t="shared" si="388"/>
        <v>43511.374770000002</v>
      </c>
      <c r="O123" s="151">
        <v>18.764500000000002</v>
      </c>
      <c r="P123" s="151">
        <v>10347.49576</v>
      </c>
      <c r="Q123" s="151"/>
      <c r="R123" s="154"/>
      <c r="S123" s="151">
        <v>53.593400000000003</v>
      </c>
      <c r="T123" s="151">
        <v>29553.54291</v>
      </c>
      <c r="U123" s="151">
        <v>44.07611</v>
      </c>
      <c r="V123" s="151">
        <v>24305.32761</v>
      </c>
      <c r="W123" s="151">
        <v>0</v>
      </c>
      <c r="X123" s="154">
        <v>0</v>
      </c>
      <c r="Y123" s="151">
        <f t="shared" si="357"/>
        <v>43511.374770000002</v>
      </c>
      <c r="Z123" s="155">
        <f t="shared" si="358"/>
        <v>0.8078775945693788</v>
      </c>
      <c r="AA123" s="151">
        <f t="shared" si="359"/>
        <v>23875.64515713372</v>
      </c>
      <c r="AB123" s="151">
        <f t="shared" si="360"/>
        <v>5677.8977528662808</v>
      </c>
      <c r="AC123" s="151">
        <f t="shared" si="361"/>
        <v>19635.72960478751</v>
      </c>
      <c r="AD123" s="151">
        <f t="shared" si="362"/>
        <v>4669.5980052124914</v>
      </c>
      <c r="AE123" s="151">
        <f t="shared" si="363"/>
        <v>0</v>
      </c>
      <c r="AF123" s="151">
        <f t="shared" si="364"/>
        <v>0</v>
      </c>
      <c r="AG123" s="151"/>
      <c r="AH123" s="151">
        <f t="shared" si="365"/>
        <v>4763.640503197108</v>
      </c>
      <c r="AI123" s="151">
        <f t="shared" si="366"/>
        <v>377.61581632045437</v>
      </c>
      <c r="AJ123" s="151">
        <f t="shared" si="367"/>
        <v>3917.6975633366105</v>
      </c>
      <c r="AK123" s="151">
        <f t="shared" si="368"/>
        <v>310.55755833865362</v>
      </c>
      <c r="AL123" s="151">
        <f t="shared" si="369"/>
        <v>4228.2551216752645</v>
      </c>
      <c r="AM123" s="151">
        <f t="shared" si="370"/>
        <v>0</v>
      </c>
      <c r="AN123" s="151">
        <f t="shared" si="371"/>
        <v>0</v>
      </c>
      <c r="AO123" s="151">
        <f t="shared" si="372"/>
        <v>0</v>
      </c>
      <c r="AP123" s="151">
        <f t="shared" si="373"/>
        <v>4228.2551216752645</v>
      </c>
      <c r="AQ123" s="151">
        <f t="shared" si="374"/>
        <v>964.53548985612724</v>
      </c>
      <c r="AR123" s="151">
        <f t="shared" si="375"/>
        <v>229.37742014387277</v>
      </c>
      <c r="AS123" s="151">
        <f t="shared" si="376"/>
        <v>192.44298095445922</v>
      </c>
      <c r="AT123" s="151">
        <f t="shared" si="377"/>
        <v>15.255037255537603</v>
      </c>
      <c r="AU123" s="151">
        <f t="shared" si="378"/>
        <v>207.69801820999683</v>
      </c>
      <c r="AV123" s="2"/>
      <c r="AW123" s="2">
        <f t="shared" si="379"/>
        <v>0</v>
      </c>
      <c r="AX123" s="2">
        <f t="shared" si="380"/>
        <v>207.69801820999683</v>
      </c>
      <c r="AY123" s="2">
        <f t="shared" si="381"/>
        <v>207.69801820999683</v>
      </c>
      <c r="AZ123" s="2"/>
      <c r="BA123" s="248">
        <f>'JMP Rural FINAL calcs'!BI123+'JMP Urban FINAL calcs'!BI123</f>
        <v>0</v>
      </c>
      <c r="BB123" s="248">
        <f>'JMP Rural FINAL calcs'!BJ123+'JMP Urban FINAL calcs'!BJ123</f>
        <v>0</v>
      </c>
      <c r="BC123" s="249">
        <f>BA123/B123</f>
        <v>0</v>
      </c>
      <c r="BD123" s="249" t="e">
        <f>'JMP Urban FINAL calcs'!BI123/'JMP Total sum FINAL calcs'!BA123</f>
        <v>#DIV/0!</v>
      </c>
      <c r="BE123" s="249" t="e">
        <f>'JMP Rural FINAL calcs'!BI123/'JMP Total sum FINAL calcs'!BA123</f>
        <v>#DIV/0!</v>
      </c>
      <c r="BF123" s="248"/>
      <c r="BG123" s="248">
        <f>'JMP Rural FINAL calcs'!BN123+'JMP Urban FINAL calcs'!BN123</f>
        <v>0</v>
      </c>
      <c r="BH123" s="248">
        <f>'JMP Rural FINAL calcs'!BO123+'JMP Urban FINAL calcs'!BO123</f>
        <v>0</v>
      </c>
      <c r="BI123" s="249">
        <f>BG123/B123</f>
        <v>0</v>
      </c>
      <c r="BJ123" s="249" t="e">
        <f>'JMP Urban FINAL calcs'!BN123/'JMP Total sum FINAL calcs'!BG123</f>
        <v>#DIV/0!</v>
      </c>
      <c r="BK123" s="249" t="e">
        <f>'JMP Rural FINAL calcs'!BN123/'JMP Total sum FINAL calcs'!BG123</f>
        <v>#DIV/0!</v>
      </c>
      <c r="BL123" s="248"/>
      <c r="BM123" s="248">
        <f>'JMP Rural FINAL calcs'!BS123+'JMP Urban FINAL calcs'!BS123</f>
        <v>0</v>
      </c>
      <c r="BN123" s="248"/>
      <c r="BO123" s="249">
        <f>BM123/B123</f>
        <v>0</v>
      </c>
      <c r="BP123" s="249" t="e">
        <f>'JMP Urban FINAL calcs'!BS123/'JMP Total sum FINAL calcs'!BM123</f>
        <v>#DIV/0!</v>
      </c>
      <c r="BQ123" s="249" t="e">
        <f>'JMP Rural FINAL calcs'!BS123/'JMP Total sum FINAL calcs'!BM123</f>
        <v>#DIV/0!</v>
      </c>
      <c r="BR123" s="248"/>
      <c r="BS123" s="248">
        <f>'JMP Rural FINAL calcs'!BX123+'JMP Urban FINAL calcs'!BX123</f>
        <v>0</v>
      </c>
      <c r="BT123" s="248">
        <f>'JMP Rural FINAL calcs'!BY123+'JMP Urban FINAL calcs'!BY123</f>
        <v>0</v>
      </c>
      <c r="BU123" s="249">
        <f>BS123/B123</f>
        <v>0</v>
      </c>
      <c r="BV123" s="249" t="e">
        <f>'JMP Urban FINAL calcs'!BX123/'JMP Total sum FINAL calcs'!BS123</f>
        <v>#DIV/0!</v>
      </c>
      <c r="BW123" s="249" t="e">
        <f>'JMP Rural FINAL calcs'!BX123/'JMP Total sum FINAL calcs'!BS123</f>
        <v>#DIV/0!</v>
      </c>
      <c r="BX123" s="2"/>
      <c r="BY123" s="2"/>
      <c r="BZ123" s="2"/>
      <c r="CA123" s="2"/>
      <c r="CB123" s="2"/>
    </row>
    <row r="124" spans="1:80" ht="15.5" x14ac:dyDescent="0.35">
      <c r="A124" s="9" t="s">
        <v>169</v>
      </c>
      <c r="B124" s="151">
        <f t="shared" si="386"/>
        <v>21728.999990816334</v>
      </c>
      <c r="C124" s="152">
        <f>[1]HH_Islam_wealth!D127</f>
        <v>5.0120585592278903</v>
      </c>
      <c r="D124" s="153">
        <f t="shared" si="332"/>
        <v>4335.3443967270196</v>
      </c>
      <c r="E124" s="151">
        <v>0</v>
      </c>
      <c r="F124" s="151">
        <v>0</v>
      </c>
      <c r="G124" s="151">
        <v>0</v>
      </c>
      <c r="H124" s="151">
        <v>4.8000000000000001E-4</v>
      </c>
      <c r="I124" s="151"/>
      <c r="J124" s="151"/>
      <c r="K124" s="151">
        <v>100</v>
      </c>
      <c r="L124" s="151">
        <v>21728.999520000001</v>
      </c>
      <c r="M124" s="151">
        <f t="shared" ref="M124:N124" si="389">K124</f>
        <v>100</v>
      </c>
      <c r="N124" s="151">
        <f t="shared" si="389"/>
        <v>21728.999520000001</v>
      </c>
      <c r="O124" s="151">
        <v>0</v>
      </c>
      <c r="P124" s="151">
        <v>0</v>
      </c>
      <c r="Q124" s="151"/>
      <c r="R124" s="154"/>
      <c r="S124" s="151">
        <v>56.444400000000002</v>
      </c>
      <c r="T124" s="151">
        <v>12264.80321</v>
      </c>
      <c r="U124" s="151">
        <v>43.555599999999998</v>
      </c>
      <c r="V124" s="151">
        <v>9464.1963199999991</v>
      </c>
      <c r="W124" s="151">
        <v>0</v>
      </c>
      <c r="X124" s="154">
        <v>0</v>
      </c>
      <c r="Y124" s="151">
        <f t="shared" si="357"/>
        <v>21728.999520000001</v>
      </c>
      <c r="Z124" s="155">
        <f t="shared" si="358"/>
        <v>1</v>
      </c>
      <c r="AA124" s="151">
        <f t="shared" si="359"/>
        <v>12264.80321</v>
      </c>
      <c r="AB124" s="151">
        <f t="shared" si="360"/>
        <v>0</v>
      </c>
      <c r="AC124" s="151">
        <f t="shared" si="361"/>
        <v>9464.1963199999991</v>
      </c>
      <c r="AD124" s="151">
        <f t="shared" si="362"/>
        <v>0</v>
      </c>
      <c r="AE124" s="151">
        <f t="shared" si="363"/>
        <v>0</v>
      </c>
      <c r="AF124" s="151">
        <f t="shared" si="364"/>
        <v>0</v>
      </c>
      <c r="AG124" s="151"/>
      <c r="AH124" s="151">
        <f t="shared" si="365"/>
        <v>2447.0590407246555</v>
      </c>
      <c r="AI124" s="151">
        <f t="shared" si="366"/>
        <v>0</v>
      </c>
      <c r="AJ124" s="151">
        <f t="shared" si="367"/>
        <v>1888.2852640608337</v>
      </c>
      <c r="AK124" s="151">
        <f t="shared" si="368"/>
        <v>0</v>
      </c>
      <c r="AL124" s="151">
        <f t="shared" si="369"/>
        <v>1888.2852640608337</v>
      </c>
      <c r="AM124" s="151">
        <f t="shared" si="370"/>
        <v>0</v>
      </c>
      <c r="AN124" s="151">
        <f t="shared" si="371"/>
        <v>0</v>
      </c>
      <c r="AO124" s="151">
        <f t="shared" si="372"/>
        <v>0</v>
      </c>
      <c r="AP124" s="151">
        <f t="shared" si="373"/>
        <v>1888.2852640608337</v>
      </c>
      <c r="AQ124" s="151">
        <f t="shared" si="374"/>
        <v>4.8000000000000001E-4</v>
      </c>
      <c r="AR124" s="151">
        <f t="shared" si="375"/>
        <v>0</v>
      </c>
      <c r="AS124" s="151">
        <f t="shared" si="376"/>
        <v>9.5769032689423363E-5</v>
      </c>
      <c r="AT124" s="151">
        <f t="shared" si="377"/>
        <v>0</v>
      </c>
      <c r="AU124" s="151">
        <f t="shared" si="378"/>
        <v>9.5769032689423363E-5</v>
      </c>
      <c r="AV124" s="2"/>
      <c r="AW124" s="2">
        <f t="shared" si="379"/>
        <v>0</v>
      </c>
      <c r="AX124" s="2">
        <f t="shared" si="380"/>
        <v>9.5769032689423363E-5</v>
      </c>
      <c r="AY124" s="2">
        <f t="shared" si="381"/>
        <v>9.5769032689423363E-5</v>
      </c>
      <c r="AZ124" s="2"/>
      <c r="BA124" s="248">
        <f>'JMP Rural FINAL calcs'!BI124+'JMP Urban FINAL calcs'!BI124</f>
        <v>7009.3685986500004</v>
      </c>
      <c r="BB124" s="248">
        <f>'JMP Rural FINAL calcs'!BJ124+'JMP Urban FINAL calcs'!BJ124</f>
        <v>1398.5009384506861</v>
      </c>
      <c r="BC124" s="249">
        <f>BA124/B124</f>
        <v>0.32258127854997831</v>
      </c>
      <c r="BD124" s="249">
        <f>'JMP Urban FINAL calcs'!BI124/'JMP Total sum FINAL calcs'!BA124</f>
        <v>0.59047442458613753</v>
      </c>
      <c r="BE124" s="249">
        <f>'JMP Rural FINAL calcs'!BI124/'JMP Total sum FINAL calcs'!BA124</f>
        <v>0.40952557541386242</v>
      </c>
      <c r="BF124" s="248"/>
      <c r="BG124" s="248">
        <f>'JMP Rural FINAL calcs'!BN124+'JMP Urban FINAL calcs'!BN124</f>
        <v>2454.8279813500003</v>
      </c>
      <c r="BH124" s="248">
        <f>'JMP Rural FINAL calcs'!BO124+'JMP Urban FINAL calcs'!BO124</f>
        <v>489.78437748504024</v>
      </c>
      <c r="BI124" s="249">
        <f>BG124/B124</f>
        <v>0.1129747334155977</v>
      </c>
      <c r="BJ124" s="249">
        <f>'JMP Urban FINAL calcs'!BN124/'JMP Total sum FINAL calcs'!BG124</f>
        <v>0.56200175347573533</v>
      </c>
      <c r="BK124" s="249">
        <f>'JMP Rural FINAL calcs'!BN124/'JMP Total sum FINAL calcs'!BG124</f>
        <v>0.43799824652426456</v>
      </c>
      <c r="BL124" s="248"/>
      <c r="BM124" s="248">
        <f>'JMP Rural FINAL calcs'!BS124+'JMP Urban FINAL calcs'!BS124</f>
        <v>0</v>
      </c>
      <c r="BN124" s="248">
        <f>'JMP Rural FINAL calcs'!BT124+'JMP Urban FINAL calcs'!BT124</f>
        <v>0</v>
      </c>
      <c r="BO124" s="249">
        <f>BM124/B124</f>
        <v>0</v>
      </c>
      <c r="BP124" s="249" t="e">
        <f>'JMP Urban FINAL calcs'!BS124/'JMP Total sum FINAL calcs'!BM124</f>
        <v>#DIV/0!</v>
      </c>
      <c r="BQ124" s="249" t="e">
        <f>'JMP Rural FINAL calcs'!BS124/'JMP Total sum FINAL calcs'!BM124</f>
        <v>#DIV/0!</v>
      </c>
      <c r="BR124" s="248"/>
      <c r="BS124" s="248">
        <f>'JMP Rural FINAL calcs'!BX124+'JMP Urban FINAL calcs'!BX124</f>
        <v>0</v>
      </c>
      <c r="BT124" s="248">
        <f>'JMP Rural FINAL calcs'!BY124+'JMP Urban FINAL calcs'!BY124</f>
        <v>0</v>
      </c>
      <c r="BU124" s="249">
        <f>BS124/B124</f>
        <v>0</v>
      </c>
      <c r="BV124" s="249" t="e">
        <f>'JMP Urban FINAL calcs'!BX124/'JMP Total sum FINAL calcs'!BS124</f>
        <v>#DIV/0!</v>
      </c>
      <c r="BW124" s="249" t="e">
        <f>'JMP Rural FINAL calcs'!BX124/'JMP Total sum FINAL calcs'!BS124</f>
        <v>#DIV/0!</v>
      </c>
      <c r="BX124" s="2"/>
      <c r="BY124" s="2"/>
      <c r="BZ124" s="2"/>
      <c r="CA124" s="2"/>
      <c r="CB124" s="2"/>
    </row>
    <row r="125" spans="1:80" ht="15.5" x14ac:dyDescent="0.35">
      <c r="A125" s="9" t="s">
        <v>137</v>
      </c>
      <c r="B125" s="151">
        <f t="shared" si="386"/>
        <v>8251165.6111926055</v>
      </c>
      <c r="C125" s="152">
        <f>[1]HH_Islam_wealth!D128</f>
        <v>5.0120585592278903</v>
      </c>
      <c r="D125" s="153">
        <f t="shared" si="332"/>
        <v>1646262.8107169804</v>
      </c>
      <c r="E125" s="151">
        <v>14.46893</v>
      </c>
      <c r="F125" s="151">
        <v>1193854.73438</v>
      </c>
      <c r="G125" s="151">
        <v>70.319029999999998</v>
      </c>
      <c r="H125" s="151">
        <v>5802136.9317399999</v>
      </c>
      <c r="I125" s="151"/>
      <c r="J125" s="151"/>
      <c r="K125" s="151">
        <v>12.94927</v>
      </c>
      <c r="L125" s="151">
        <v>1068464.9953099999</v>
      </c>
      <c r="M125" s="151">
        <f t="shared" ref="M125:N125" si="390">K125</f>
        <v>12.94927</v>
      </c>
      <c r="N125" s="151">
        <f t="shared" si="390"/>
        <v>1068464.9953099999</v>
      </c>
      <c r="O125" s="151">
        <v>2.2627799999999998</v>
      </c>
      <c r="P125" s="151">
        <v>186705.33856999999</v>
      </c>
      <c r="Q125" s="151"/>
      <c r="R125" s="154"/>
      <c r="S125" s="151">
        <v>3.9217499999999998</v>
      </c>
      <c r="T125" s="151">
        <v>323589.61472999997</v>
      </c>
      <c r="U125" s="151">
        <v>4.5265599999999999</v>
      </c>
      <c r="V125" s="151">
        <v>373493.96208999999</v>
      </c>
      <c r="W125" s="151">
        <v>6.7637400000000003</v>
      </c>
      <c r="X125" s="154">
        <v>558086.75707000005</v>
      </c>
      <c r="Y125" s="151">
        <f t="shared" si="357"/>
        <v>1068464.9953099999</v>
      </c>
      <c r="Z125" s="155">
        <f t="shared" si="358"/>
        <v>0.85125099476112231</v>
      </c>
      <c r="AA125" s="151">
        <f t="shared" si="359"/>
        <v>275455.9814332808</v>
      </c>
      <c r="AB125" s="151">
        <f t="shared" si="360"/>
        <v>48133.633296719177</v>
      </c>
      <c r="AC125" s="151">
        <f t="shared" si="361"/>
        <v>317937.10676638538</v>
      </c>
      <c r="AD125" s="151">
        <f t="shared" si="362"/>
        <v>55556.855323614589</v>
      </c>
      <c r="AE125" s="151">
        <f t="shared" si="363"/>
        <v>475071.90711884637</v>
      </c>
      <c r="AF125" s="151">
        <f t="shared" si="364"/>
        <v>83014.849951153694</v>
      </c>
      <c r="AG125" s="151"/>
      <c r="AH125" s="151">
        <f t="shared" si="365"/>
        <v>54958.651854960553</v>
      </c>
      <c r="AI125" s="151">
        <f t="shared" si="366"/>
        <v>3201.1885421209831</v>
      </c>
      <c r="AJ125" s="151">
        <f t="shared" si="367"/>
        <v>63434.435773105513</v>
      </c>
      <c r="AK125" s="151">
        <f t="shared" si="368"/>
        <v>3694.8793705616736</v>
      </c>
      <c r="AL125" s="151">
        <f t="shared" si="369"/>
        <v>67129.315143667191</v>
      </c>
      <c r="AM125" s="151">
        <f t="shared" si="370"/>
        <v>94785.785422273955</v>
      </c>
      <c r="AN125" s="151">
        <f t="shared" si="371"/>
        <v>5521.0082490830655</v>
      </c>
      <c r="AO125" s="151">
        <f t="shared" si="372"/>
        <v>100306.79367135702</v>
      </c>
      <c r="AP125" s="151">
        <f t="shared" si="373"/>
        <v>167436.1088150242</v>
      </c>
      <c r="AQ125" s="151">
        <f t="shared" si="374"/>
        <v>4939074.8348839208</v>
      </c>
      <c r="AR125" s="151">
        <f t="shared" si="375"/>
        <v>863062.09685607895</v>
      </c>
      <c r="AS125" s="151">
        <f t="shared" si="376"/>
        <v>985438.37357813853</v>
      </c>
      <c r="AT125" s="151">
        <f t="shared" si="377"/>
        <v>57399.043171397294</v>
      </c>
      <c r="AU125" s="151">
        <f t="shared" si="378"/>
        <v>1042837.4167495358</v>
      </c>
      <c r="AV125" s="2"/>
      <c r="AW125" s="2">
        <f t="shared" si="379"/>
        <v>100306.79367135702</v>
      </c>
      <c r="AX125" s="2">
        <f t="shared" si="380"/>
        <v>1042837.4167495358</v>
      </c>
      <c r="AY125" s="2">
        <f t="shared" si="381"/>
        <v>1143144.2104208928</v>
      </c>
      <c r="AZ125" s="2"/>
      <c r="BA125" s="248">
        <f>'JMP Rural FINAL calcs'!BI125+'JMP Urban FINAL calcs'!BI125</f>
        <v>200762.39135669993</v>
      </c>
      <c r="BB125" s="248">
        <f>'JMP Rural FINAL calcs'!BJ125+'JMP Urban FINAL calcs'!BJ125</f>
        <v>36214.901058995492</v>
      </c>
      <c r="BC125" s="249">
        <f>BA125/B125</f>
        <v>2.433139762512683E-2</v>
      </c>
      <c r="BD125" s="249">
        <f>'JMP Urban FINAL calcs'!BI125/'JMP Total sum FINAL calcs'!BA125</f>
        <v>0.72118401595560444</v>
      </c>
      <c r="BE125" s="249">
        <f>'JMP Rural FINAL calcs'!BI125/'JMP Total sum FINAL calcs'!BA125</f>
        <v>0.2788159840443955</v>
      </c>
      <c r="BF125" s="248"/>
      <c r="BG125" s="248">
        <f>'JMP Rural FINAL calcs'!BN125+'JMP Urban FINAL calcs'!BN125</f>
        <v>730818.34215330018</v>
      </c>
      <c r="BH125" s="248">
        <f>'JMP Rural FINAL calcs'!BO125+'JMP Urban FINAL calcs'!BO125</f>
        <v>130959.92494776647</v>
      </c>
      <c r="BI125" s="249">
        <f>BG125/B125</f>
        <v>8.8571527538115827E-2</v>
      </c>
      <c r="BJ125" s="249">
        <f>'JMP Urban FINAL calcs'!BN125/'JMP Total sum FINAL calcs'!BG125</f>
        <v>0.27843683564231075</v>
      </c>
      <c r="BK125" s="249">
        <f>'JMP Rural FINAL calcs'!BN125/'JMP Total sum FINAL calcs'!BG125</f>
        <v>0.7215631643576893</v>
      </c>
      <c r="BL125" s="248"/>
      <c r="BM125" s="248">
        <f>'JMP Rural FINAL calcs'!BS125+'JMP Urban FINAL calcs'!BS125</f>
        <v>5802136.8947900003</v>
      </c>
      <c r="BN125" s="248">
        <f>'JMP Rural FINAL calcs'!BT125+'JMP Urban FINAL calcs'!BT125</f>
        <v>1036647.4031823094</v>
      </c>
      <c r="BO125" s="249">
        <f>BM125/B125</f>
        <v>0.70318996953830037</v>
      </c>
      <c r="BP125" s="249">
        <f>'JMP Urban FINAL calcs'!BS125/'JMP Total sum FINAL calcs'!BM125</f>
        <v>8.1424601171375691E-2</v>
      </c>
      <c r="BQ125" s="249">
        <f>'JMP Rural FINAL calcs'!BS125/'JMP Total sum FINAL calcs'!BM125</f>
        <v>0.91857539882862427</v>
      </c>
      <c r="BR125" s="248"/>
      <c r="BS125" s="248">
        <f>'JMP Rural FINAL calcs'!BX125+'JMP Urban FINAL calcs'!BX125</f>
        <v>1193854.7516700001</v>
      </c>
      <c r="BT125" s="248">
        <f>'JMP Rural FINAL calcs'!BY125+'JMP Urban FINAL calcs'!BY125</f>
        <v>238196.48903980761</v>
      </c>
      <c r="BU125" s="249">
        <f>BS125/B125</f>
        <v>0.14468922427766456</v>
      </c>
      <c r="BV125" s="249">
        <f>'JMP Urban FINAL calcs'!BX125/'JMP Total sum FINAL calcs'!BS125</f>
        <v>7.0934384506607332E-3</v>
      </c>
      <c r="BW125" s="249">
        <f>'JMP Rural FINAL calcs'!BX125/'JMP Total sum FINAL calcs'!BS125</f>
        <v>0.99290656154933921</v>
      </c>
      <c r="BX125" s="2"/>
      <c r="BY125" s="2"/>
      <c r="BZ125" s="2"/>
      <c r="CA125" s="2"/>
      <c r="CB125" s="2"/>
    </row>
    <row r="126" spans="1:80" ht="15.5" x14ac:dyDescent="0.35">
      <c r="A126" s="9" t="s">
        <v>157</v>
      </c>
      <c r="B126" s="151">
        <f t="shared" si="386"/>
        <v>196440.00449179963</v>
      </c>
      <c r="C126" s="152">
        <f>[1]HH_Islam_wealth!D129</f>
        <v>5.0120585592278903</v>
      </c>
      <c r="D126" s="153">
        <f t="shared" si="332"/>
        <v>39193.477524345064</v>
      </c>
      <c r="E126" s="151">
        <v>0.10414</v>
      </c>
      <c r="F126" s="151">
        <v>204.56990999999999</v>
      </c>
      <c r="G126" s="151">
        <v>1.7279199999999999</v>
      </c>
      <c r="H126" s="151">
        <v>3394.33005</v>
      </c>
      <c r="I126" s="151">
        <v>49.700279999999999</v>
      </c>
      <c r="J126" s="151">
        <v>97631.229900000006</v>
      </c>
      <c r="K126" s="151"/>
      <c r="L126" s="151"/>
      <c r="M126" s="151">
        <f t="shared" ref="M126:N126" si="391">I126</f>
        <v>49.700279999999999</v>
      </c>
      <c r="N126" s="151">
        <f t="shared" si="391"/>
        <v>97631.229900000006</v>
      </c>
      <c r="O126" s="151">
        <v>0</v>
      </c>
      <c r="P126" s="151">
        <v>0</v>
      </c>
      <c r="Q126" s="151">
        <v>48.467660000000002</v>
      </c>
      <c r="R126" s="154">
        <v>95209.870139999999</v>
      </c>
      <c r="S126" s="151">
        <v>0.23064999999999999</v>
      </c>
      <c r="T126" s="151">
        <v>453.09588000000002</v>
      </c>
      <c r="U126" s="151">
        <v>87.715400000000002</v>
      </c>
      <c r="V126" s="151">
        <v>172308.13570000001</v>
      </c>
      <c r="W126" s="151">
        <v>10.221880000000001</v>
      </c>
      <c r="X126" s="154">
        <v>20079.868460000002</v>
      </c>
      <c r="Y126" s="151">
        <f>R126+N126</f>
        <v>192841.10003999999</v>
      </c>
      <c r="Z126" s="155">
        <f t="shared" si="358"/>
        <v>1</v>
      </c>
      <c r="AA126" s="151">
        <f t="shared" si="359"/>
        <v>453.09588000000002</v>
      </c>
      <c r="AB126" s="151">
        <f t="shared" si="360"/>
        <v>0</v>
      </c>
      <c r="AC126" s="151">
        <f t="shared" si="361"/>
        <v>172308.13570000001</v>
      </c>
      <c r="AD126" s="151">
        <f t="shared" si="362"/>
        <v>0</v>
      </c>
      <c r="AE126" s="151">
        <f t="shared" si="363"/>
        <v>20079.868460000002</v>
      </c>
      <c r="AF126" s="151">
        <f t="shared" si="364"/>
        <v>0</v>
      </c>
      <c r="AG126" s="151"/>
      <c r="AH126" s="151">
        <f t="shared" si="365"/>
        <v>90.40115446492301</v>
      </c>
      <c r="AI126" s="151">
        <f t="shared" si="366"/>
        <v>0</v>
      </c>
      <c r="AJ126" s="151">
        <f t="shared" si="367"/>
        <v>34378.715584389371</v>
      </c>
      <c r="AK126" s="151">
        <f t="shared" si="368"/>
        <v>0</v>
      </c>
      <c r="AL126" s="151">
        <f t="shared" si="369"/>
        <v>34378.715584389371</v>
      </c>
      <c r="AM126" s="151">
        <f t="shared" si="370"/>
        <v>4006.3116228022113</v>
      </c>
      <c r="AN126" s="151">
        <f t="shared" si="371"/>
        <v>0</v>
      </c>
      <c r="AO126" s="151">
        <f t="shared" si="372"/>
        <v>4006.3116228022113</v>
      </c>
      <c r="AP126" s="151">
        <f t="shared" si="373"/>
        <v>38385.027207191582</v>
      </c>
      <c r="AQ126" s="151">
        <f t="shared" si="374"/>
        <v>3394.33005</v>
      </c>
      <c r="AR126" s="151">
        <f t="shared" si="375"/>
        <v>0</v>
      </c>
      <c r="AS126" s="151">
        <f t="shared" si="376"/>
        <v>677.23271982737924</v>
      </c>
      <c r="AT126" s="151">
        <f t="shared" si="377"/>
        <v>0</v>
      </c>
      <c r="AU126" s="151">
        <f t="shared" si="378"/>
        <v>677.23271982737924</v>
      </c>
      <c r="AV126" s="2"/>
      <c r="AW126" s="2">
        <f t="shared" si="379"/>
        <v>4006.3116228022113</v>
      </c>
      <c r="AX126" s="2">
        <f t="shared" si="380"/>
        <v>677.23271982737924</v>
      </c>
      <c r="AY126" s="2">
        <f t="shared" si="381"/>
        <v>4683.5443426295906</v>
      </c>
      <c r="AZ126" s="2"/>
      <c r="BA126" s="248">
        <f>'JMP Rural FINAL calcs'!BI126+'JMP Urban FINAL calcs'!BI126</f>
        <v>122507.27509969594</v>
      </c>
      <c r="BB126" s="248">
        <f>'JMP Rural FINAL calcs'!BJ126+'JMP Urban FINAL calcs'!BJ126</f>
        <v>24442.506736906169</v>
      </c>
      <c r="BC126" s="249">
        <f>BA126/B126</f>
        <v>0.62363710190614452</v>
      </c>
      <c r="BD126" s="249">
        <f>'JMP Urban FINAL calcs'!BI126/'JMP Total sum FINAL calcs'!BA126</f>
        <v>0.19583145530561122</v>
      </c>
      <c r="BE126" s="249">
        <f>'JMP Rural FINAL calcs'!BI126/'JMP Total sum FINAL calcs'!BA126</f>
        <v>0.80416854469438881</v>
      </c>
      <c r="BF126" s="248"/>
      <c r="BG126" s="248">
        <f>'JMP Rural FINAL calcs'!BN126+'JMP Urban FINAL calcs'!BN126</f>
        <v>69880.736530304057</v>
      </c>
      <c r="BH126" s="248">
        <f>'JMP Rural FINAL calcs'!BO126+'JMP Urban FINAL calcs'!BO126</f>
        <v>13942.521960690985</v>
      </c>
      <c r="BI126" s="249">
        <f>BG126/B126</f>
        <v>0.3557357713928439</v>
      </c>
      <c r="BJ126" s="249">
        <f>'JMP Urban FINAL calcs'!BN126/'JMP Total sum FINAL calcs'!BG126</f>
        <v>0.16490595225344196</v>
      </c>
      <c r="BK126" s="249">
        <f>'JMP Rural FINAL calcs'!BN126/'JMP Total sum FINAL calcs'!BG126</f>
        <v>0.83509404774655815</v>
      </c>
      <c r="BL126" s="248"/>
      <c r="BM126" s="248">
        <f>'JMP Rural FINAL calcs'!BS126+'JMP Urban FINAL calcs'!BS126</f>
        <v>3394.3225499999999</v>
      </c>
      <c r="BN126" s="248">
        <f>'JMP Rural FINAL calcs'!BT126+'JMP Urban FINAL calcs'!BT126</f>
        <v>677.23122343624357</v>
      </c>
      <c r="BO126" s="249">
        <f>BM126/B126</f>
        <v>1.7279181797930043E-2</v>
      </c>
      <c r="BP126" s="249">
        <f>'JMP Urban FINAL calcs'!BS126/'JMP Total sum FINAL calcs'!BM126</f>
        <v>0.15455125206059162</v>
      </c>
      <c r="BQ126" s="249">
        <f>'JMP Rural FINAL calcs'!BS126/'JMP Total sum FINAL calcs'!BM126</f>
        <v>0.8454487479394085</v>
      </c>
      <c r="BR126" s="248"/>
      <c r="BS126" s="248">
        <f>'JMP Rural FINAL calcs'!BX126+'JMP Urban FINAL calcs'!BX126</f>
        <v>204.56992</v>
      </c>
      <c r="BT126" s="248">
        <f>'JMP Rural FINAL calcs'!BY126+'JMP Urban FINAL calcs'!BY126</f>
        <v>40.815548657818169</v>
      </c>
      <c r="BU126" s="249">
        <f>BS126/B126</f>
        <v>1.0413862518952434E-3</v>
      </c>
      <c r="BV126" s="249">
        <f>'JMP Urban FINAL calcs'!BX126/'JMP Total sum FINAL calcs'!BS126</f>
        <v>0.16123059538763082</v>
      </c>
      <c r="BW126" s="249">
        <f>'JMP Rural FINAL calcs'!BX126/'JMP Total sum FINAL calcs'!BS126</f>
        <v>0.83876940461236915</v>
      </c>
      <c r="BX126" s="2"/>
      <c r="BY126" s="2"/>
      <c r="BZ126" s="2"/>
      <c r="CA126" s="2"/>
      <c r="CB126" s="2"/>
    </row>
    <row r="127" spans="1:80" ht="15.5" x14ac:dyDescent="0.35">
      <c r="A127" s="9" t="s">
        <v>159</v>
      </c>
      <c r="B127" s="151">
        <f t="shared" si="386"/>
        <v>611342.87215134816</v>
      </c>
      <c r="C127" s="152">
        <f>[1]HH_Islam_wealth!D130</f>
        <v>5.0120585592278903</v>
      </c>
      <c r="D127" s="153">
        <f t="shared" si="332"/>
        <v>121974.40730730923</v>
      </c>
      <c r="E127" s="151">
        <v>53.689839999999997</v>
      </c>
      <c r="F127" s="151">
        <v>328229.09636000003</v>
      </c>
      <c r="G127" s="151">
        <v>7.1838199999999999</v>
      </c>
      <c r="H127" s="151">
        <v>43917.804490000002</v>
      </c>
      <c r="I127" s="151"/>
      <c r="J127" s="151"/>
      <c r="K127" s="151">
        <v>33.528350000000003</v>
      </c>
      <c r="L127" s="151">
        <v>204973.24291999999</v>
      </c>
      <c r="M127" s="151">
        <f t="shared" ref="M127:N127" si="392">K127</f>
        <v>33.528350000000003</v>
      </c>
      <c r="N127" s="151">
        <f t="shared" si="392"/>
        <v>204973.24291999999</v>
      </c>
      <c r="O127" s="151">
        <v>5.5979799999999997</v>
      </c>
      <c r="P127" s="151">
        <v>34222.856229999998</v>
      </c>
      <c r="Q127" s="151"/>
      <c r="R127" s="154"/>
      <c r="S127" s="151">
        <v>6.8675300000000004</v>
      </c>
      <c r="T127" s="151">
        <v>41984.142200000002</v>
      </c>
      <c r="U127" s="151">
        <v>12.783239999999999</v>
      </c>
      <c r="V127" s="151">
        <v>78149.426569999996</v>
      </c>
      <c r="W127" s="151">
        <v>19.475570000000001</v>
      </c>
      <c r="X127" s="154">
        <v>119062.53038</v>
      </c>
      <c r="Y127" s="151">
        <f t="shared" ref="Y127:Y129" si="393">N127</f>
        <v>204973.24291999999</v>
      </c>
      <c r="Z127" s="155">
        <f t="shared" si="358"/>
        <v>0.85692552532581712</v>
      </c>
      <c r="AA127" s="151">
        <f t="shared" si="359"/>
        <v>35977.283110088807</v>
      </c>
      <c r="AB127" s="151">
        <f t="shared" si="360"/>
        <v>6006.8590899111932</v>
      </c>
      <c r="AC127" s="151">
        <f t="shared" si="361"/>
        <v>66968.238417408618</v>
      </c>
      <c r="AD127" s="151">
        <f t="shared" si="362"/>
        <v>11181.18815259138</v>
      </c>
      <c r="AE127" s="151">
        <f t="shared" si="363"/>
        <v>102027.72139250256</v>
      </c>
      <c r="AF127" s="151">
        <f t="shared" si="364"/>
        <v>17034.808987497439</v>
      </c>
      <c r="AG127" s="151"/>
      <c r="AH127" s="151">
        <f t="shared" si="365"/>
        <v>7178.1450046806958</v>
      </c>
      <c r="AI127" s="151">
        <f t="shared" si="366"/>
        <v>399.49380871004507</v>
      </c>
      <c r="AJ127" s="151">
        <f t="shared" si="367"/>
        <v>13361.423779478966</v>
      </c>
      <c r="AK127" s="151">
        <f t="shared" si="368"/>
        <v>743.61914839730355</v>
      </c>
      <c r="AL127" s="151">
        <f t="shared" si="369"/>
        <v>14105.042927876269</v>
      </c>
      <c r="AM127" s="151">
        <f t="shared" si="370"/>
        <v>20356.450385970744</v>
      </c>
      <c r="AN127" s="151">
        <f t="shared" si="371"/>
        <v>1132.9216519317536</v>
      </c>
      <c r="AO127" s="151">
        <f t="shared" si="372"/>
        <v>21489.372037902496</v>
      </c>
      <c r="AP127" s="151">
        <f t="shared" si="373"/>
        <v>35594.414965778764</v>
      </c>
      <c r="AQ127" s="151">
        <f t="shared" si="374"/>
        <v>37634.287683749782</v>
      </c>
      <c r="AR127" s="151">
        <f t="shared" si="375"/>
        <v>6283.5168062502207</v>
      </c>
      <c r="AS127" s="151">
        <f t="shared" si="376"/>
        <v>7508.7485988087419</v>
      </c>
      <c r="AT127" s="151">
        <f t="shared" si="377"/>
        <v>417.89328223772117</v>
      </c>
      <c r="AU127" s="151">
        <f t="shared" si="378"/>
        <v>7926.6418810464629</v>
      </c>
      <c r="AV127" s="2"/>
      <c r="AW127" s="2">
        <f t="shared" si="379"/>
        <v>21489.372037902496</v>
      </c>
      <c r="AX127" s="2">
        <f t="shared" si="380"/>
        <v>7926.6418810464629</v>
      </c>
      <c r="AY127" s="2">
        <f t="shared" si="381"/>
        <v>29416.01391894896</v>
      </c>
      <c r="AZ127" s="2"/>
      <c r="BA127" s="248">
        <f>'JMP Rural FINAL calcs'!BI127+'JMP Urban FINAL calcs'!BI127</f>
        <v>82039.24852099389</v>
      </c>
      <c r="BB127" s="248">
        <f>'JMP Rural FINAL calcs'!BJ127+'JMP Urban FINAL calcs'!BJ127</f>
        <v>14702.521404124574</v>
      </c>
      <c r="BC127" s="249">
        <f>BA127/B127</f>
        <v>0.13419515014920089</v>
      </c>
      <c r="BD127" s="249">
        <f>'JMP Urban FINAL calcs'!BI127/'JMP Total sum FINAL calcs'!BA127</f>
        <v>0.66680478374391483</v>
      </c>
      <c r="BE127" s="249">
        <f>'JMP Rural FINAL calcs'!BI127/'JMP Total sum FINAL calcs'!BA127</f>
        <v>0.33319521625608528</v>
      </c>
      <c r="BF127" s="248"/>
      <c r="BG127" s="248">
        <f>'JMP Rural FINAL calcs'!BN127+'JMP Urban FINAL calcs'!BN127</f>
        <v>115172.70866900608</v>
      </c>
      <c r="BH127" s="248">
        <f>'JMP Rural FINAL calcs'!BO127+'JMP Urban FINAL calcs'!BO127</f>
        <v>21006.612135777043</v>
      </c>
      <c r="BI127" s="249">
        <f>BG127/B127</f>
        <v>0.18839298520600589</v>
      </c>
      <c r="BJ127" s="249">
        <f>'JMP Urban FINAL calcs'!BN127/'JMP Total sum FINAL calcs'!BG127</f>
        <v>0.42338280982504739</v>
      </c>
      <c r="BK127" s="249">
        <f>'JMP Rural FINAL calcs'!BN127/'JMP Total sum FINAL calcs'!BG127</f>
        <v>0.57661719017495261</v>
      </c>
      <c r="BL127" s="248"/>
      <c r="BM127" s="248">
        <f>'JMP Rural FINAL calcs'!BS127+'JMP Urban FINAL calcs'!BS127</f>
        <v>43917.804450000003</v>
      </c>
      <c r="BN127" s="248">
        <f>'JMP Rural FINAL calcs'!BT127+'JMP Urban FINAL calcs'!BT127</f>
        <v>8253.1002314482685</v>
      </c>
      <c r="BO127" s="249">
        <f>BM127/B127</f>
        <v>7.1838253867998664E-2</v>
      </c>
      <c r="BP127" s="249">
        <f>'JMP Urban FINAL calcs'!BS127/'JMP Total sum FINAL calcs'!BM127</f>
        <v>0</v>
      </c>
      <c r="BQ127" s="249">
        <f>'JMP Rural FINAL calcs'!BS127/'JMP Total sum FINAL calcs'!BM127</f>
        <v>1</v>
      </c>
      <c r="BR127" s="248"/>
      <c r="BS127" s="248">
        <f>'JMP Rural FINAL calcs'!BX127+'JMP Urban FINAL calcs'!BX127</f>
        <v>328229.09605999995</v>
      </c>
      <c r="BT127" s="248">
        <f>'JMP Rural FINAL calcs'!BY127+'JMP Urban FINAL calcs'!BY127</f>
        <v>65487.881312895872</v>
      </c>
      <c r="BU127" s="249">
        <f>BS127/B127</f>
        <v>0.53689854092016198</v>
      </c>
      <c r="BV127" s="249">
        <f>'JMP Urban FINAL calcs'!BX127/'JMP Total sum FINAL calcs'!BS127</f>
        <v>1.8919724620832572E-2</v>
      </c>
      <c r="BW127" s="249">
        <f>'JMP Rural FINAL calcs'!BX127/'JMP Total sum FINAL calcs'!BS127</f>
        <v>0.98108027537916753</v>
      </c>
      <c r="BX127" s="2"/>
      <c r="BY127" s="2"/>
      <c r="BZ127" s="2"/>
      <c r="CA127" s="2"/>
      <c r="CB127" s="2"/>
    </row>
    <row r="128" spans="1:80" ht="15.5" x14ac:dyDescent="0.35">
      <c r="A128" s="9" t="s">
        <v>170</v>
      </c>
      <c r="B128" s="151"/>
      <c r="C128" s="152">
        <f>[1]HH_Islam_wealth!D131</f>
        <v>5.2439024390243896</v>
      </c>
      <c r="D128" s="153">
        <f t="shared" si="332"/>
        <v>0</v>
      </c>
      <c r="E128" s="151">
        <v>0</v>
      </c>
      <c r="F128" s="151">
        <v>0</v>
      </c>
      <c r="G128" s="151">
        <v>0</v>
      </c>
      <c r="H128" s="151">
        <v>0</v>
      </c>
      <c r="I128" s="151"/>
      <c r="J128" s="151"/>
      <c r="K128" s="151">
        <v>96.663849999999996</v>
      </c>
      <c r="L128" s="151">
        <v>1256.63006</v>
      </c>
      <c r="M128" s="151">
        <f t="shared" ref="M128:N128" si="394">K128</f>
        <v>96.663849999999996</v>
      </c>
      <c r="N128" s="151">
        <f t="shared" si="394"/>
        <v>1256.63006</v>
      </c>
      <c r="O128" s="151">
        <v>3.3361499999999999</v>
      </c>
      <c r="P128" s="151">
        <v>43.36994</v>
      </c>
      <c r="Q128" s="151"/>
      <c r="R128" s="154"/>
      <c r="S128" s="151"/>
      <c r="T128" s="151"/>
      <c r="U128" s="151"/>
      <c r="V128" s="151"/>
      <c r="W128" s="151"/>
      <c r="X128" s="154"/>
      <c r="Y128" s="151">
        <f t="shared" si="393"/>
        <v>1256.63006</v>
      </c>
      <c r="Z128" s="155">
        <f t="shared" si="358"/>
        <v>0.96663850769230764</v>
      </c>
      <c r="AA128" s="156">
        <f t="shared" si="359"/>
        <v>0</v>
      </c>
      <c r="AB128" s="156">
        <f t="shared" si="360"/>
        <v>0</v>
      </c>
      <c r="AC128" s="156">
        <f t="shared" si="361"/>
        <v>0</v>
      </c>
      <c r="AD128" s="156">
        <f t="shared" si="362"/>
        <v>0</v>
      </c>
      <c r="AE128" s="156">
        <f t="shared" si="363"/>
        <v>0</v>
      </c>
      <c r="AF128" s="156">
        <f t="shared" si="364"/>
        <v>0</v>
      </c>
      <c r="AG128" s="156"/>
      <c r="AH128" s="156">
        <f t="shared" si="365"/>
        <v>0</v>
      </c>
      <c r="AI128" s="156">
        <f t="shared" si="366"/>
        <v>0</v>
      </c>
      <c r="AJ128" s="156">
        <f t="shared" si="367"/>
        <v>0</v>
      </c>
      <c r="AK128" s="156">
        <f t="shared" si="368"/>
        <v>0</v>
      </c>
      <c r="AL128" s="156">
        <f t="shared" si="369"/>
        <v>0</v>
      </c>
      <c r="AM128" s="156">
        <f t="shared" si="370"/>
        <v>0</v>
      </c>
      <c r="AN128" s="156">
        <f t="shared" si="371"/>
        <v>0</v>
      </c>
      <c r="AO128" s="156">
        <f t="shared" si="372"/>
        <v>0</v>
      </c>
      <c r="AP128" s="156">
        <f t="shared" si="373"/>
        <v>0</v>
      </c>
      <c r="AQ128" s="156">
        <f t="shared" si="374"/>
        <v>0</v>
      </c>
      <c r="AR128" s="156">
        <f t="shared" si="375"/>
        <v>0</v>
      </c>
      <c r="AS128" s="156">
        <f t="shared" si="376"/>
        <v>0</v>
      </c>
      <c r="AT128" s="156">
        <f t="shared" si="377"/>
        <v>0</v>
      </c>
      <c r="AU128" s="156">
        <f t="shared" si="378"/>
        <v>0</v>
      </c>
      <c r="AV128" s="2"/>
      <c r="AW128" s="2">
        <f t="shared" si="379"/>
        <v>0</v>
      </c>
      <c r="AX128" s="2">
        <f t="shared" si="380"/>
        <v>0</v>
      </c>
      <c r="AY128" s="2">
        <f t="shared" si="381"/>
        <v>0</v>
      </c>
      <c r="AZ128" s="2"/>
      <c r="BA128" s="248">
        <f>'JMP Rural FINAL calcs'!BI128+'JMP Urban FINAL calcs'!BI128</f>
        <v>0</v>
      </c>
      <c r="BB128" s="248">
        <f>'JMP Rural FINAL calcs'!BJ128+'JMP Urban FINAL calcs'!BJ128</f>
        <v>0</v>
      </c>
      <c r="BC128" s="249" t="e">
        <f>BA128/B128</f>
        <v>#DIV/0!</v>
      </c>
      <c r="BD128" s="249" t="e">
        <f>'JMP Urban FINAL calcs'!BI128/'JMP Total sum FINAL calcs'!BA128</f>
        <v>#DIV/0!</v>
      </c>
      <c r="BE128" s="249" t="e">
        <f>'JMP Rural FINAL calcs'!BI128/'JMP Total sum FINAL calcs'!BA128</f>
        <v>#DIV/0!</v>
      </c>
      <c r="BF128" s="248"/>
      <c r="BG128" s="248">
        <f>'JMP Rural FINAL calcs'!BN128+'JMP Urban FINAL calcs'!BN128</f>
        <v>0</v>
      </c>
      <c r="BH128" s="248">
        <f>'JMP Rural FINAL calcs'!BO128+'JMP Urban FINAL calcs'!BO128</f>
        <v>0</v>
      </c>
      <c r="BI128" s="249" t="e">
        <f>BG128/B128</f>
        <v>#DIV/0!</v>
      </c>
      <c r="BJ128" s="249" t="e">
        <f>'JMP Urban FINAL calcs'!BN128/'JMP Total sum FINAL calcs'!BG128</f>
        <v>#DIV/0!</v>
      </c>
      <c r="BK128" s="249" t="e">
        <f>'JMP Rural FINAL calcs'!BN128/'JMP Total sum FINAL calcs'!BG128</f>
        <v>#DIV/0!</v>
      </c>
      <c r="BL128" s="248"/>
      <c r="BM128" s="248">
        <f>'JMP Rural FINAL calcs'!BS128+'JMP Urban FINAL calcs'!BS128</f>
        <v>0</v>
      </c>
      <c r="BN128" s="248"/>
      <c r="BO128" s="249" t="e">
        <f>BM128/B128</f>
        <v>#DIV/0!</v>
      </c>
      <c r="BP128" s="249" t="e">
        <f>'JMP Urban FINAL calcs'!BS128/'JMP Total sum FINAL calcs'!BM128</f>
        <v>#DIV/0!</v>
      </c>
      <c r="BQ128" s="249" t="e">
        <f>'JMP Rural FINAL calcs'!BS128/'JMP Total sum FINAL calcs'!BM128</f>
        <v>#DIV/0!</v>
      </c>
      <c r="BR128" s="248"/>
      <c r="BS128" s="248">
        <f>'JMP Rural FINAL calcs'!BX128+'JMP Urban FINAL calcs'!BX128</f>
        <v>0</v>
      </c>
      <c r="BT128" s="248">
        <f>'JMP Rural FINAL calcs'!BY128+'JMP Urban FINAL calcs'!BY128</f>
        <v>0</v>
      </c>
      <c r="BU128" s="249" t="e">
        <f>BS128/B128</f>
        <v>#DIV/0!</v>
      </c>
      <c r="BV128" s="249" t="e">
        <f>'JMP Urban FINAL calcs'!BX128/'JMP Total sum FINAL calcs'!BS128</f>
        <v>#DIV/0!</v>
      </c>
      <c r="BW128" s="249" t="e">
        <f>'JMP Rural FINAL calcs'!BX128/'JMP Total sum FINAL calcs'!BS128</f>
        <v>#DIV/0!</v>
      </c>
      <c r="BX128" s="2"/>
      <c r="BY128" s="2"/>
      <c r="BZ128" s="2"/>
      <c r="CA128" s="2"/>
      <c r="CB128" s="2"/>
    </row>
    <row r="129" spans="1:81" ht="15.5" x14ac:dyDescent="0.35">
      <c r="A129" s="9" t="s">
        <v>161</v>
      </c>
      <c r="B129" s="151">
        <f t="shared" ref="B129:B131" si="395">(V129*100)/U129</f>
        <v>108019.99731955702</v>
      </c>
      <c r="C129" s="152">
        <f>[1]HH_Islam_wealth!D132</f>
        <v>5.0120585592278903</v>
      </c>
      <c r="D129" s="153">
        <f t="shared" si="332"/>
        <v>21552.022196683502</v>
      </c>
      <c r="E129" s="151">
        <v>0</v>
      </c>
      <c r="F129" s="151">
        <v>0</v>
      </c>
      <c r="G129" s="151">
        <v>5.5311700000000004</v>
      </c>
      <c r="H129" s="151">
        <v>5974.7657399999998</v>
      </c>
      <c r="I129" s="151"/>
      <c r="J129" s="151"/>
      <c r="K129" s="151">
        <v>93.445269999999994</v>
      </c>
      <c r="L129" s="151">
        <v>100939.58164</v>
      </c>
      <c r="M129" s="151">
        <f t="shared" ref="M129:N129" si="396">K129</f>
        <v>93.445269999999994</v>
      </c>
      <c r="N129" s="151">
        <f t="shared" si="396"/>
        <v>100939.58164</v>
      </c>
      <c r="O129" s="151">
        <v>1.02356</v>
      </c>
      <c r="P129" s="151">
        <v>1105.6526200000001</v>
      </c>
      <c r="Q129" s="151"/>
      <c r="R129" s="154"/>
      <c r="S129" s="151">
        <v>0</v>
      </c>
      <c r="T129" s="151">
        <v>0</v>
      </c>
      <c r="U129" s="151">
        <v>80.65831</v>
      </c>
      <c r="V129" s="151">
        <v>87127.104300000006</v>
      </c>
      <c r="W129" s="151">
        <v>13.81053</v>
      </c>
      <c r="X129" s="154">
        <v>14918.12995</v>
      </c>
      <c r="Y129" s="151">
        <f t="shared" si="393"/>
        <v>100939.58164</v>
      </c>
      <c r="Z129" s="155">
        <f t="shared" si="358"/>
        <v>0.9891650734302504</v>
      </c>
      <c r="AA129" s="151">
        <f t="shared" si="359"/>
        <v>0</v>
      </c>
      <c r="AB129" s="151">
        <f t="shared" si="360"/>
        <v>0</v>
      </c>
      <c r="AC129" s="151">
        <f t="shared" si="361"/>
        <v>86183.088522674589</v>
      </c>
      <c r="AD129" s="151">
        <f t="shared" si="362"/>
        <v>944.015777325415</v>
      </c>
      <c r="AE129" s="151">
        <f t="shared" si="363"/>
        <v>14756.493107433767</v>
      </c>
      <c r="AF129" s="151">
        <f t="shared" si="364"/>
        <v>161.63684256623233</v>
      </c>
      <c r="AG129" s="151"/>
      <c r="AH129" s="151">
        <f t="shared" si="365"/>
        <v>0</v>
      </c>
      <c r="AI129" s="151">
        <f t="shared" si="366"/>
        <v>0</v>
      </c>
      <c r="AJ129" s="151">
        <f t="shared" si="367"/>
        <v>17195.147962507272</v>
      </c>
      <c r="AK129" s="151">
        <f t="shared" si="368"/>
        <v>62.782970720839636</v>
      </c>
      <c r="AL129" s="151">
        <f t="shared" si="369"/>
        <v>17257.930933228112</v>
      </c>
      <c r="AM129" s="151">
        <f t="shared" si="370"/>
        <v>2944.1980641397395</v>
      </c>
      <c r="AN129" s="151">
        <f t="shared" si="371"/>
        <v>10.749863930236584</v>
      </c>
      <c r="AO129" s="151">
        <f t="shared" si="372"/>
        <v>2954.9479280699761</v>
      </c>
      <c r="AP129" s="151">
        <f t="shared" si="373"/>
        <v>20212.878861298086</v>
      </c>
      <c r="AQ129" s="151">
        <f t="shared" si="374"/>
        <v>5910.029591935644</v>
      </c>
      <c r="AR129" s="151">
        <f t="shared" si="375"/>
        <v>64.736148064355646</v>
      </c>
      <c r="AS129" s="151">
        <f t="shared" si="376"/>
        <v>1179.1621191365502</v>
      </c>
      <c r="AT129" s="151">
        <f t="shared" si="377"/>
        <v>4.3053599167796017</v>
      </c>
      <c r="AU129" s="151">
        <f t="shared" si="378"/>
        <v>1183.46747905333</v>
      </c>
      <c r="AV129" s="2"/>
      <c r="AW129" s="2">
        <f t="shared" si="379"/>
        <v>2954.9479280699761</v>
      </c>
      <c r="AX129" s="2">
        <f t="shared" si="380"/>
        <v>1183.46747905333</v>
      </c>
      <c r="AY129" s="2">
        <f t="shared" si="381"/>
        <v>4138.4154071233061</v>
      </c>
      <c r="AZ129" s="2"/>
      <c r="BA129" s="248">
        <f>'JMP Rural FINAL calcs'!BI129+'JMP Urban FINAL calcs'!BI129</f>
        <v>76461.640637025819</v>
      </c>
      <c r="BB129" s="248">
        <f>'JMP Rural FINAL calcs'!BJ129+'JMP Urban FINAL calcs'!BJ129</f>
        <v>15145.332608765857</v>
      </c>
      <c r="BC129" s="249">
        <f>BA129/B129</f>
        <v>0.70784708882030711</v>
      </c>
      <c r="BD129" s="249">
        <f>'JMP Urban FINAL calcs'!BI129/'JMP Total sum FINAL calcs'!BA129</f>
        <v>0.23871022350042481</v>
      </c>
      <c r="BE129" s="249">
        <f>'JMP Rural FINAL calcs'!BI129/'JMP Total sum FINAL calcs'!BA129</f>
        <v>0.7612897764995753</v>
      </c>
      <c r="BF129" s="248"/>
      <c r="BG129" s="248">
        <f>'JMP Rural FINAL calcs'!BN129+'JMP Urban FINAL calcs'!BN129</f>
        <v>25583.593642974178</v>
      </c>
      <c r="BH129" s="248">
        <f>'JMP Rural FINAL calcs'!BO129+'JMP Urban FINAL calcs'!BO129</f>
        <v>5067.546259830011</v>
      </c>
      <c r="BI129" s="249">
        <f>BG129/B129</f>
        <v>0.23684127270703301</v>
      </c>
      <c r="BJ129" s="249">
        <f>'JMP Urban FINAL calcs'!BN129/'JMP Total sum FINAL calcs'!BG129</f>
        <v>0.23997708687858382</v>
      </c>
      <c r="BK129" s="249">
        <f>'JMP Rural FINAL calcs'!BN129/'JMP Total sum FINAL calcs'!BG129</f>
        <v>0.76002291312141612</v>
      </c>
      <c r="BL129" s="248"/>
      <c r="BM129" s="248">
        <f>'JMP Rural FINAL calcs'!BS129+'JMP Urban FINAL calcs'!BS129</f>
        <v>5974.7657200000003</v>
      </c>
      <c r="BN129" s="248">
        <f>'JMP Rural FINAL calcs'!BT129+'JMP Urban FINAL calcs'!BT129</f>
        <v>1183.190497405117</v>
      </c>
      <c r="BO129" s="249">
        <f>BM129/B129</f>
        <v>5.5311663286981672E-2</v>
      </c>
      <c r="BP129" s="249">
        <f>'JMP Urban FINAL calcs'!BS129/'JMP Total sum FINAL calcs'!BM129</f>
        <v>0.10636448352656076</v>
      </c>
      <c r="BQ129" s="249">
        <f>'JMP Rural FINAL calcs'!BS129/'JMP Total sum FINAL calcs'!BM129</f>
        <v>0.8936355164734392</v>
      </c>
      <c r="BR129" s="248"/>
      <c r="BS129" s="248">
        <f>'JMP Rural FINAL calcs'!BX129+'JMP Urban FINAL calcs'!BX129</f>
        <v>0</v>
      </c>
      <c r="BT129" s="248">
        <f>'JMP Rural FINAL calcs'!BY129+'JMP Urban FINAL calcs'!BY129</f>
        <v>0</v>
      </c>
      <c r="BU129" s="249">
        <f>BS129/B129</f>
        <v>0</v>
      </c>
      <c r="BV129" s="249" t="e">
        <f>'JMP Urban FINAL calcs'!BX129/'JMP Total sum FINAL calcs'!BS129</f>
        <v>#DIV/0!</v>
      </c>
      <c r="BW129" s="249" t="e">
        <f>'JMP Rural FINAL calcs'!BX129/'JMP Total sum FINAL calcs'!BS129</f>
        <v>#DIV/0!</v>
      </c>
      <c r="BX129" s="2"/>
      <c r="BY129" s="2"/>
      <c r="BZ129" s="2"/>
      <c r="CA129" s="2"/>
      <c r="CB129" s="2"/>
    </row>
    <row r="130" spans="1:81" ht="15.5" x14ac:dyDescent="0.35">
      <c r="A130" s="9" t="s">
        <v>171</v>
      </c>
      <c r="B130" s="151">
        <f t="shared" si="395"/>
        <v>11191.999891473786</v>
      </c>
      <c r="C130" s="152">
        <f>[1]HH_Islam_wealth!D133</f>
        <v>5.0120585592278903</v>
      </c>
      <c r="D130" s="153">
        <f t="shared" si="332"/>
        <v>2233.0145905553663</v>
      </c>
      <c r="E130" s="151">
        <v>7.03843</v>
      </c>
      <c r="F130" s="151">
        <v>787.74071000000004</v>
      </c>
      <c r="G130" s="151">
        <v>1.46441</v>
      </c>
      <c r="H130" s="151">
        <v>163.89722</v>
      </c>
      <c r="I130" s="151">
        <v>77.763069999999999</v>
      </c>
      <c r="J130" s="151">
        <v>8703.2433400000009</v>
      </c>
      <c r="K130" s="151"/>
      <c r="L130" s="151"/>
      <c r="M130" s="151">
        <f t="shared" ref="M130:N130" si="397">I130</f>
        <v>77.763069999999999</v>
      </c>
      <c r="N130" s="151">
        <f t="shared" si="397"/>
        <v>8703.2433400000009</v>
      </c>
      <c r="O130" s="151">
        <v>7.4186899999999998</v>
      </c>
      <c r="P130" s="151">
        <v>830.29930000000002</v>
      </c>
      <c r="Q130" s="151">
        <v>6.3154000000000003</v>
      </c>
      <c r="R130" s="154">
        <v>706.81943000000001</v>
      </c>
      <c r="S130" s="151">
        <v>73.829279999999997</v>
      </c>
      <c r="T130" s="151">
        <v>8262.9730299999992</v>
      </c>
      <c r="U130" s="151">
        <v>8.1086399999999994</v>
      </c>
      <c r="V130" s="151">
        <v>907.51898000000006</v>
      </c>
      <c r="W130" s="151">
        <v>9.5592400000000008</v>
      </c>
      <c r="X130" s="154">
        <v>1069.8700699999999</v>
      </c>
      <c r="Y130" s="151">
        <f>R130+N130</f>
        <v>9410.0627700000005</v>
      </c>
      <c r="Z130" s="155">
        <f t="shared" si="358"/>
        <v>0.91891895088041542</v>
      </c>
      <c r="AA130" s="151">
        <f t="shared" si="359"/>
        <v>7593.0025078807666</v>
      </c>
      <c r="AB130" s="151">
        <f t="shared" si="360"/>
        <v>669.97052211923256</v>
      </c>
      <c r="AC130" s="151">
        <f t="shared" si="361"/>
        <v>833.93638900566475</v>
      </c>
      <c r="AD130" s="151">
        <f t="shared" si="362"/>
        <v>73.582590994335305</v>
      </c>
      <c r="AE130" s="151">
        <f t="shared" si="363"/>
        <v>983.12388230275656</v>
      </c>
      <c r="AF130" s="151">
        <f t="shared" si="364"/>
        <v>86.746187697243386</v>
      </c>
      <c r="AG130" s="151"/>
      <c r="AH130" s="151">
        <f t="shared" si="365"/>
        <v>1514.9468862252224</v>
      </c>
      <c r="AI130" s="151">
        <f t="shared" si="366"/>
        <v>44.557242245685295</v>
      </c>
      <c r="AJ130" s="151">
        <f t="shared" si="367"/>
        <v>166.38600270746497</v>
      </c>
      <c r="AK130" s="151">
        <f t="shared" si="368"/>
        <v>4.8937038627145606</v>
      </c>
      <c r="AL130" s="151">
        <f t="shared" si="369"/>
        <v>171.27970657017954</v>
      </c>
      <c r="AM130" s="151">
        <f t="shared" si="370"/>
        <v>196.15171504584478</v>
      </c>
      <c r="AN130" s="151">
        <f t="shared" si="371"/>
        <v>5.769165614763998</v>
      </c>
      <c r="AO130" s="151">
        <f t="shared" si="372"/>
        <v>201.92088066060879</v>
      </c>
      <c r="AP130" s="151">
        <f t="shared" si="373"/>
        <v>373.2005872307883</v>
      </c>
      <c r="AQ130" s="151">
        <f t="shared" si="374"/>
        <v>150.60826145461664</v>
      </c>
      <c r="AR130" s="151">
        <f t="shared" si="375"/>
        <v>13.288958545383361</v>
      </c>
      <c r="AS130" s="151">
        <f t="shared" si="376"/>
        <v>30.049182321967503</v>
      </c>
      <c r="AT130" s="151">
        <f t="shared" si="377"/>
        <v>0.88379910093139658</v>
      </c>
      <c r="AU130" s="151">
        <f t="shared" si="378"/>
        <v>30.932981422898902</v>
      </c>
      <c r="AV130" s="2"/>
      <c r="AW130" s="2">
        <f t="shared" si="379"/>
        <v>201.92088066060879</v>
      </c>
      <c r="AX130" s="2">
        <f t="shared" si="380"/>
        <v>30.932981422898902</v>
      </c>
      <c r="AY130" s="2">
        <f t="shared" si="381"/>
        <v>232.85386208350769</v>
      </c>
      <c r="AZ130" s="2"/>
      <c r="BA130" s="248">
        <f>'JMP Rural FINAL calcs'!BI130+'JMP Urban FINAL calcs'!BI130</f>
        <v>1469.5681147094999</v>
      </c>
      <c r="BB130" s="248">
        <f>'JMP Rural FINAL calcs'!BJ130+'JMP Urban FINAL calcs'!BJ130</f>
        <v>279.34292701390791</v>
      </c>
      <c r="BC130" s="249">
        <f>BA130/B130</f>
        <v>0.13130522953534304</v>
      </c>
      <c r="BD130" s="249">
        <f>'JMP Urban FINAL calcs'!BI130/'JMP Total sum FINAL calcs'!BA130</f>
        <v>0.39127317243043541</v>
      </c>
      <c r="BE130" s="249">
        <f>'JMP Rural FINAL calcs'!BI130/'JMP Total sum FINAL calcs'!BA130</f>
        <v>0.60872682756956453</v>
      </c>
      <c r="BF130" s="248"/>
      <c r="BG130" s="248">
        <f>'JMP Rural FINAL calcs'!BN130+'JMP Urban FINAL calcs'!BN130</f>
        <v>507.82095529050002</v>
      </c>
      <c r="BH130" s="248">
        <f>'JMP Rural FINAL calcs'!BO130+'JMP Urban FINAL calcs'!BO130</f>
        <v>96.551868343570135</v>
      </c>
      <c r="BI130" s="249">
        <f>BG130/B130</f>
        <v>4.5373566852637728E-2</v>
      </c>
      <c r="BJ130" s="249">
        <f>'JMP Urban FINAL calcs'!BN130/'JMP Total sum FINAL calcs'!BG130</f>
        <v>0.38379889530849792</v>
      </c>
      <c r="BK130" s="249">
        <f>'JMP Rural FINAL calcs'!BN130/'JMP Total sum FINAL calcs'!BG130</f>
        <v>0.61620110469150202</v>
      </c>
      <c r="BL130" s="248"/>
      <c r="BM130" s="248">
        <f>'JMP Rural FINAL calcs'!BS130+'JMP Urban FINAL calcs'!BS130</f>
        <v>163.89721</v>
      </c>
      <c r="BN130" s="248">
        <f>'JMP Rural FINAL calcs'!BT130+'JMP Urban FINAL calcs'!BT130</f>
        <v>30.557804718484416</v>
      </c>
      <c r="BO130" s="249">
        <f>BM130/B130</f>
        <v>1.4644139705975076E-2</v>
      </c>
      <c r="BP130" s="249">
        <f>'JMP Urban FINAL calcs'!BS130/'JMP Total sum FINAL calcs'!BM130</f>
        <v>1</v>
      </c>
      <c r="BQ130" s="249">
        <f>'JMP Rural FINAL calcs'!BS130/'JMP Total sum FINAL calcs'!BM130</f>
        <v>0</v>
      </c>
      <c r="BR130" s="248"/>
      <c r="BS130" s="248">
        <f>'JMP Rural FINAL calcs'!BX130+'JMP Urban FINAL calcs'!BX130</f>
        <v>787.74071000000004</v>
      </c>
      <c r="BT130" s="248">
        <f>'JMP Rural FINAL calcs'!BY130+'JMP Urban FINAL calcs'!BY130</f>
        <v>157.16909543079078</v>
      </c>
      <c r="BU130" s="249">
        <f>BS130/B130</f>
        <v>7.0384267122814342E-2</v>
      </c>
      <c r="BV130" s="249">
        <f>'JMP Urban FINAL calcs'!BX130/'JMP Total sum FINAL calcs'!BS130</f>
        <v>0.51053340889288301</v>
      </c>
      <c r="BW130" s="249">
        <f>'JMP Rural FINAL calcs'!BX130/'JMP Total sum FINAL calcs'!BS130</f>
        <v>0.48946659110711693</v>
      </c>
      <c r="BX130" s="2"/>
      <c r="BY130" s="2"/>
      <c r="BZ130" s="2"/>
      <c r="CA130" s="2"/>
      <c r="CB130" s="2"/>
    </row>
    <row r="131" spans="1:81" ht="15.5" x14ac:dyDescent="0.35">
      <c r="A131" s="9" t="s">
        <v>164</v>
      </c>
      <c r="B131" s="151">
        <f t="shared" si="395"/>
        <v>276244.00507226097</v>
      </c>
      <c r="C131" s="152">
        <f>[1]HH_Islam_wealth!D134</f>
        <v>5.0120585592278903</v>
      </c>
      <c r="D131" s="153">
        <f t="shared" si="332"/>
        <v>55115.877400047073</v>
      </c>
      <c r="E131" s="151">
        <v>0.55081999999999998</v>
      </c>
      <c r="F131" s="151">
        <v>1521.6208999999999</v>
      </c>
      <c r="G131" s="151">
        <v>30.835360000000001</v>
      </c>
      <c r="H131" s="151">
        <v>85180.828139999998</v>
      </c>
      <c r="I131" s="151"/>
      <c r="J131" s="151"/>
      <c r="K131" s="151">
        <v>34.067059999999998</v>
      </c>
      <c r="L131" s="151">
        <v>94108.202590000001</v>
      </c>
      <c r="M131" s="151">
        <f t="shared" ref="M131:N131" si="398">K131</f>
        <v>34.067059999999998</v>
      </c>
      <c r="N131" s="151">
        <f t="shared" si="398"/>
        <v>94108.202590000001</v>
      </c>
      <c r="O131" s="151">
        <v>34.546759999999999</v>
      </c>
      <c r="P131" s="151">
        <v>95433.348379999996</v>
      </c>
      <c r="Q131" s="151"/>
      <c r="R131" s="154"/>
      <c r="S131" s="151">
        <v>12.06798</v>
      </c>
      <c r="T131" s="151">
        <v>33337.072520000002</v>
      </c>
      <c r="U131" s="151">
        <v>20.259209999999999</v>
      </c>
      <c r="V131" s="151">
        <v>55964.8531</v>
      </c>
      <c r="W131" s="151">
        <v>36.286630000000002</v>
      </c>
      <c r="X131" s="154">
        <v>100239.62534</v>
      </c>
      <c r="Y131" s="151">
        <f t="shared" ref="Y131:Y132" si="399">N131</f>
        <v>94108.202590000001</v>
      </c>
      <c r="Z131" s="155">
        <f t="shared" si="358"/>
        <v>0.49650433959409324</v>
      </c>
      <c r="AA131" s="151">
        <f t="shared" si="359"/>
        <v>16552.001175542995</v>
      </c>
      <c r="AB131" s="151">
        <f t="shared" si="360"/>
        <v>16785.071344457006</v>
      </c>
      <c r="AC131" s="151">
        <f t="shared" si="361"/>
        <v>27786.79242889594</v>
      </c>
      <c r="AD131" s="151">
        <f t="shared" si="362"/>
        <v>28178.06067110406</v>
      </c>
      <c r="AE131" s="151">
        <f t="shared" si="363"/>
        <v>49769.408980596032</v>
      </c>
      <c r="AF131" s="151">
        <f t="shared" si="364"/>
        <v>50470.216359403967</v>
      </c>
      <c r="AG131" s="151"/>
      <c r="AH131" s="151">
        <f t="shared" si="365"/>
        <v>3302.4357117832315</v>
      </c>
      <c r="AI131" s="151">
        <f t="shared" si="366"/>
        <v>1116.3125321400046</v>
      </c>
      <c r="AJ131" s="151">
        <f t="shared" si="367"/>
        <v>5543.9879842857436</v>
      </c>
      <c r="AK131" s="151">
        <f t="shared" si="368"/>
        <v>1874.0177871774442</v>
      </c>
      <c r="AL131" s="151">
        <f t="shared" si="369"/>
        <v>7418.0057714631876</v>
      </c>
      <c r="AM131" s="151">
        <f t="shared" si="370"/>
        <v>9929.9336574916288</v>
      </c>
      <c r="AN131" s="151">
        <f t="shared" si="371"/>
        <v>3356.5859724764086</v>
      </c>
      <c r="AO131" s="151">
        <f t="shared" si="372"/>
        <v>13286.519629968037</v>
      </c>
      <c r="AP131" s="151">
        <f t="shared" si="373"/>
        <v>20704.525401431223</v>
      </c>
      <c r="AQ131" s="151">
        <f t="shared" si="374"/>
        <v>42292.650821728654</v>
      </c>
      <c r="AR131" s="151">
        <f t="shared" si="375"/>
        <v>42888.177318271344</v>
      </c>
      <c r="AS131" s="151">
        <f t="shared" si="376"/>
        <v>8438.1797063927079</v>
      </c>
      <c r="AT131" s="151">
        <f t="shared" si="377"/>
        <v>2852.3328163773012</v>
      </c>
      <c r="AU131" s="151">
        <f t="shared" si="378"/>
        <v>11290.512522770008</v>
      </c>
      <c r="AV131" s="2"/>
      <c r="AW131" s="2">
        <f t="shared" si="379"/>
        <v>13286.519629968037</v>
      </c>
      <c r="AX131" s="2">
        <f t="shared" si="380"/>
        <v>11290.512522770008</v>
      </c>
      <c r="AY131" s="2">
        <f t="shared" si="381"/>
        <v>24577.032152738044</v>
      </c>
      <c r="AZ131" s="2"/>
      <c r="BA131" s="248">
        <f>'JMP Rural FINAL calcs'!BI131+'JMP Urban FINAL calcs'!BI131</f>
        <v>60050.587019424522</v>
      </c>
      <c r="BB131" s="248">
        <f>'JMP Rural FINAL calcs'!BJ131+'JMP Urban FINAL calcs'!BJ131</f>
        <v>8027.5644256592095</v>
      </c>
      <c r="BC131" s="249">
        <f>BA131/B131</f>
        <v>0.21738240800453301</v>
      </c>
      <c r="BD131" s="249">
        <f>'JMP Urban FINAL calcs'!BI131/'JMP Total sum FINAL calcs'!BA131</f>
        <v>0.52029295600007641</v>
      </c>
      <c r="BE131" s="249">
        <f>'JMP Rural FINAL calcs'!BI131/'JMP Total sum FINAL calcs'!BA131</f>
        <v>0.4797070439999237</v>
      </c>
      <c r="BF131" s="248"/>
      <c r="BG131" s="248">
        <f>'JMP Rural FINAL calcs'!BN131+'JMP Urban FINAL calcs'!BN131</f>
        <v>96153.891090575475</v>
      </c>
      <c r="BH131" s="248">
        <f>'JMP Rural FINAL calcs'!BO131+'JMP Urban FINAL calcs'!BO131</f>
        <v>12680.732743148425</v>
      </c>
      <c r="BI131" s="249">
        <f>BG131/B131</f>
        <v>0.34807593766758183</v>
      </c>
      <c r="BJ131" s="249">
        <f>'JMP Urban FINAL calcs'!BN131/'JMP Total sum FINAL calcs'!BG131</f>
        <v>0.22719494658355019</v>
      </c>
      <c r="BK131" s="249">
        <f>'JMP Rural FINAL calcs'!BN131/'JMP Total sum FINAL calcs'!BG131</f>
        <v>0.77280505341644978</v>
      </c>
      <c r="BL131" s="248"/>
      <c r="BM131" s="248">
        <f>'JMP Rural FINAL calcs'!BS131+'JMP Urban FINAL calcs'!BS131</f>
        <v>85180.828519999995</v>
      </c>
      <c r="BN131" s="248">
        <f>'JMP Rural FINAL calcs'!BT131+'JMP Urban FINAL calcs'!BT131</f>
        <v>11148.677448700921</v>
      </c>
      <c r="BO131" s="249">
        <f>BM131/B131</f>
        <v>0.30835358218079001</v>
      </c>
      <c r="BP131" s="249">
        <f>'JMP Urban FINAL calcs'!BS131/'JMP Total sum FINAL calcs'!BM131</f>
        <v>6.4879861537181491E-2</v>
      </c>
      <c r="BQ131" s="249">
        <f>'JMP Rural FINAL calcs'!BS131/'JMP Total sum FINAL calcs'!BM131</f>
        <v>0.93512013846281861</v>
      </c>
      <c r="BR131" s="248"/>
      <c r="BS131" s="248">
        <f>'JMP Rural FINAL calcs'!BX131+'JMP Urban FINAL calcs'!BX131</f>
        <v>1521.6208999999999</v>
      </c>
      <c r="BT131" s="248">
        <f>'JMP Rural FINAL calcs'!BY131+'JMP Urban FINAL calcs'!BY131</f>
        <v>303.59200356877039</v>
      </c>
      <c r="BU131" s="249">
        <f>BS131/B131</f>
        <v>5.508249489801483E-3</v>
      </c>
      <c r="BV131" s="249">
        <f>'JMP Urban FINAL calcs'!BX131/'JMP Total sum FINAL calcs'!BS131</f>
        <v>0.20365658095258812</v>
      </c>
      <c r="BW131" s="249">
        <f>'JMP Rural FINAL calcs'!BX131/'JMP Total sum FINAL calcs'!BS131</f>
        <v>0.7963434190474119</v>
      </c>
      <c r="BX131" s="2"/>
      <c r="BY131" s="2"/>
      <c r="BZ131" s="2"/>
      <c r="CA131" s="2"/>
      <c r="CB131" s="2"/>
    </row>
    <row r="132" spans="1:81" ht="15.5" x14ac:dyDescent="0.35">
      <c r="A132" s="9" t="s">
        <v>172</v>
      </c>
      <c r="B132" s="157">
        <v>11900</v>
      </c>
      <c r="C132" s="152">
        <f>[1]HH_Islam_wealth!D135</f>
        <v>5.0120585592278903</v>
      </c>
      <c r="D132" s="153">
        <f t="shared" si="332"/>
        <v>2374.2739354252876</v>
      </c>
      <c r="E132" s="151">
        <v>0.87802000000000002</v>
      </c>
      <c r="F132" s="151">
        <v>103.36953</v>
      </c>
      <c r="G132" s="151">
        <v>0</v>
      </c>
      <c r="H132" s="151">
        <v>0</v>
      </c>
      <c r="I132" s="151"/>
      <c r="J132" s="151"/>
      <c r="K132" s="151">
        <v>99.121979999999994</v>
      </c>
      <c r="L132" s="151">
        <v>11669.63047</v>
      </c>
      <c r="M132" s="151">
        <f t="shared" ref="M132:N132" si="400">K132</f>
        <v>99.121979999999994</v>
      </c>
      <c r="N132" s="151">
        <f t="shared" si="400"/>
        <v>11669.63047</v>
      </c>
      <c r="O132" s="151">
        <v>0</v>
      </c>
      <c r="P132" s="151">
        <v>0</v>
      </c>
      <c r="Q132" s="151"/>
      <c r="R132" s="154"/>
      <c r="S132" s="151"/>
      <c r="T132" s="151"/>
      <c r="U132" s="151"/>
      <c r="V132" s="151"/>
      <c r="W132" s="151"/>
      <c r="X132" s="154"/>
      <c r="Y132" s="151">
        <f t="shared" si="399"/>
        <v>11669.63047</v>
      </c>
      <c r="Z132" s="155">
        <f t="shared" si="358"/>
        <v>1</v>
      </c>
      <c r="AA132" s="156">
        <f t="shared" si="359"/>
        <v>0</v>
      </c>
      <c r="AB132" s="156">
        <f t="shared" si="360"/>
        <v>0</v>
      </c>
      <c r="AC132" s="156">
        <f t="shared" si="361"/>
        <v>0</v>
      </c>
      <c r="AD132" s="156">
        <f t="shared" si="362"/>
        <v>0</v>
      </c>
      <c r="AE132" s="156">
        <f t="shared" si="363"/>
        <v>0</v>
      </c>
      <c r="AF132" s="156">
        <f t="shared" si="364"/>
        <v>0</v>
      </c>
      <c r="AG132" s="156"/>
      <c r="AH132" s="156">
        <f t="shared" si="365"/>
        <v>0</v>
      </c>
      <c r="AI132" s="156">
        <f t="shared" si="366"/>
        <v>0</v>
      </c>
      <c r="AJ132" s="156">
        <f t="shared" si="367"/>
        <v>0</v>
      </c>
      <c r="AK132" s="156">
        <f t="shared" si="368"/>
        <v>0</v>
      </c>
      <c r="AL132" s="156">
        <f t="shared" si="369"/>
        <v>0</v>
      </c>
      <c r="AM132" s="156">
        <f t="shared" si="370"/>
        <v>0</v>
      </c>
      <c r="AN132" s="156">
        <f t="shared" si="371"/>
        <v>0</v>
      </c>
      <c r="AO132" s="156">
        <f t="shared" si="372"/>
        <v>0</v>
      </c>
      <c r="AP132" s="156">
        <f t="shared" si="373"/>
        <v>0</v>
      </c>
      <c r="AQ132" s="156">
        <f t="shared" si="374"/>
        <v>0</v>
      </c>
      <c r="AR132" s="156">
        <f t="shared" si="375"/>
        <v>0</v>
      </c>
      <c r="AS132" s="156">
        <f t="shared" si="376"/>
        <v>0</v>
      </c>
      <c r="AT132" s="156">
        <f t="shared" si="377"/>
        <v>0</v>
      </c>
      <c r="AU132" s="156">
        <f t="shared" si="378"/>
        <v>0</v>
      </c>
      <c r="AV132" s="2"/>
      <c r="AW132" s="2">
        <f t="shared" si="379"/>
        <v>0</v>
      </c>
      <c r="AX132" s="2">
        <f t="shared" si="380"/>
        <v>0</v>
      </c>
      <c r="AY132" s="2">
        <f t="shared" si="381"/>
        <v>0</v>
      </c>
      <c r="AZ132" s="2"/>
      <c r="BA132" s="248">
        <f>'JMP Rural FINAL calcs'!BI132+'JMP Urban FINAL calcs'!BI132</f>
        <v>0</v>
      </c>
      <c r="BB132" s="248">
        <f>'JMP Rural FINAL calcs'!BJ132+'JMP Urban FINAL calcs'!BJ132</f>
        <v>0</v>
      </c>
      <c r="BC132" s="249">
        <f>BA132/B132</f>
        <v>0</v>
      </c>
      <c r="BD132" s="249" t="e">
        <f>'JMP Urban FINAL calcs'!BI132/'JMP Total sum FINAL calcs'!BA132</f>
        <v>#DIV/0!</v>
      </c>
      <c r="BE132" s="249" t="e">
        <f>'JMP Rural FINAL calcs'!BI132/'JMP Total sum FINAL calcs'!BA132</f>
        <v>#DIV/0!</v>
      </c>
      <c r="BF132" s="248"/>
      <c r="BG132" s="248">
        <f>'JMP Rural FINAL calcs'!BN132+'JMP Urban FINAL calcs'!BN132</f>
        <v>0</v>
      </c>
      <c r="BH132" s="248">
        <f>'JMP Rural FINAL calcs'!BO132+'JMP Urban FINAL calcs'!BO132</f>
        <v>0</v>
      </c>
      <c r="BI132" s="249">
        <f>BG132/B132</f>
        <v>0</v>
      </c>
      <c r="BJ132" s="249" t="e">
        <f>'JMP Urban FINAL calcs'!BN132/'JMP Total sum FINAL calcs'!BG132</f>
        <v>#DIV/0!</v>
      </c>
      <c r="BK132" s="249" t="e">
        <f>'JMP Rural FINAL calcs'!BN132/'JMP Total sum FINAL calcs'!BG132</f>
        <v>#DIV/0!</v>
      </c>
      <c r="BL132" s="248"/>
      <c r="BM132" s="248">
        <f>'JMP Rural FINAL calcs'!BS132+'JMP Urban FINAL calcs'!BS132</f>
        <v>0</v>
      </c>
      <c r="BN132" s="248"/>
      <c r="BO132" s="249">
        <f>BM132/B132</f>
        <v>0</v>
      </c>
      <c r="BP132" s="249" t="e">
        <f>'JMP Urban FINAL calcs'!BS132/'JMP Total sum FINAL calcs'!BM132</f>
        <v>#DIV/0!</v>
      </c>
      <c r="BQ132" s="249" t="e">
        <f>'JMP Rural FINAL calcs'!BS132/'JMP Total sum FINAL calcs'!BM132</f>
        <v>#DIV/0!</v>
      </c>
      <c r="BR132" s="248"/>
      <c r="BS132" s="248">
        <f>'JMP Rural FINAL calcs'!BX132+'JMP Urban FINAL calcs'!BX132</f>
        <v>103.36953</v>
      </c>
      <c r="BT132" s="248">
        <f>'JMP Rural FINAL calcs'!BY132+'JMP Urban FINAL calcs'!BY132</f>
        <v>20.624166453459019</v>
      </c>
      <c r="BU132" s="249">
        <f>BS132/B132</f>
        <v>8.6865151260504207E-3</v>
      </c>
      <c r="BV132" s="249">
        <f>'JMP Urban FINAL calcs'!BX132/'JMP Total sum FINAL calcs'!BS132</f>
        <v>0</v>
      </c>
      <c r="BW132" s="249">
        <f>'JMP Rural FINAL calcs'!BX132/'JMP Total sum FINAL calcs'!BS132</f>
        <v>1</v>
      </c>
      <c r="BX132" s="2"/>
      <c r="BY132" s="2"/>
      <c r="BZ132" s="2"/>
      <c r="CA132" s="2"/>
      <c r="CB132" s="2"/>
    </row>
    <row r="133" spans="1:81" ht="15.5" x14ac:dyDescent="0.3">
      <c r="A133" s="12" t="s">
        <v>185</v>
      </c>
      <c r="B133" s="2"/>
      <c r="C133" s="136"/>
      <c r="D133" s="127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10"/>
      <c r="S133" s="2"/>
      <c r="T133" s="2"/>
      <c r="U133" s="2"/>
      <c r="V133" s="2"/>
      <c r="W133" s="2"/>
      <c r="X133" s="10"/>
      <c r="Y133" s="2"/>
      <c r="Z133" s="125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50"/>
      <c r="BB133" s="250"/>
      <c r="BC133" s="251"/>
      <c r="BD133" s="251"/>
      <c r="BE133" s="251"/>
      <c r="BF133" s="250"/>
      <c r="BG133" s="250"/>
      <c r="BH133" s="250"/>
      <c r="BI133" s="251"/>
      <c r="BJ133" s="251"/>
      <c r="BK133" s="251"/>
      <c r="BL133" s="250"/>
      <c r="BM133" s="250"/>
      <c r="BN133" s="250"/>
      <c r="BO133" s="251"/>
      <c r="BP133" s="251"/>
      <c r="BQ133" s="251"/>
      <c r="BR133" s="250"/>
      <c r="BS133" s="250"/>
      <c r="BT133" s="250"/>
      <c r="BU133" s="251"/>
      <c r="BV133" s="251"/>
      <c r="BW133" s="251"/>
      <c r="BX133" s="129"/>
      <c r="BY133" s="129"/>
      <c r="BZ133" s="129"/>
      <c r="CA133" s="129"/>
      <c r="CB133" s="129"/>
      <c r="CC133" s="129"/>
    </row>
    <row r="134" spans="1:81" ht="15.5" x14ac:dyDescent="0.35">
      <c r="A134" s="7" t="s">
        <v>43</v>
      </c>
      <c r="B134" s="158">
        <f t="shared" ref="B134:B141" si="401">(V134*100)/U134</f>
        <v>29784196.593882326</v>
      </c>
      <c r="C134" s="159">
        <f>[1]HH_Islam_wealth!D137</f>
        <v>4.8156573635067499</v>
      </c>
      <c r="D134" s="160">
        <f t="shared" ref="D134:D184" si="402">B134/C134</f>
        <v>6184866.2281474173</v>
      </c>
      <c r="E134" s="158">
        <v>19.920739999999999</v>
      </c>
      <c r="F134" s="158">
        <v>5933230.9250400001</v>
      </c>
      <c r="G134" s="158">
        <v>10.002470000000001</v>
      </c>
      <c r="H134" s="158">
        <v>2979155.7455600002</v>
      </c>
      <c r="I134" s="158"/>
      <c r="J134" s="158"/>
      <c r="K134" s="158">
        <v>49.876980000000003</v>
      </c>
      <c r="L134" s="158">
        <v>14855456.11455</v>
      </c>
      <c r="M134" s="158">
        <f t="shared" ref="M134:N134" si="403">K134</f>
        <v>49.876980000000003</v>
      </c>
      <c r="N134" s="158">
        <f t="shared" si="403"/>
        <v>14855456.11455</v>
      </c>
      <c r="O134" s="158">
        <v>20.199809999999999</v>
      </c>
      <c r="P134" s="158">
        <v>6016351.2148599997</v>
      </c>
      <c r="Q134" s="158"/>
      <c r="R134" s="161"/>
      <c r="S134" s="158">
        <v>12.70425</v>
      </c>
      <c r="T134" s="158">
        <v>3783858.31721</v>
      </c>
      <c r="U134" s="158">
        <v>54.707740000000001</v>
      </c>
      <c r="V134" s="158">
        <v>16294260.83367</v>
      </c>
      <c r="W134" s="158">
        <v>2.6648000000000001</v>
      </c>
      <c r="X134" s="161">
        <v>793688.17853000003</v>
      </c>
      <c r="Y134" s="158">
        <f t="shared" ref="Y134:Y141" si="404">N134</f>
        <v>14855456.11455</v>
      </c>
      <c r="Z134" s="162">
        <f t="shared" ref="Z134:Z141" si="405">Y134/(Y134+P134)</f>
        <v>0.71174747256398374</v>
      </c>
      <c r="AA134" s="158">
        <f t="shared" ref="AA134:AA141" si="406">T134*Z134</f>
        <v>2693151.5938144261</v>
      </c>
      <c r="AB134" s="158">
        <f t="shared" ref="AB134:AB141" si="407">T134*(1-Z134)</f>
        <v>1090706.7233955739</v>
      </c>
      <c r="AC134" s="158">
        <f t="shared" ref="AC134:AC141" si="408">V134*Z134</f>
        <v>11597398.965662932</v>
      </c>
      <c r="AD134" s="158">
        <f t="shared" ref="AD134:AD141" si="409">V134*(1-Z134)</f>
        <v>4696861.8680070667</v>
      </c>
      <c r="AE134" s="158">
        <f t="shared" ref="AE134:AE141" si="410">X134*Z134</f>
        <v>564905.55507263937</v>
      </c>
      <c r="AF134" s="158">
        <f t="shared" ref="AF134:AF141" si="411">X134*(1-Z134)</f>
        <v>228782.62345736061</v>
      </c>
      <c r="AG134" s="158"/>
      <c r="AH134" s="158">
        <f t="shared" ref="AH134:AH141" si="412">AA134/C134</f>
        <v>559249.00600762002</v>
      </c>
      <c r="AI134" s="158">
        <f t="shared" ref="AI134:AI141" si="413">AB134/($AG$2*C134)</f>
        <v>75497.254134744886</v>
      </c>
      <c r="AJ134" s="158">
        <f t="shared" ref="AJ134:AJ141" si="414">AC134/C134</f>
        <v>2408269.1292674807</v>
      </c>
      <c r="AK134" s="158">
        <f t="shared" ref="AK134:AK141" si="415">AD134/($AG$2*C134)</f>
        <v>325110.46872507164</v>
      </c>
      <c r="AL134" s="158">
        <f t="shared" ref="AL134:AL141" si="416">AJ134+AK134</f>
        <v>2733379.5979925524</v>
      </c>
      <c r="AM134" s="158">
        <f t="shared" ref="AM134:AM141" si="417">AE134/C134</f>
        <v>117306.01087891281</v>
      </c>
      <c r="AN134" s="158">
        <f t="shared" ref="AN134:AN141" si="418">AF134/($AG$2*C134)</f>
        <v>15836.025848453197</v>
      </c>
      <c r="AO134" s="158">
        <f t="shared" ref="AO134:AO141" si="419">AM134+AN134</f>
        <v>133142.03672736601</v>
      </c>
      <c r="AP134" s="158">
        <f t="shared" ref="AP134:AP141" si="420">AO134+AL134</f>
        <v>2866521.6347199185</v>
      </c>
      <c r="AQ134" s="158">
        <f t="shared" ref="AQ134:AQ141" si="421">H134*Z134</f>
        <v>2120406.5722768009</v>
      </c>
      <c r="AR134" s="158">
        <f t="shared" ref="AR134:AR141" si="422">H134*(1-Z134)</f>
        <v>858749.17328319943</v>
      </c>
      <c r="AS134" s="158">
        <f t="shared" ref="AS134:AS141" si="423">AQ134/C134</f>
        <v>440315.08311727684</v>
      </c>
      <c r="AT134" s="158">
        <f t="shared" ref="AT134:AT141" si="424">AR134/($AG$2*C134)</f>
        <v>59441.464128437656</v>
      </c>
      <c r="AU134" s="158">
        <f t="shared" ref="AU134:AU141" si="425">SUM(AS134:AT134)</f>
        <v>499756.54724571446</v>
      </c>
      <c r="AV134" s="2"/>
      <c r="AW134" s="2">
        <f t="shared" ref="AW134:AW141" si="426">AO134</f>
        <v>133142.03672736601</v>
      </c>
      <c r="AX134" s="2">
        <f t="shared" ref="AX134:AX141" si="427">AU134</f>
        <v>499756.54724571446</v>
      </c>
      <c r="AY134" s="2">
        <f t="shared" ref="AY134:AY141" si="428">AX134+AW134</f>
        <v>632898.5839730805</v>
      </c>
      <c r="AZ134" s="2"/>
      <c r="BA134" s="248">
        <f>'JMP Rural FINAL calcs'!BI134+'JMP Urban FINAL calcs'!BI134</f>
        <v>6346463.8379229978</v>
      </c>
      <c r="BB134" s="248">
        <f>'JMP Rural FINAL calcs'!BJ134+'JMP Urban FINAL calcs'!BJ134</f>
        <v>1054451.4148499693</v>
      </c>
      <c r="BC134" s="249">
        <f>BA134/B134</f>
        <v>0.21308158566300095</v>
      </c>
      <c r="BD134" s="249">
        <f>'JMP Urban FINAL calcs'!BI134/'JMP Total sum FINAL calcs'!BA134</f>
        <v>0.97093536096617772</v>
      </c>
      <c r="BE134" s="249">
        <f>'JMP Rural FINAL calcs'!BI134/'JMP Total sum FINAL calcs'!BA134</f>
        <v>2.9064639033822379E-2</v>
      </c>
      <c r="BF134" s="248"/>
      <c r="BG134" s="248">
        <f>'JMP Rural FINAL calcs'!BN134+'JMP Urban FINAL calcs'!BN134</f>
        <v>10741485.774477001</v>
      </c>
      <c r="BH134" s="248">
        <f>'JMP Rural FINAL calcs'!BO134+'JMP Urban FINAL calcs'!BO134</f>
        <v>1817689.8823381267</v>
      </c>
      <c r="BI134" s="249">
        <f>BG134/B134</f>
        <v>0.36064379781468747</v>
      </c>
      <c r="BJ134" s="249">
        <f>'JMP Urban FINAL calcs'!BN134/'JMP Total sum FINAL calcs'!BG134</f>
        <v>0.74588082531511191</v>
      </c>
      <c r="BK134" s="249">
        <f>'JMP Rural FINAL calcs'!BN134/'JMP Total sum FINAL calcs'!BG134</f>
        <v>0.25411917468488804</v>
      </c>
      <c r="BL134" s="248"/>
      <c r="BM134" s="248">
        <f>'JMP Rural FINAL calcs'!BS134+'JMP Urban FINAL calcs'!BS134</f>
        <v>2979154.8586400002</v>
      </c>
      <c r="BN134" s="248">
        <f>'JMP Rural FINAL calcs'!BT134+'JMP Urban FINAL calcs'!BT134</f>
        <v>516612.38156868692</v>
      </c>
      <c r="BO134" s="249">
        <f>BM134/B134</f>
        <v>0.1000246842062518</v>
      </c>
      <c r="BP134" s="249">
        <f>'JMP Urban FINAL calcs'!BS134/'JMP Total sum FINAL calcs'!BM134</f>
        <v>0.43925789012102268</v>
      </c>
      <c r="BQ134" s="249">
        <f>'JMP Rural FINAL calcs'!BS134/'JMP Total sum FINAL calcs'!BM134</f>
        <v>0.56074210987897721</v>
      </c>
      <c r="BR134" s="248"/>
      <c r="BS134" s="248">
        <f>'JMP Rural FINAL calcs'!BX134+'JMP Urban FINAL calcs'!BX134</f>
        <v>5933231.0723700002</v>
      </c>
      <c r="BT134" s="248">
        <f>'JMP Rural FINAL calcs'!BY134+'JMP Urban FINAL calcs'!BY134</f>
        <v>1232070.8523268849</v>
      </c>
      <c r="BU134" s="249">
        <f>BS134/B134</f>
        <v>0.1992073566150408</v>
      </c>
      <c r="BV134" s="249">
        <f>'JMP Urban FINAL calcs'!BX134/'JMP Total sum FINAL calcs'!BS134</f>
        <v>3.1704233427885184E-2</v>
      </c>
      <c r="BW134" s="249">
        <f>'JMP Rural FINAL calcs'!BX134/'JMP Total sum FINAL calcs'!BS134</f>
        <v>0.96829576657211491</v>
      </c>
      <c r="BX134" s="2"/>
      <c r="BY134" s="2"/>
      <c r="BZ134" s="2"/>
      <c r="CA134" s="2"/>
      <c r="CB134" s="2"/>
    </row>
    <row r="135" spans="1:81" ht="15.5" x14ac:dyDescent="0.35">
      <c r="A135" s="7" t="s">
        <v>110</v>
      </c>
      <c r="B135" s="158">
        <f t="shared" si="401"/>
        <v>11175688.255369607</v>
      </c>
      <c r="C135" s="159">
        <f>[1]HH_Islam_wealth!D138</f>
        <v>4.9611351413992599</v>
      </c>
      <c r="D135" s="160">
        <f t="shared" si="402"/>
        <v>2252647.4157318696</v>
      </c>
      <c r="E135" s="158">
        <v>53.831499999999998</v>
      </c>
      <c r="F135" s="158">
        <v>6016042.7073999997</v>
      </c>
      <c r="G135" s="158">
        <v>10.17855</v>
      </c>
      <c r="H135" s="158">
        <v>1137523.9180699999</v>
      </c>
      <c r="I135" s="158"/>
      <c r="J135" s="158"/>
      <c r="K135" s="158">
        <v>16.452919999999999</v>
      </c>
      <c r="L135" s="158">
        <v>1838727.7279300001</v>
      </c>
      <c r="M135" s="158">
        <f t="shared" ref="M135:N135" si="429">K135</f>
        <v>16.452919999999999</v>
      </c>
      <c r="N135" s="158">
        <f t="shared" si="429"/>
        <v>1838727.7279300001</v>
      </c>
      <c r="O135" s="158">
        <v>19.537019999999998</v>
      </c>
      <c r="P135" s="158">
        <v>2183397.6466000001</v>
      </c>
      <c r="Q135" s="158"/>
      <c r="R135" s="161"/>
      <c r="S135" s="158">
        <v>1.39063</v>
      </c>
      <c r="T135" s="158">
        <v>155412.02155999999</v>
      </c>
      <c r="U135" s="158">
        <v>4.0142600000000002</v>
      </c>
      <c r="V135" s="158">
        <v>448621.18336000002</v>
      </c>
      <c r="W135" s="158">
        <v>30.585059999999999</v>
      </c>
      <c r="X135" s="161">
        <v>3418092.1696100002</v>
      </c>
      <c r="Y135" s="158">
        <f t="shared" si="404"/>
        <v>1838727.7279300001</v>
      </c>
      <c r="Z135" s="162">
        <f t="shared" si="405"/>
        <v>0.45715326020757424</v>
      </c>
      <c r="AA135" s="158">
        <f t="shared" si="406"/>
        <v>71047.112331603814</v>
      </c>
      <c r="AB135" s="158">
        <f t="shared" si="407"/>
        <v>84364.909228396165</v>
      </c>
      <c r="AC135" s="158">
        <f t="shared" si="408"/>
        <v>205088.63657120397</v>
      </c>
      <c r="AD135" s="158">
        <f t="shared" si="409"/>
        <v>243532.54678879603</v>
      </c>
      <c r="AE135" s="158">
        <f t="shared" si="410"/>
        <v>1562591.9790271923</v>
      </c>
      <c r="AF135" s="158">
        <f t="shared" si="411"/>
        <v>1855500.1905828076</v>
      </c>
      <c r="AG135" s="158"/>
      <c r="AH135" s="158">
        <f t="shared" si="412"/>
        <v>14320.737151208781</v>
      </c>
      <c r="AI135" s="158">
        <f t="shared" si="413"/>
        <v>5668.3874976108473</v>
      </c>
      <c r="AJ135" s="158">
        <f t="shared" si="414"/>
        <v>41339.054616714166</v>
      </c>
      <c r="AK135" s="158">
        <f t="shared" si="415"/>
        <v>16362.68984468133</v>
      </c>
      <c r="AL135" s="158">
        <f t="shared" si="416"/>
        <v>57701.744461395494</v>
      </c>
      <c r="AM135" s="158">
        <f t="shared" si="417"/>
        <v>314966.62245456834</v>
      </c>
      <c r="AN135" s="158">
        <f t="shared" si="418"/>
        <v>124669.06179724791</v>
      </c>
      <c r="AO135" s="158">
        <f t="shared" si="419"/>
        <v>439635.68425181624</v>
      </c>
      <c r="AP135" s="158">
        <f t="shared" si="420"/>
        <v>497337.42871321173</v>
      </c>
      <c r="AQ135" s="158">
        <f t="shared" si="421"/>
        <v>520022.76770979405</v>
      </c>
      <c r="AR135" s="158">
        <f t="shared" si="422"/>
        <v>617501.15036020579</v>
      </c>
      <c r="AS135" s="158">
        <f t="shared" si="423"/>
        <v>104819.31108273027</v>
      </c>
      <c r="AT135" s="158">
        <f t="shared" si="424"/>
        <v>41489.238031254485</v>
      </c>
      <c r="AU135" s="158">
        <f t="shared" si="425"/>
        <v>146308.54911398474</v>
      </c>
      <c r="AV135" s="2"/>
      <c r="AW135" s="2">
        <f t="shared" si="426"/>
        <v>439635.68425181624</v>
      </c>
      <c r="AX135" s="2">
        <f t="shared" si="427"/>
        <v>146308.54911398474</v>
      </c>
      <c r="AY135" s="2">
        <f t="shared" si="428"/>
        <v>585944.23336580093</v>
      </c>
      <c r="AZ135" s="2"/>
      <c r="BA135" s="248">
        <f>'JMP Rural FINAL calcs'!BI135+'JMP Urban FINAL calcs'!BI135</f>
        <v>1382203.8627950433</v>
      </c>
      <c r="BB135" s="248">
        <f>'JMP Rural FINAL calcs'!BJ135+'JMP Urban FINAL calcs'!BJ135</f>
        <v>177316.13407964038</v>
      </c>
      <c r="BC135" s="249">
        <f>BA135/B135</f>
        <v>0.12367952927918625</v>
      </c>
      <c r="BD135" s="249">
        <f>'JMP Urban FINAL calcs'!BI135/'JMP Total sum FINAL calcs'!BA135</f>
        <v>0.86269318190285404</v>
      </c>
      <c r="BE135" s="249">
        <f>'JMP Rural FINAL calcs'!BI135/'JMP Total sum FINAL calcs'!BA135</f>
        <v>0.13730681809714601</v>
      </c>
      <c r="BF135" s="248"/>
      <c r="BG135" s="248">
        <f>'JMP Rural FINAL calcs'!BN135+'JMP Urban FINAL calcs'!BN135</f>
        <v>2484509.505694957</v>
      </c>
      <c r="BH135" s="248">
        <f>'JMP Rural FINAL calcs'!BO135+'JMP Urban FINAL calcs'!BO135</f>
        <v>320076.20128726063</v>
      </c>
      <c r="BI135" s="249">
        <f>BG135/B135</f>
        <v>0.22231378049590989</v>
      </c>
      <c r="BJ135" s="249">
        <f>'JMP Urban FINAL calcs'!BN135/'JMP Total sum FINAL calcs'!BG135</f>
        <v>0.70150617472860577</v>
      </c>
      <c r="BK135" s="249">
        <f>'JMP Rural FINAL calcs'!BN135/'JMP Total sum FINAL calcs'!BG135</f>
        <v>0.29849382527139418</v>
      </c>
      <c r="BL135" s="248"/>
      <c r="BM135" s="248">
        <f>'JMP Rural FINAL calcs'!BS135+'JMP Urban FINAL calcs'!BS135</f>
        <v>1137523.91937</v>
      </c>
      <c r="BN135" s="248">
        <f>'JMP Rural FINAL calcs'!BT135+'JMP Urban FINAL calcs'!BT135</f>
        <v>147123.73318066073</v>
      </c>
      <c r="BO135" s="249">
        <f>BM135/B135</f>
        <v>0.10178558075145407</v>
      </c>
      <c r="BP135" s="249">
        <f>'JMP Urban FINAL calcs'!BS135/'JMP Total sum FINAL calcs'!BM135</f>
        <v>0.55085971327709893</v>
      </c>
      <c r="BQ135" s="249">
        <f>'JMP Rural FINAL calcs'!BS135/'JMP Total sum FINAL calcs'!BM135</f>
        <v>0.44914028672290102</v>
      </c>
      <c r="BR135" s="248"/>
      <c r="BS135" s="248">
        <f>'JMP Rural FINAL calcs'!BX135+'JMP Urban FINAL calcs'!BX135</f>
        <v>6016042.6897200001</v>
      </c>
      <c r="BT135" s="248">
        <f>'JMP Rural FINAL calcs'!BY135+'JMP Urban FINAL calcs'!BY135</f>
        <v>1212634.3101436277</v>
      </c>
      <c r="BU135" s="249">
        <f>BS135/B135</f>
        <v>0.53831518491305974</v>
      </c>
      <c r="BV135" s="249">
        <f>'JMP Urban FINAL calcs'!BX135/'JMP Total sum FINAL calcs'!BS135</f>
        <v>0.2542875880392399</v>
      </c>
      <c r="BW135" s="249">
        <f>'JMP Rural FINAL calcs'!BX135/'JMP Total sum FINAL calcs'!BS135</f>
        <v>0.74571241196076021</v>
      </c>
      <c r="BX135" s="2"/>
      <c r="BY135" s="2"/>
      <c r="BZ135" s="2"/>
      <c r="CA135" s="2"/>
      <c r="CB135" s="2"/>
    </row>
    <row r="136" spans="1:81" ht="15.5" x14ac:dyDescent="0.35">
      <c r="A136" s="7" t="s">
        <v>106</v>
      </c>
      <c r="B136" s="158">
        <f t="shared" si="401"/>
        <v>2291660.9615384615</v>
      </c>
      <c r="C136" s="159">
        <f>[1]HH_Islam_wealth!D139</f>
        <v>3.5240230156281198</v>
      </c>
      <c r="D136" s="160">
        <f t="shared" si="402"/>
        <v>650296.8202465038</v>
      </c>
      <c r="E136" s="158">
        <v>11.03354</v>
      </c>
      <c r="F136" s="158">
        <v>252851.27210999999</v>
      </c>
      <c r="G136" s="158">
        <v>6.13497</v>
      </c>
      <c r="H136" s="158">
        <v>140592.78260000001</v>
      </c>
      <c r="I136" s="158"/>
      <c r="J136" s="158"/>
      <c r="K136" s="158">
        <v>77.269220000000004</v>
      </c>
      <c r="L136" s="158">
        <v>1770748.68939</v>
      </c>
      <c r="M136" s="158">
        <f t="shared" ref="M136:N136" si="430">K136</f>
        <v>77.269220000000004</v>
      </c>
      <c r="N136" s="158">
        <f t="shared" si="430"/>
        <v>1770748.68939</v>
      </c>
      <c r="O136" s="158">
        <v>5.5622600000000002</v>
      </c>
      <c r="P136" s="158">
        <v>127468.2559</v>
      </c>
      <c r="Q136" s="158"/>
      <c r="R136" s="161"/>
      <c r="S136" s="158">
        <v>1.3678999999999999</v>
      </c>
      <c r="T136" s="158">
        <v>31347.629819999998</v>
      </c>
      <c r="U136" s="158">
        <v>4.8983999999999996</v>
      </c>
      <c r="V136" s="158">
        <v>112254.72053999999</v>
      </c>
      <c r="W136" s="158">
        <v>76.565190000000001</v>
      </c>
      <c r="X136" s="161">
        <v>1754614.5949299999</v>
      </c>
      <c r="Y136" s="158">
        <f t="shared" si="404"/>
        <v>1770748.68939</v>
      </c>
      <c r="Z136" s="162">
        <f t="shared" si="405"/>
        <v>0.93284842587867323</v>
      </c>
      <c r="AA136" s="158">
        <f t="shared" si="406"/>
        <v>29242.587132614353</v>
      </c>
      <c r="AB136" s="158">
        <f t="shared" si="407"/>
        <v>2105.0426873856431</v>
      </c>
      <c r="AC136" s="158">
        <f t="shared" si="408"/>
        <v>104716.63935318936</v>
      </c>
      <c r="AD136" s="158">
        <f t="shared" si="409"/>
        <v>7538.081186810633</v>
      </c>
      <c r="AE136" s="158">
        <f t="shared" si="410"/>
        <v>1636789.4629041962</v>
      </c>
      <c r="AF136" s="158">
        <f t="shared" si="411"/>
        <v>117825.13202580364</v>
      </c>
      <c r="AG136" s="158"/>
      <c r="AH136" s="158">
        <f t="shared" si="412"/>
        <v>8298.0692813103469</v>
      </c>
      <c r="AI136" s="158">
        <f t="shared" si="413"/>
        <v>199.11359621757387</v>
      </c>
      <c r="AJ136" s="158">
        <f t="shared" si="414"/>
        <v>29715.083837080081</v>
      </c>
      <c r="AK136" s="158">
        <f t="shared" si="415"/>
        <v>713.01853529155142</v>
      </c>
      <c r="AL136" s="158">
        <f t="shared" si="416"/>
        <v>30428.102372371632</v>
      </c>
      <c r="AM136" s="158">
        <f t="shared" si="417"/>
        <v>464466.16711793974</v>
      </c>
      <c r="AN136" s="158">
        <f t="shared" si="418"/>
        <v>11144.945374768176</v>
      </c>
      <c r="AO136" s="158">
        <f t="shared" si="419"/>
        <v>475611.11249270791</v>
      </c>
      <c r="AP136" s="158">
        <f t="shared" si="420"/>
        <v>506039.21486507956</v>
      </c>
      <c r="AQ136" s="158">
        <f t="shared" si="421"/>
        <v>131151.75593831253</v>
      </c>
      <c r="AR136" s="158">
        <f t="shared" si="422"/>
        <v>9441.0266616874815</v>
      </c>
      <c r="AS136" s="158">
        <f t="shared" si="423"/>
        <v>37216.486770003721</v>
      </c>
      <c r="AT136" s="158">
        <f t="shared" si="424"/>
        <v>893.01598578471248</v>
      </c>
      <c r="AU136" s="158">
        <f t="shared" si="425"/>
        <v>38109.502755788431</v>
      </c>
      <c r="AV136" s="2"/>
      <c r="AW136" s="2">
        <f t="shared" si="426"/>
        <v>475611.11249270791</v>
      </c>
      <c r="AX136" s="2">
        <f t="shared" si="427"/>
        <v>38109.502755788431</v>
      </c>
      <c r="AY136" s="2">
        <f t="shared" si="428"/>
        <v>513720.61524849635</v>
      </c>
      <c r="AZ136" s="2"/>
      <c r="BA136" s="248">
        <f>'JMP Rural FINAL calcs'!BI136+'JMP Urban FINAL calcs'!BI136</f>
        <v>1288772.8559889435</v>
      </c>
      <c r="BB136" s="248">
        <f>'JMP Rural FINAL calcs'!BJ136+'JMP Urban FINAL calcs'!BJ136</f>
        <v>350499.45325794013</v>
      </c>
      <c r="BC136" s="249">
        <f>BA136/B136</f>
        <v>0.56237500992457068</v>
      </c>
      <c r="BD136" s="249">
        <f>'JMP Urban FINAL calcs'!BI136/'JMP Total sum FINAL calcs'!BA136</f>
        <v>0.80633283952543378</v>
      </c>
      <c r="BE136" s="249">
        <f>'JMP Rural FINAL calcs'!BI136/'JMP Total sum FINAL calcs'!BA136</f>
        <v>0.19366716047456628</v>
      </c>
      <c r="BF136" s="248"/>
      <c r="BG136" s="248">
        <f>'JMP Rural FINAL calcs'!BN136+'JMP Urban FINAL calcs'!BN136</f>
        <v>578096.45612105657</v>
      </c>
      <c r="BH136" s="248">
        <f>'JMP Rural FINAL calcs'!BO136+'JMP Urban FINAL calcs'!BO136</f>
        <v>155396.26818825607</v>
      </c>
      <c r="BI136" s="249">
        <f>BG136/B136</f>
        <v>0.25226089976807164</v>
      </c>
      <c r="BJ136" s="249">
        <f>'JMP Urban FINAL calcs'!BN136/'JMP Total sum FINAL calcs'!BG136</f>
        <v>0.67934115293191422</v>
      </c>
      <c r="BK136" s="249">
        <f>'JMP Rural FINAL calcs'!BN136/'JMP Total sum FINAL calcs'!BG136</f>
        <v>0.32065884706808573</v>
      </c>
      <c r="BL136" s="248"/>
      <c r="BM136" s="248">
        <f>'JMP Rural FINAL calcs'!BS136+'JMP Urban FINAL calcs'!BS136</f>
        <v>140592.78266</v>
      </c>
      <c r="BN136" s="248">
        <f>'JMP Rural FINAL calcs'!BT136+'JMP Urban FINAL calcs'!BT136</f>
        <v>37746.423125931047</v>
      </c>
      <c r="BO136" s="249">
        <f>BM136/B136</f>
        <v>6.1349730618797907E-2</v>
      </c>
      <c r="BP136" s="249">
        <f>'JMP Urban FINAL calcs'!BS136/'JMP Total sum FINAL calcs'!BM136</f>
        <v>0.66621522006939138</v>
      </c>
      <c r="BQ136" s="249">
        <f>'JMP Rural FINAL calcs'!BS136/'JMP Total sum FINAL calcs'!BM136</f>
        <v>0.33378477993060873</v>
      </c>
      <c r="BR136" s="248"/>
      <c r="BS136" s="248">
        <f>'JMP Rural FINAL calcs'!BX136+'JMP Urban FINAL calcs'!BX136</f>
        <v>252851.27559999999</v>
      </c>
      <c r="BT136" s="248">
        <f>'JMP Rural FINAL calcs'!BY136+'JMP Urban FINAL calcs'!BY136</f>
        <v>71750.744668428888</v>
      </c>
      <c r="BU136" s="249">
        <f>BS136/B136</f>
        <v>0.11033537676107781</v>
      </c>
      <c r="BV136" s="249">
        <f>'JMP Urban FINAL calcs'!BX136/'JMP Total sum FINAL calcs'!BS136</f>
        <v>7.4701407755128596E-2</v>
      </c>
      <c r="BW136" s="249">
        <f>'JMP Rural FINAL calcs'!BX136/'JMP Total sum FINAL calcs'!BS136</f>
        <v>0.92529859224487143</v>
      </c>
      <c r="BX136" s="2"/>
      <c r="BY136" s="2"/>
      <c r="BZ136" s="2"/>
      <c r="CA136" s="2"/>
      <c r="CB136" s="2"/>
    </row>
    <row r="137" spans="1:81" ht="15.5" x14ac:dyDescent="0.35">
      <c r="A137" s="7" t="s">
        <v>89</v>
      </c>
      <c r="B137" s="158">
        <f t="shared" si="401"/>
        <v>19193338.94925281</v>
      </c>
      <c r="C137" s="159">
        <f>[1]HH_Islam_wealth!D140</f>
        <v>5.9244534660988002</v>
      </c>
      <c r="D137" s="160">
        <f t="shared" si="402"/>
        <v>3239680.9358165916</v>
      </c>
      <c r="E137" s="158">
        <v>46.66536</v>
      </c>
      <c r="F137" s="158">
        <v>8956660.4368799999</v>
      </c>
      <c r="G137" s="158">
        <v>6.4610700000000003</v>
      </c>
      <c r="H137" s="158">
        <v>1240098.6328499999</v>
      </c>
      <c r="I137" s="158"/>
      <c r="J137" s="158"/>
      <c r="K137" s="158">
        <v>19.402090000000001</v>
      </c>
      <c r="L137" s="158">
        <v>3723916.69197</v>
      </c>
      <c r="M137" s="158">
        <f t="shared" ref="M137:N137" si="431">K137</f>
        <v>19.402090000000001</v>
      </c>
      <c r="N137" s="158">
        <f t="shared" si="431"/>
        <v>3723916.69197</v>
      </c>
      <c r="O137" s="158">
        <v>27.47148</v>
      </c>
      <c r="P137" s="158">
        <v>5272706.2383000003</v>
      </c>
      <c r="Q137" s="158"/>
      <c r="R137" s="161"/>
      <c r="S137" s="158">
        <v>0.78922999999999999</v>
      </c>
      <c r="T137" s="158">
        <v>151480.84575000001</v>
      </c>
      <c r="U137" s="158">
        <v>1.68699</v>
      </c>
      <c r="V137" s="158">
        <v>323789.70873999997</v>
      </c>
      <c r="W137" s="158">
        <v>44.397350000000003</v>
      </c>
      <c r="X137" s="161">
        <v>8521352.3757799994</v>
      </c>
      <c r="Y137" s="158">
        <f t="shared" si="404"/>
        <v>3723916.69197</v>
      </c>
      <c r="Z137" s="162">
        <f t="shared" si="405"/>
        <v>0.41392383795929971</v>
      </c>
      <c r="AA137" s="158">
        <f t="shared" si="406"/>
        <v>62701.53305016068</v>
      </c>
      <c r="AB137" s="158">
        <f t="shared" si="407"/>
        <v>88779.312699839327</v>
      </c>
      <c r="AC137" s="158">
        <f t="shared" si="408"/>
        <v>134024.2789333846</v>
      </c>
      <c r="AD137" s="158">
        <f t="shared" si="409"/>
        <v>189765.42980661534</v>
      </c>
      <c r="AE137" s="158">
        <f t="shared" si="410"/>
        <v>3527190.8799864543</v>
      </c>
      <c r="AF137" s="158">
        <f t="shared" si="411"/>
        <v>4994161.4957935447</v>
      </c>
      <c r="AG137" s="158"/>
      <c r="AH137" s="158">
        <f t="shared" si="412"/>
        <v>10583.513468196599</v>
      </c>
      <c r="AI137" s="158">
        <f t="shared" si="413"/>
        <v>4995.0775042151818</v>
      </c>
      <c r="AJ137" s="158">
        <f t="shared" si="414"/>
        <v>22622.218184395395</v>
      </c>
      <c r="AK137" s="158">
        <f t="shared" si="415"/>
        <v>10676.958411578971</v>
      </c>
      <c r="AL137" s="158">
        <f t="shared" si="416"/>
        <v>33299.176595974364</v>
      </c>
      <c r="AM137" s="158">
        <f t="shared" si="417"/>
        <v>595361.39496578369</v>
      </c>
      <c r="AN137" s="158">
        <f t="shared" si="418"/>
        <v>280991.40420695243</v>
      </c>
      <c r="AO137" s="158">
        <f t="shared" si="419"/>
        <v>876352.79917273612</v>
      </c>
      <c r="AP137" s="158">
        <f t="shared" si="420"/>
        <v>909651.97576871049</v>
      </c>
      <c r="AQ137" s="158">
        <f t="shared" si="421"/>
        <v>513306.38555735251</v>
      </c>
      <c r="AR137" s="158">
        <f t="shared" si="422"/>
        <v>726792.24729264737</v>
      </c>
      <c r="AS137" s="158">
        <f t="shared" si="423"/>
        <v>86641.981153978108</v>
      </c>
      <c r="AT137" s="158">
        <f t="shared" si="424"/>
        <v>40892.224711895862</v>
      </c>
      <c r="AU137" s="158">
        <f t="shared" si="425"/>
        <v>127534.20586587397</v>
      </c>
      <c r="AV137" s="2"/>
      <c r="AW137" s="2">
        <f t="shared" si="426"/>
        <v>876352.79917273612</v>
      </c>
      <c r="AX137" s="2">
        <f t="shared" si="427"/>
        <v>127534.20586587397</v>
      </c>
      <c r="AY137" s="2">
        <f t="shared" si="428"/>
        <v>1003887.0050386101</v>
      </c>
      <c r="AZ137" s="2"/>
      <c r="BA137" s="248">
        <f>'JMP Rural FINAL calcs'!BI137+'JMP Urban FINAL calcs'!BI137</f>
        <v>2808902.963216369</v>
      </c>
      <c r="BB137" s="248">
        <f>'JMP Rural FINAL calcs'!BJ137+'JMP Urban FINAL calcs'!BJ137</f>
        <v>297667.84609268734</v>
      </c>
      <c r="BC137" s="249">
        <f>BA137/B137</f>
        <v>0.1463478017370041</v>
      </c>
      <c r="BD137" s="249">
        <f>'JMP Urban FINAL calcs'!BI137/'JMP Total sum FINAL calcs'!BA137</f>
        <v>0.93623002867130578</v>
      </c>
      <c r="BE137" s="249">
        <f>'JMP Rural FINAL calcs'!BI137/'JMP Total sum FINAL calcs'!BA137</f>
        <v>6.3769971328694303E-2</v>
      </c>
      <c r="BF137" s="248"/>
      <c r="BG137" s="248">
        <f>'JMP Rural FINAL calcs'!BN137+'JMP Urban FINAL calcs'!BN137</f>
        <v>6036239.1884536305</v>
      </c>
      <c r="BH137" s="248">
        <f>'JMP Rural FINAL calcs'!BO137+'JMP Urban FINAL calcs'!BO137</f>
        <v>611433.29950435669</v>
      </c>
      <c r="BI137" s="249">
        <f>BG137/B137</f>
        <v>0.31449656593954012</v>
      </c>
      <c r="BJ137" s="249">
        <f>'JMP Urban FINAL calcs'!BN137/'JMP Total sum FINAL calcs'!BG137</f>
        <v>0.34575460043154577</v>
      </c>
      <c r="BK137" s="249">
        <f>'JMP Rural FINAL calcs'!BN137/'JMP Total sum FINAL calcs'!BG137</f>
        <v>0.65424539956845429</v>
      </c>
      <c r="BL137" s="248"/>
      <c r="BM137" s="248">
        <f>'JMP Rural FINAL calcs'!BS137+'JMP Urban FINAL calcs'!BS137</f>
        <v>1240098.6294100001</v>
      </c>
      <c r="BN137" s="248">
        <f>'JMP Rural FINAL calcs'!BT137+'JMP Urban FINAL calcs'!BT137</f>
        <v>124157.48177889462</v>
      </c>
      <c r="BO137" s="249">
        <f>BM137/B137</f>
        <v>6.4610885718676722E-2</v>
      </c>
      <c r="BP137" s="249">
        <f>'JMP Urban FINAL calcs'!BS137/'JMP Total sum FINAL calcs'!BM137</f>
        <v>0.19751725978967916</v>
      </c>
      <c r="BQ137" s="249">
        <f>'JMP Rural FINAL calcs'!BS137/'JMP Total sum FINAL calcs'!BM137</f>
        <v>0.80248274021032073</v>
      </c>
      <c r="BR137" s="248"/>
      <c r="BS137" s="248">
        <f>'JMP Rural FINAL calcs'!BX137+'JMP Urban FINAL calcs'!BX137</f>
        <v>8956660.3698399998</v>
      </c>
      <c r="BT137" s="248">
        <f>'JMP Rural FINAL calcs'!BY137+'JMP Urban FINAL calcs'!BY137</f>
        <v>1511812.0888436788</v>
      </c>
      <c r="BU137" s="249">
        <f>BS137/B137</f>
        <v>0.46665462395685348</v>
      </c>
      <c r="BV137" s="249">
        <f>'JMP Urban FINAL calcs'!BX137/'JMP Total sum FINAL calcs'!BS137</f>
        <v>4.5049747866816571E-2</v>
      </c>
      <c r="BW137" s="249">
        <f>'JMP Rural FINAL calcs'!BX137/'JMP Total sum FINAL calcs'!BS137</f>
        <v>0.95495025213318341</v>
      </c>
      <c r="BX137" s="2"/>
      <c r="BY137" s="2"/>
      <c r="BZ137" s="2"/>
      <c r="CA137" s="2"/>
      <c r="CB137" s="2"/>
    </row>
    <row r="138" spans="1:81" ht="15.5" x14ac:dyDescent="0.35">
      <c r="A138" s="7" t="s">
        <v>82</v>
      </c>
      <c r="B138" s="158">
        <f t="shared" si="401"/>
        <v>10864239.920058692</v>
      </c>
      <c r="C138" s="159">
        <f>[1]HH_Islam_wealth!D141</f>
        <v>4.8301933751014499</v>
      </c>
      <c r="D138" s="160">
        <f t="shared" si="402"/>
        <v>2249234.9842682038</v>
      </c>
      <c r="E138" s="158">
        <v>2.6215199999999999</v>
      </c>
      <c r="F138" s="158">
        <v>284808.85018000001</v>
      </c>
      <c r="G138" s="158">
        <v>39.982320000000001</v>
      </c>
      <c r="H138" s="158">
        <v>4343776.8687000005</v>
      </c>
      <c r="I138" s="158"/>
      <c r="J138" s="158"/>
      <c r="K138" s="158">
        <v>45.821199999999997</v>
      </c>
      <c r="L138" s="158">
        <v>4978127.9586699996</v>
      </c>
      <c r="M138" s="158">
        <f t="shared" ref="M138:N138" si="432">K138</f>
        <v>45.821199999999997</v>
      </c>
      <c r="N138" s="158">
        <f t="shared" si="432"/>
        <v>4978127.9586699996</v>
      </c>
      <c r="O138" s="158">
        <v>11.574949999999999</v>
      </c>
      <c r="P138" s="158">
        <v>1257531.3224500001</v>
      </c>
      <c r="Q138" s="158"/>
      <c r="R138" s="161"/>
      <c r="S138" s="158">
        <v>0.43967000000000001</v>
      </c>
      <c r="T138" s="158">
        <v>47767.159350000002</v>
      </c>
      <c r="U138" s="158">
        <v>3.5576099999999999</v>
      </c>
      <c r="V138" s="158">
        <v>386507.28581999999</v>
      </c>
      <c r="W138" s="158">
        <v>53.398879999999998</v>
      </c>
      <c r="X138" s="161">
        <v>5801384.8359500002</v>
      </c>
      <c r="Y138" s="158">
        <f t="shared" si="404"/>
        <v>4978127.9586699996</v>
      </c>
      <c r="Z138" s="162">
        <f t="shared" si="405"/>
        <v>0.79833225874648295</v>
      </c>
      <c r="AA138" s="158">
        <f t="shared" si="406"/>
        <v>38134.064217788684</v>
      </c>
      <c r="AB138" s="158">
        <f t="shared" si="407"/>
        <v>9633.0951322113178</v>
      </c>
      <c r="AC138" s="158">
        <f t="shared" si="408"/>
        <v>308561.23451065307</v>
      </c>
      <c r="AD138" s="158">
        <f t="shared" si="409"/>
        <v>77946.05130934692</v>
      </c>
      <c r="AE138" s="158">
        <f t="shared" si="410"/>
        <v>4631432.6599415578</v>
      </c>
      <c r="AF138" s="158">
        <f t="shared" si="411"/>
        <v>1169952.1760084422</v>
      </c>
      <c r="AG138" s="158"/>
      <c r="AH138" s="158">
        <f t="shared" si="412"/>
        <v>7894.9353072200229</v>
      </c>
      <c r="AI138" s="158">
        <f t="shared" si="413"/>
        <v>664.78326256858475</v>
      </c>
      <c r="AJ138" s="158">
        <f t="shared" si="414"/>
        <v>63881.755977144967</v>
      </c>
      <c r="AK138" s="158">
        <f t="shared" si="415"/>
        <v>5379.084248893023</v>
      </c>
      <c r="AL138" s="158">
        <f t="shared" si="416"/>
        <v>69260.840226037995</v>
      </c>
      <c r="AM138" s="158">
        <f t="shared" si="417"/>
        <v>958850.36069477908</v>
      </c>
      <c r="AN138" s="158">
        <f t="shared" si="418"/>
        <v>80738.80865303654</v>
      </c>
      <c r="AO138" s="158">
        <f t="shared" si="419"/>
        <v>1039589.1693478157</v>
      </c>
      <c r="AP138" s="158">
        <f t="shared" si="420"/>
        <v>1108850.0095738536</v>
      </c>
      <c r="AQ138" s="158">
        <f t="shared" si="421"/>
        <v>3467777.1990799964</v>
      </c>
      <c r="AR138" s="158">
        <f t="shared" si="422"/>
        <v>875999.66962000425</v>
      </c>
      <c r="AS138" s="158">
        <f t="shared" si="423"/>
        <v>717937.55027606152</v>
      </c>
      <c r="AT138" s="158">
        <f t="shared" si="424"/>
        <v>60453.043428556688</v>
      </c>
      <c r="AU138" s="158">
        <f t="shared" si="425"/>
        <v>778390.59370461816</v>
      </c>
      <c r="AV138" s="2"/>
      <c r="AW138" s="2">
        <f t="shared" si="426"/>
        <v>1039589.1693478157</v>
      </c>
      <c r="AX138" s="2">
        <f t="shared" si="427"/>
        <v>778390.59370461816</v>
      </c>
      <c r="AY138" s="2">
        <f t="shared" si="428"/>
        <v>1817979.7630524337</v>
      </c>
      <c r="AZ138" s="2"/>
      <c r="BA138" s="248">
        <f>'JMP Rural FINAL calcs'!BI138+'JMP Urban FINAL calcs'!BI138</f>
        <v>1805983.0271997687</v>
      </c>
      <c r="BB138" s="248">
        <f>'JMP Rural FINAL calcs'!BJ138+'JMP Urban FINAL calcs'!BJ138</f>
        <v>301795.83803479257</v>
      </c>
      <c r="BC138" s="249">
        <f>BA138/B138</f>
        <v>0.16623188004762068</v>
      </c>
      <c r="BD138" s="249">
        <f>'JMP Urban FINAL calcs'!BI138/'JMP Total sum FINAL calcs'!BA138</f>
        <v>0.41875846841161701</v>
      </c>
      <c r="BE138" s="249">
        <f>'JMP Rural FINAL calcs'!BI138/'JMP Total sum FINAL calcs'!BA138</f>
        <v>0.58124153158838299</v>
      </c>
      <c r="BF138" s="248"/>
      <c r="BG138" s="248">
        <f>'JMP Rural FINAL calcs'!BN138+'JMP Urban FINAL calcs'!BN138</f>
        <v>4381909.1623802315</v>
      </c>
      <c r="BH138" s="248">
        <f>'JMP Rural FINAL calcs'!BO138+'JMP Urban FINAL calcs'!BO138</f>
        <v>809089.45397243812</v>
      </c>
      <c r="BI138" s="249">
        <f>BG138/B138</f>
        <v>0.40333324692967193</v>
      </c>
      <c r="BJ138" s="249">
        <f>'JMP Urban FINAL calcs'!BN138/'JMP Total sum FINAL calcs'!BG138</f>
        <v>8.4829239630000927E-2</v>
      </c>
      <c r="BK138" s="249">
        <f>'JMP Rural FINAL calcs'!BN138/'JMP Total sum FINAL calcs'!BG138</f>
        <v>0.915170760369999</v>
      </c>
      <c r="BL138" s="248"/>
      <c r="BM138" s="248">
        <f>'JMP Rural FINAL calcs'!BS138+'JMP Urban FINAL calcs'!BS138</f>
        <v>4343776.7972099995</v>
      </c>
      <c r="BN138" s="248">
        <f>'JMP Rural FINAL calcs'!BT138+'JMP Urban FINAL calcs'!BT138</f>
        <v>811106.62504008214</v>
      </c>
      <c r="BO138" s="249">
        <f>BM138/B138</f>
        <v>0.39982334973936523</v>
      </c>
      <c r="BP138" s="249">
        <f>'JMP Urban FINAL calcs'!BS138/'JMP Total sum FINAL calcs'!BM138</f>
        <v>4.51160458419212E-2</v>
      </c>
      <c r="BQ138" s="249">
        <f>'JMP Rural FINAL calcs'!BS138/'JMP Total sum FINAL calcs'!BM138</f>
        <v>0.95488395415807881</v>
      </c>
      <c r="BR138" s="248"/>
      <c r="BS138" s="248">
        <f>'JMP Rural FINAL calcs'!BX138+'JMP Urban FINAL calcs'!BX138</f>
        <v>284808.85352</v>
      </c>
      <c r="BT138" s="248">
        <f>'JMP Rural FINAL calcs'!BY138+'JMP Urban FINAL calcs'!BY138</f>
        <v>58964.275630893979</v>
      </c>
      <c r="BU138" s="249">
        <f>BS138/B138</f>
        <v>2.6215258095889083E-2</v>
      </c>
      <c r="BV138" s="249">
        <f>'JMP Urban FINAL calcs'!BX138/'JMP Total sum FINAL calcs'!BS138</f>
        <v>3.0494500478687223E-2</v>
      </c>
      <c r="BW138" s="249">
        <f>'JMP Rural FINAL calcs'!BX138/'JMP Total sum FINAL calcs'!BS138</f>
        <v>0.96950549952131271</v>
      </c>
      <c r="BX138" s="2"/>
      <c r="BY138" s="2"/>
      <c r="BZ138" s="2"/>
      <c r="CA138" s="2"/>
      <c r="CB138" s="2"/>
    </row>
    <row r="139" spans="1:81" ht="15.5" x14ac:dyDescent="0.35">
      <c r="A139" s="7" t="s">
        <v>63</v>
      </c>
      <c r="B139" s="158">
        <f t="shared" si="401"/>
        <v>24294753.938055202</v>
      </c>
      <c r="C139" s="159">
        <f>[1]HH_Islam_wealth!D142</f>
        <v>4.8441079038776351</v>
      </c>
      <c r="D139" s="160">
        <f t="shared" si="402"/>
        <v>5015320.5544012794</v>
      </c>
      <c r="E139" s="158">
        <v>25.737220000000001</v>
      </c>
      <c r="F139" s="158">
        <v>6252793.7175099999</v>
      </c>
      <c r="G139" s="158">
        <v>19.804300000000001</v>
      </c>
      <c r="H139" s="158">
        <v>4811405.0268999999</v>
      </c>
      <c r="I139" s="158"/>
      <c r="J139" s="158"/>
      <c r="K139" s="158">
        <v>32.134909999999998</v>
      </c>
      <c r="L139" s="158">
        <v>7807095.3516100002</v>
      </c>
      <c r="M139" s="158">
        <f t="shared" ref="M139:N139" si="433">K139</f>
        <v>32.134909999999998</v>
      </c>
      <c r="N139" s="158">
        <f t="shared" si="433"/>
        <v>7807095.3516100002</v>
      </c>
      <c r="O139" s="158">
        <v>22.32357</v>
      </c>
      <c r="P139" s="158">
        <v>5423455.9039799999</v>
      </c>
      <c r="Q139" s="158"/>
      <c r="R139" s="161"/>
      <c r="S139" s="158">
        <v>6.49939</v>
      </c>
      <c r="T139" s="158">
        <v>1579011.28627</v>
      </c>
      <c r="U139" s="158">
        <v>17.637640000000001</v>
      </c>
      <c r="V139" s="158">
        <v>4285021.2384799998</v>
      </c>
      <c r="W139" s="158">
        <v>30.321439999999999</v>
      </c>
      <c r="X139" s="161">
        <v>7366518.7308499999</v>
      </c>
      <c r="Y139" s="158">
        <f t="shared" si="404"/>
        <v>7807095.3516100002</v>
      </c>
      <c r="Z139" s="162">
        <f t="shared" si="405"/>
        <v>0.59008088180085838</v>
      </c>
      <c r="AA139" s="158">
        <f t="shared" si="406"/>
        <v>931744.37217570923</v>
      </c>
      <c r="AB139" s="158">
        <f t="shared" si="407"/>
        <v>647266.91409429081</v>
      </c>
      <c r="AC139" s="158">
        <f t="shared" si="408"/>
        <v>2528509.1109376848</v>
      </c>
      <c r="AD139" s="158">
        <f t="shared" si="409"/>
        <v>1756512.1275423153</v>
      </c>
      <c r="AE139" s="158">
        <f t="shared" si="410"/>
        <v>4346841.8685025079</v>
      </c>
      <c r="AF139" s="158">
        <f t="shared" si="411"/>
        <v>3019676.862347492</v>
      </c>
      <c r="AG139" s="158"/>
      <c r="AH139" s="158">
        <f t="shared" si="412"/>
        <v>192345.91604160221</v>
      </c>
      <c r="AI139" s="158">
        <f t="shared" si="413"/>
        <v>44539.808425555748</v>
      </c>
      <c r="AJ139" s="158">
        <f t="shared" si="414"/>
        <v>521976.21545829967</v>
      </c>
      <c r="AK139" s="158">
        <f t="shared" si="415"/>
        <v>120869.3229243341</v>
      </c>
      <c r="AL139" s="158">
        <f t="shared" si="416"/>
        <v>642845.53838263382</v>
      </c>
      <c r="AM139" s="158">
        <f t="shared" si="417"/>
        <v>897346.21002619015</v>
      </c>
      <c r="AN139" s="158">
        <f t="shared" si="418"/>
        <v>207790.36596399834</v>
      </c>
      <c r="AO139" s="158">
        <f t="shared" si="419"/>
        <v>1105136.5759901884</v>
      </c>
      <c r="AP139" s="158">
        <f t="shared" si="420"/>
        <v>1747982.1143728222</v>
      </c>
      <c r="AQ139" s="158">
        <f t="shared" si="421"/>
        <v>2839118.1209742348</v>
      </c>
      <c r="AR139" s="158">
        <f t="shared" si="422"/>
        <v>1972286.9059257652</v>
      </c>
      <c r="AS139" s="158">
        <f t="shared" si="423"/>
        <v>586097.20867315191</v>
      </c>
      <c r="AT139" s="158">
        <f t="shared" si="424"/>
        <v>135717.2428210486</v>
      </c>
      <c r="AU139" s="158">
        <f t="shared" si="425"/>
        <v>721814.4514942005</v>
      </c>
      <c r="AV139" s="2"/>
      <c r="AW139" s="2">
        <f t="shared" si="426"/>
        <v>1105136.5759901884</v>
      </c>
      <c r="AX139" s="2">
        <f t="shared" si="427"/>
        <v>721814.4514942005</v>
      </c>
      <c r="AY139" s="2">
        <f t="shared" si="428"/>
        <v>1826951.027484389</v>
      </c>
      <c r="AZ139" s="2"/>
      <c r="BA139" s="248">
        <f>'JMP Rural FINAL calcs'!BI139+'JMP Urban FINAL calcs'!BI139</f>
        <v>4243858.5474887695</v>
      </c>
      <c r="BB139" s="248">
        <f>'JMP Rural FINAL calcs'!BJ139+'JMP Urban FINAL calcs'!BJ139</f>
        <v>641969.72129767877</v>
      </c>
      <c r="BC139" s="249">
        <f>BA139/B139</f>
        <v>0.1746820963204409</v>
      </c>
      <c r="BD139" s="249">
        <f>'JMP Urban FINAL calcs'!BI139/'JMP Total sum FINAL calcs'!BA139</f>
        <v>0.86253789497663724</v>
      </c>
      <c r="BE139" s="249">
        <f>'JMP Rural FINAL calcs'!BI139/'JMP Total sum FINAL calcs'!BA139</f>
        <v>0.13746210502336279</v>
      </c>
      <c r="BF139" s="248"/>
      <c r="BG139" s="248">
        <f>'JMP Rural FINAL calcs'!BN139+'JMP Urban FINAL calcs'!BN139</f>
        <v>7407681.3461112306</v>
      </c>
      <c r="BH139" s="248">
        <f>'JMP Rural FINAL calcs'!BO139+'JMP Urban FINAL calcs'!BO139</f>
        <v>1103284.3597091096</v>
      </c>
      <c r="BI139" s="249">
        <f>BG139/B139</f>
        <v>0.30490867966799484</v>
      </c>
      <c r="BJ139" s="249">
        <f>'JMP Urban FINAL calcs'!BN139/'JMP Total sum FINAL calcs'!BG139</f>
        <v>0.56166865081401318</v>
      </c>
      <c r="BK139" s="249">
        <f>'JMP Rural FINAL calcs'!BN139/'JMP Total sum FINAL calcs'!BG139</f>
        <v>0.43833134918598676</v>
      </c>
      <c r="BL139" s="248"/>
      <c r="BM139" s="248">
        <f>'JMP Rural FINAL calcs'!BS139+'JMP Urban FINAL calcs'!BS139</f>
        <v>4811405.0448700003</v>
      </c>
      <c r="BN139" s="248">
        <f>'JMP Rural FINAL calcs'!BT139+'JMP Urban FINAL calcs'!BT139</f>
        <v>710823.12121810019</v>
      </c>
      <c r="BO139" s="249">
        <f>BM139/B139</f>
        <v>0.19804296257281434</v>
      </c>
      <c r="BP139" s="249">
        <f>'JMP Urban FINAL calcs'!BS139/'JMP Total sum FINAL calcs'!BM139</f>
        <v>0.40677653197100166</v>
      </c>
      <c r="BQ139" s="249">
        <f>'JMP Rural FINAL calcs'!BS139/'JMP Total sum FINAL calcs'!BM139</f>
        <v>0.59322346802899839</v>
      </c>
      <c r="BR139" s="248"/>
      <c r="BS139" s="248">
        <f>'JMP Rural FINAL calcs'!BX139+'JMP Urban FINAL calcs'!BX139</f>
        <v>6252793.801</v>
      </c>
      <c r="BT139" s="248">
        <f>'JMP Rural FINAL calcs'!BY139+'JMP Urban FINAL calcs'!BY139</f>
        <v>1290803.9880768827</v>
      </c>
      <c r="BU139" s="249">
        <f>BS139/B139</f>
        <v>0.25737218071616891</v>
      </c>
      <c r="BV139" s="249">
        <f>'JMP Urban FINAL calcs'!BX139/'JMP Total sum FINAL calcs'!BS139</f>
        <v>0.15812914412624177</v>
      </c>
      <c r="BW139" s="249">
        <f>'JMP Rural FINAL calcs'!BX139/'JMP Total sum FINAL calcs'!BS139</f>
        <v>0.84187085587375832</v>
      </c>
      <c r="BX139" s="2"/>
      <c r="BY139" s="2"/>
      <c r="BZ139" s="2"/>
      <c r="CA139" s="2"/>
      <c r="CB139" s="2"/>
    </row>
    <row r="140" spans="1:81" ht="15.5" x14ac:dyDescent="0.35">
      <c r="A140" s="7" t="s">
        <v>149</v>
      </c>
      <c r="B140" s="158">
        <f t="shared" si="401"/>
        <v>546388.0174999244</v>
      </c>
      <c r="C140" s="159">
        <f>[1]HH_Islam_wealth!D143</f>
        <v>4.8441079038776351</v>
      </c>
      <c r="D140" s="160">
        <f t="shared" si="402"/>
        <v>112794.35312796172</v>
      </c>
      <c r="E140" s="158">
        <v>20.168880000000001</v>
      </c>
      <c r="F140" s="158">
        <v>110200.36238999999</v>
      </c>
      <c r="G140" s="158">
        <v>0</v>
      </c>
      <c r="H140" s="158">
        <v>0</v>
      </c>
      <c r="I140" s="158"/>
      <c r="J140" s="158"/>
      <c r="K140" s="158">
        <v>73.853790000000004</v>
      </c>
      <c r="L140" s="158">
        <v>403528.22840000002</v>
      </c>
      <c r="M140" s="158">
        <f t="shared" ref="M140:N140" si="434">K140</f>
        <v>73.853790000000004</v>
      </c>
      <c r="N140" s="158">
        <f t="shared" si="434"/>
        <v>403528.22840000002</v>
      </c>
      <c r="O140" s="158">
        <v>5.9773300000000003</v>
      </c>
      <c r="P140" s="158">
        <v>32659.409199999998</v>
      </c>
      <c r="Q140" s="158"/>
      <c r="R140" s="161"/>
      <c r="S140" s="158">
        <v>23.849399999999999</v>
      </c>
      <c r="T140" s="158">
        <v>130310.24077999999</v>
      </c>
      <c r="U140" s="158">
        <v>55.536239999999999</v>
      </c>
      <c r="V140" s="158">
        <v>303443.36073000001</v>
      </c>
      <c r="W140" s="158">
        <v>0.44547999999999999</v>
      </c>
      <c r="X140" s="161">
        <v>2434.0360999999998</v>
      </c>
      <c r="Y140" s="158">
        <f t="shared" si="404"/>
        <v>403528.22840000002</v>
      </c>
      <c r="Z140" s="162">
        <f t="shared" si="405"/>
        <v>0.92512532134175274</v>
      </c>
      <c r="AA140" s="158">
        <f t="shared" si="406"/>
        <v>120553.30337571866</v>
      </c>
      <c r="AB140" s="158">
        <f t="shared" si="407"/>
        <v>9756.937404281327</v>
      </c>
      <c r="AC140" s="158">
        <f t="shared" si="408"/>
        <v>280723.13660436263</v>
      </c>
      <c r="AD140" s="158">
        <f t="shared" si="409"/>
        <v>22720.224125637356</v>
      </c>
      <c r="AE140" s="158">
        <f t="shared" si="410"/>
        <v>2251.7884291699265</v>
      </c>
      <c r="AF140" s="158">
        <f t="shared" si="411"/>
        <v>182.24767083007339</v>
      </c>
      <c r="AG140" s="158"/>
      <c r="AH140" s="158">
        <f t="shared" si="412"/>
        <v>24886.58505712013</v>
      </c>
      <c r="AI140" s="158">
        <f t="shared" si="413"/>
        <v>671.39554539863752</v>
      </c>
      <c r="AJ140" s="158">
        <f t="shared" si="414"/>
        <v>57951.462307362723</v>
      </c>
      <c r="AK140" s="158">
        <f t="shared" si="415"/>
        <v>1563.4267840765315</v>
      </c>
      <c r="AL140" s="158">
        <f t="shared" si="416"/>
        <v>59514.889091439254</v>
      </c>
      <c r="AM140" s="158">
        <f t="shared" si="417"/>
        <v>464.85100535588896</v>
      </c>
      <c r="AN140" s="158">
        <f t="shared" si="418"/>
        <v>12.540848555705299</v>
      </c>
      <c r="AO140" s="158">
        <f t="shared" si="419"/>
        <v>477.39185391159424</v>
      </c>
      <c r="AP140" s="158">
        <f t="shared" si="420"/>
        <v>59992.280945350845</v>
      </c>
      <c r="AQ140" s="158">
        <f t="shared" si="421"/>
        <v>0</v>
      </c>
      <c r="AR140" s="158">
        <f t="shared" si="422"/>
        <v>0</v>
      </c>
      <c r="AS140" s="158">
        <f t="shared" si="423"/>
        <v>0</v>
      </c>
      <c r="AT140" s="158">
        <f t="shared" si="424"/>
        <v>0</v>
      </c>
      <c r="AU140" s="158">
        <f t="shared" si="425"/>
        <v>0</v>
      </c>
      <c r="AV140" s="2"/>
      <c r="AW140" s="2">
        <f t="shared" si="426"/>
        <v>477.39185391159424</v>
      </c>
      <c r="AX140" s="2">
        <f t="shared" si="427"/>
        <v>0</v>
      </c>
      <c r="AY140" s="2">
        <f t="shared" si="428"/>
        <v>477.39185391159424</v>
      </c>
      <c r="AZ140" s="2"/>
      <c r="BA140" s="248">
        <f>'JMP Rural FINAL calcs'!BI140+'JMP Urban FINAL calcs'!BI140</f>
        <v>200788.90644647481</v>
      </c>
      <c r="BB140" s="248">
        <f>'JMP Rural FINAL calcs'!BJ140+'JMP Urban FINAL calcs'!BJ140</f>
        <v>39458.987593088554</v>
      </c>
      <c r="BC140" s="249">
        <f>BA140/B140</f>
        <v>0.36748409557957151</v>
      </c>
      <c r="BD140" s="249">
        <f>'JMP Urban FINAL calcs'!BI140/'JMP Total sum FINAL calcs'!BA140</f>
        <v>0.66117526169877627</v>
      </c>
      <c r="BE140" s="249">
        <f>'JMP Rural FINAL calcs'!BI140/'JMP Total sum FINAL calcs'!BA140</f>
        <v>0.33882473830122367</v>
      </c>
      <c r="BF140" s="248"/>
      <c r="BG140" s="248">
        <f>'JMP Rural FINAL calcs'!BN140+'JMP Urban FINAL calcs'!BN140</f>
        <v>105088.48989352517</v>
      </c>
      <c r="BH140" s="248">
        <f>'JMP Rural FINAL calcs'!BO140+'JMP Urban FINAL calcs'!BO140</f>
        <v>20771.442638499051</v>
      </c>
      <c r="BI140" s="249">
        <f>BG140/B140</f>
        <v>0.19233307929110965</v>
      </c>
      <c r="BJ140" s="249">
        <f>'JMP Urban FINAL calcs'!BN140/'JMP Total sum FINAL calcs'!BG140</f>
        <v>0.49570261411902233</v>
      </c>
      <c r="BK140" s="249">
        <f>'JMP Rural FINAL calcs'!BN140/'JMP Total sum FINAL calcs'!BG140</f>
        <v>0.50429738588097772</v>
      </c>
      <c r="BL140" s="248"/>
      <c r="BM140" s="248">
        <f>'JMP Rural FINAL calcs'!BS140+'JMP Urban FINAL calcs'!BS140</f>
        <v>0</v>
      </c>
      <c r="BN140" s="248">
        <f>'JMP Rural FINAL calcs'!BT140+'JMP Urban FINAL calcs'!BT140</f>
        <v>0</v>
      </c>
      <c r="BO140" s="249">
        <f>BM140/B140</f>
        <v>0</v>
      </c>
      <c r="BP140" s="249" t="e">
        <f>'JMP Urban FINAL calcs'!BS140/'JMP Total sum FINAL calcs'!BM140</f>
        <v>#DIV/0!</v>
      </c>
      <c r="BQ140" s="249" t="e">
        <f>'JMP Rural FINAL calcs'!BS140/'JMP Total sum FINAL calcs'!BM140</f>
        <v>#DIV/0!</v>
      </c>
      <c r="BR140" s="248"/>
      <c r="BS140" s="248">
        <f>'JMP Rural FINAL calcs'!BX140+'JMP Urban FINAL calcs'!BX140</f>
        <v>110200.36145999999</v>
      </c>
      <c r="BT140" s="248">
        <f>'JMP Rural FINAL calcs'!BY140+'JMP Urban FINAL calcs'!BY140</f>
        <v>22749.361419423847</v>
      </c>
      <c r="BU140" s="249">
        <f>BS140/B140</f>
        <v>0.20168883271678856</v>
      </c>
      <c r="BV140" s="249">
        <f>'JMP Urban FINAL calcs'!BX140/'JMP Total sum FINAL calcs'!BS140</f>
        <v>0.39520468329687097</v>
      </c>
      <c r="BW140" s="249">
        <f>'JMP Rural FINAL calcs'!BX140/'JMP Total sum FINAL calcs'!BS140</f>
        <v>0.60479531670312914</v>
      </c>
      <c r="BX140" s="2"/>
      <c r="BY140" s="2"/>
      <c r="BZ140" s="2"/>
      <c r="CA140" s="2"/>
      <c r="CB140" s="2"/>
    </row>
    <row r="141" spans="1:81" ht="15.5" x14ac:dyDescent="0.35">
      <c r="A141" s="7" t="s">
        <v>56</v>
      </c>
      <c r="B141" s="158">
        <f t="shared" si="401"/>
        <v>24053722.801357832</v>
      </c>
      <c r="C141" s="159">
        <f>[1]HH_Islam_wealth!D144</f>
        <v>4.9923419787069401</v>
      </c>
      <c r="D141" s="160">
        <f t="shared" si="402"/>
        <v>4818124.0195384119</v>
      </c>
      <c r="E141" s="158">
        <v>6.9517100000000003</v>
      </c>
      <c r="F141" s="158">
        <v>1672145.5594800001</v>
      </c>
      <c r="G141" s="158">
        <v>35.29992</v>
      </c>
      <c r="H141" s="158">
        <v>8490944.9220100008</v>
      </c>
      <c r="I141" s="158"/>
      <c r="J141" s="158"/>
      <c r="K141" s="158">
        <v>39.07555</v>
      </c>
      <c r="L141" s="158">
        <v>9399125.7676299997</v>
      </c>
      <c r="M141" s="158">
        <f t="shared" ref="M141:N141" si="435">K141</f>
        <v>39.07555</v>
      </c>
      <c r="N141" s="158">
        <f t="shared" si="435"/>
        <v>9399125.7676299997</v>
      </c>
      <c r="O141" s="158">
        <v>18.672820000000002</v>
      </c>
      <c r="P141" s="158">
        <v>4491509.7508800002</v>
      </c>
      <c r="Q141" s="158"/>
      <c r="R141" s="161"/>
      <c r="S141" s="158">
        <v>0.40751999999999999</v>
      </c>
      <c r="T141" s="158">
        <v>98023.886710000006</v>
      </c>
      <c r="U141" s="158">
        <v>12.99427</v>
      </c>
      <c r="V141" s="158">
        <v>3125605.6858600001</v>
      </c>
      <c r="W141" s="158">
        <v>44.346580000000003</v>
      </c>
      <c r="X141" s="161">
        <v>10667005.94595</v>
      </c>
      <c r="Y141" s="158">
        <f t="shared" si="404"/>
        <v>9399125.7676299997</v>
      </c>
      <c r="Z141" s="162">
        <f t="shared" si="405"/>
        <v>0.67665196132352423</v>
      </c>
      <c r="AA141" s="158">
        <f t="shared" si="406"/>
        <v>66328.055198876449</v>
      </c>
      <c r="AB141" s="158">
        <f t="shared" si="407"/>
        <v>31695.831511123561</v>
      </c>
      <c r="AC141" s="158">
        <f t="shared" si="408"/>
        <v>2114947.2176611284</v>
      </c>
      <c r="AD141" s="158">
        <f t="shared" si="409"/>
        <v>1010658.4681988718</v>
      </c>
      <c r="AE141" s="158">
        <f t="shared" si="410"/>
        <v>7217850.4947767621</v>
      </c>
      <c r="AF141" s="158">
        <f t="shared" si="411"/>
        <v>3449155.4511732375</v>
      </c>
      <c r="AG141" s="158"/>
      <c r="AH141" s="158">
        <f t="shared" si="412"/>
        <v>13285.959872495752</v>
      </c>
      <c r="AI141" s="158">
        <f t="shared" si="413"/>
        <v>2116.296763209923</v>
      </c>
      <c r="AJ141" s="158">
        <f t="shared" si="414"/>
        <v>423638.28974090394</v>
      </c>
      <c r="AK141" s="158">
        <f t="shared" si="415"/>
        <v>67480.584764256681</v>
      </c>
      <c r="AL141" s="158">
        <f t="shared" si="416"/>
        <v>491118.87450516061</v>
      </c>
      <c r="AM141" s="158">
        <f t="shared" si="417"/>
        <v>1445784.468604502</v>
      </c>
      <c r="AN141" s="158">
        <f t="shared" si="418"/>
        <v>230296.41972207191</v>
      </c>
      <c r="AO141" s="158">
        <f t="shared" si="419"/>
        <v>1676080.8883265739</v>
      </c>
      <c r="AP141" s="158">
        <f t="shared" si="420"/>
        <v>2167199.7628317345</v>
      </c>
      <c r="AQ141" s="158">
        <f t="shared" si="421"/>
        <v>5745414.5349680856</v>
      </c>
      <c r="AR141" s="158">
        <f t="shared" si="422"/>
        <v>2745530.3870419152</v>
      </c>
      <c r="AS141" s="158">
        <f t="shared" si="423"/>
        <v>1150845.5469343064</v>
      </c>
      <c r="AT141" s="158">
        <f t="shared" si="424"/>
        <v>183316.12689675498</v>
      </c>
      <c r="AU141" s="158">
        <f t="shared" si="425"/>
        <v>1334161.6738310615</v>
      </c>
      <c r="AV141" s="2"/>
      <c r="AW141" s="2">
        <f t="shared" si="426"/>
        <v>1676080.8883265739</v>
      </c>
      <c r="AX141" s="2">
        <f t="shared" si="427"/>
        <v>1334161.6738310615</v>
      </c>
      <c r="AY141" s="2">
        <f t="shared" si="428"/>
        <v>3010242.5621576356</v>
      </c>
      <c r="AZ141" s="2"/>
      <c r="BA141" s="248">
        <f>'JMP Rural FINAL calcs'!BI141+'JMP Urban FINAL calcs'!BI141</f>
        <v>5318024.8852265188</v>
      </c>
      <c r="BB141" s="248">
        <f>'JMP Rural FINAL calcs'!BJ141+'JMP Urban FINAL calcs'!BJ141</f>
        <v>833149.06456971134</v>
      </c>
      <c r="BC141" s="249">
        <f>BA141/B141</f>
        <v>0.22108947247560018</v>
      </c>
      <c r="BD141" s="249">
        <f>'JMP Urban FINAL calcs'!BI141/'JMP Total sum FINAL calcs'!BA141</f>
        <v>0.94979998998443393</v>
      </c>
      <c r="BE141" s="249">
        <f>'JMP Rural FINAL calcs'!BI141/'JMP Total sum FINAL calcs'!BA141</f>
        <v>5.0200010015565982E-2</v>
      </c>
      <c r="BF141" s="248"/>
      <c r="BG141" s="248">
        <f>'JMP Rural FINAL calcs'!BN141+'JMP Urban FINAL calcs'!BN141</f>
        <v>8474586.6906534806</v>
      </c>
      <c r="BH141" s="248">
        <f>'JMP Rural FINAL calcs'!BO141+'JMP Urban FINAL calcs'!BO141</f>
        <v>1334099.0955232566</v>
      </c>
      <c r="BI141" s="249">
        <f>BG141/B141</f>
        <v>0.35231913000074527</v>
      </c>
      <c r="BJ141" s="249">
        <f>'JMP Urban FINAL calcs'!BN141/'JMP Total sum FINAL calcs'!BG141</f>
        <v>0.71092449066212871</v>
      </c>
      <c r="BK141" s="249">
        <f>'JMP Rural FINAL calcs'!BN141/'JMP Total sum FINAL calcs'!BG141</f>
        <v>0.28907550933787129</v>
      </c>
      <c r="BL141" s="248"/>
      <c r="BM141" s="248">
        <f>'JMP Rural FINAL calcs'!BS141+'JMP Urban FINAL calcs'!BS141</f>
        <v>8490944.9660899993</v>
      </c>
      <c r="BN141" s="248">
        <f>'JMP Rural FINAL calcs'!BT141+'JMP Urban FINAL calcs'!BT141</f>
        <v>1349267.2258315212</v>
      </c>
      <c r="BO141" s="249">
        <f>BM141/B141</f>
        <v>0.35299920250227068</v>
      </c>
      <c r="BP141" s="249">
        <f>'JMP Urban FINAL calcs'!BS141/'JMP Total sum FINAL calcs'!BM141</f>
        <v>0.24376767954051781</v>
      </c>
      <c r="BQ141" s="249">
        <f>'JMP Rural FINAL calcs'!BS141/'JMP Total sum FINAL calcs'!BM141</f>
        <v>0.75623232045948219</v>
      </c>
      <c r="BR141" s="248"/>
      <c r="BS141" s="248">
        <f>'JMP Rural FINAL calcs'!BX141+'JMP Urban FINAL calcs'!BX141</f>
        <v>1672145.57198</v>
      </c>
      <c r="BT141" s="248">
        <f>'JMP Rural FINAL calcs'!BY141+'JMP Urban FINAL calcs'!BY141</f>
        <v>334942.11316290882</v>
      </c>
      <c r="BU141" s="249">
        <f>BS141/B141</f>
        <v>6.9517121561141773E-2</v>
      </c>
      <c r="BV141" s="249">
        <f>'JMP Urban FINAL calcs'!BX141/'JMP Total sum FINAL calcs'!BS141</f>
        <v>0.10567634598389711</v>
      </c>
      <c r="BW141" s="249">
        <f>'JMP Rural FINAL calcs'!BX141/'JMP Total sum FINAL calcs'!BS141</f>
        <v>0.89432365401610292</v>
      </c>
      <c r="BX141" s="2"/>
      <c r="BY141" s="2"/>
      <c r="BZ141" s="2"/>
      <c r="CA141" s="2"/>
      <c r="CB141" s="2"/>
    </row>
    <row r="142" spans="1:81" ht="15.5" x14ac:dyDescent="0.35">
      <c r="A142" s="7" t="s">
        <v>173</v>
      </c>
      <c r="B142" s="158"/>
      <c r="C142" s="159">
        <f>[1]HH_Islam_wealth!D145</f>
        <v>4.9067837026553596</v>
      </c>
      <c r="D142" s="160">
        <f t="shared" si="402"/>
        <v>0</v>
      </c>
      <c r="E142" s="158"/>
      <c r="F142" s="158"/>
      <c r="G142" s="158"/>
      <c r="H142" s="158"/>
      <c r="I142" s="158"/>
      <c r="J142" s="158"/>
      <c r="K142" s="158"/>
      <c r="L142" s="158"/>
      <c r="M142" s="158">
        <f t="shared" ref="M142:N142" si="436">K142</f>
        <v>0</v>
      </c>
      <c r="N142" s="158">
        <f t="shared" si="436"/>
        <v>0</v>
      </c>
      <c r="O142" s="158"/>
      <c r="P142" s="158"/>
      <c r="Q142" s="158"/>
      <c r="R142" s="161"/>
      <c r="S142" s="158"/>
      <c r="T142" s="158"/>
      <c r="U142" s="158"/>
      <c r="V142" s="158"/>
      <c r="W142" s="158"/>
      <c r="X142" s="161"/>
      <c r="Y142" s="158"/>
      <c r="Z142" s="162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2"/>
      <c r="AW142" s="2" t="s">
        <v>238</v>
      </c>
      <c r="AX142" s="2" t="s">
        <v>238</v>
      </c>
      <c r="AY142" s="2" t="s">
        <v>238</v>
      </c>
      <c r="AZ142" s="2"/>
      <c r="BA142" s="248">
        <f>'JMP Rural FINAL calcs'!BI142+'JMP Urban FINAL calcs'!BI142</f>
        <v>0</v>
      </c>
      <c r="BB142" s="248">
        <f>'JMP Rural FINAL calcs'!BJ142+'JMP Urban FINAL calcs'!BJ142</f>
        <v>0</v>
      </c>
      <c r="BC142" s="249" t="e">
        <f>BA142/B142</f>
        <v>#DIV/0!</v>
      </c>
      <c r="BD142" s="249" t="e">
        <f>'JMP Urban FINAL calcs'!BI142/'JMP Total sum FINAL calcs'!BA142</f>
        <v>#DIV/0!</v>
      </c>
      <c r="BE142" s="249" t="e">
        <f>'JMP Rural FINAL calcs'!BI142/'JMP Total sum FINAL calcs'!BA142</f>
        <v>#DIV/0!</v>
      </c>
      <c r="BF142" s="248"/>
      <c r="BG142" s="248">
        <f>'JMP Rural FINAL calcs'!BN142+'JMP Urban FINAL calcs'!BN142</f>
        <v>0</v>
      </c>
      <c r="BH142" s="248">
        <f>'JMP Rural FINAL calcs'!BO142+'JMP Urban FINAL calcs'!BO142</f>
        <v>0</v>
      </c>
      <c r="BI142" s="249" t="e">
        <f>BG142/B142</f>
        <v>#DIV/0!</v>
      </c>
      <c r="BJ142" s="249" t="e">
        <f>'JMP Urban FINAL calcs'!BN142/'JMP Total sum FINAL calcs'!BG142</f>
        <v>#DIV/0!</v>
      </c>
      <c r="BK142" s="249" t="e">
        <f>'JMP Rural FINAL calcs'!BN142/'JMP Total sum FINAL calcs'!BG142</f>
        <v>#DIV/0!</v>
      </c>
      <c r="BL142" s="248"/>
      <c r="BM142" s="248">
        <f>'JMP Rural FINAL calcs'!BS142+'JMP Urban FINAL calcs'!BS142</f>
        <v>0</v>
      </c>
      <c r="BN142" s="248"/>
      <c r="BO142" s="249" t="e">
        <f>BM142/B142</f>
        <v>#DIV/0!</v>
      </c>
      <c r="BP142" s="249" t="e">
        <f>'JMP Urban FINAL calcs'!BS142/'JMP Total sum FINAL calcs'!BM142</f>
        <v>#DIV/0!</v>
      </c>
      <c r="BQ142" s="249" t="e">
        <f>'JMP Rural FINAL calcs'!BS142/'JMP Total sum FINAL calcs'!BM142</f>
        <v>#DIV/0!</v>
      </c>
      <c r="BR142" s="248"/>
      <c r="BS142" s="248">
        <f>'JMP Rural FINAL calcs'!BX142+'JMP Urban FINAL calcs'!BX142</f>
        <v>0</v>
      </c>
      <c r="BT142" s="248">
        <f>'JMP Rural FINAL calcs'!BY142+'JMP Urban FINAL calcs'!BY142</f>
        <v>0</v>
      </c>
      <c r="BU142" s="249" t="e">
        <f>BS142/B142</f>
        <v>#DIV/0!</v>
      </c>
      <c r="BV142" s="249" t="e">
        <f>'JMP Urban FINAL calcs'!BX142/'JMP Total sum FINAL calcs'!BS142</f>
        <v>#DIV/0!</v>
      </c>
      <c r="BW142" s="249" t="e">
        <f>'JMP Rural FINAL calcs'!BX142/'JMP Total sum FINAL calcs'!BS142</f>
        <v>#DIV/0!</v>
      </c>
      <c r="BX142" s="2"/>
      <c r="BY142" s="2"/>
      <c r="BZ142" s="2"/>
      <c r="CA142" s="2"/>
      <c r="CB142" s="2"/>
    </row>
    <row r="143" spans="1:81" ht="15.5" x14ac:dyDescent="0.35">
      <c r="A143" s="7" t="s">
        <v>132</v>
      </c>
      <c r="B143" s="158">
        <f t="shared" ref="B143:B148" si="437">(V143*100)/U143</f>
        <v>14899995.708580084</v>
      </c>
      <c r="C143" s="159">
        <f>[1]HH_Islam_wealth!D146</f>
        <v>5.7771795342327703</v>
      </c>
      <c r="D143" s="160">
        <f t="shared" si="402"/>
        <v>2579112.4579545986</v>
      </c>
      <c r="E143" s="158">
        <v>66.989289999999997</v>
      </c>
      <c r="F143" s="158">
        <v>9981400.6239299998</v>
      </c>
      <c r="G143" s="158">
        <v>17.67051</v>
      </c>
      <c r="H143" s="158">
        <v>2632904.71955</v>
      </c>
      <c r="I143" s="158"/>
      <c r="J143" s="158"/>
      <c r="K143" s="158">
        <v>8.3424800000000001</v>
      </c>
      <c r="L143" s="158">
        <v>1243029.5079399999</v>
      </c>
      <c r="M143" s="158">
        <f t="shared" ref="M143:N143" si="438">K143</f>
        <v>8.3424800000000001</v>
      </c>
      <c r="N143" s="158">
        <f t="shared" si="438"/>
        <v>1243029.5079399999</v>
      </c>
      <c r="O143" s="158">
        <v>6.9977200000000002</v>
      </c>
      <c r="P143" s="158">
        <v>1042659.14858</v>
      </c>
      <c r="Q143" s="158"/>
      <c r="R143" s="161"/>
      <c r="S143" s="158">
        <v>0.42904999999999999</v>
      </c>
      <c r="T143" s="158">
        <v>63928.876190000003</v>
      </c>
      <c r="U143" s="158">
        <v>1.0891500000000001</v>
      </c>
      <c r="V143" s="158">
        <v>162283.30325999999</v>
      </c>
      <c r="W143" s="158">
        <v>13.821999999999999</v>
      </c>
      <c r="X143" s="161">
        <v>2059476.47707</v>
      </c>
      <c r="Y143" s="158">
        <f t="shared" ref="Y143:Y146" si="439">N143</f>
        <v>1243029.5079399999</v>
      </c>
      <c r="Z143" s="162">
        <f t="shared" ref="Z143:Z148" si="440">Y143/(Y143+P143)</f>
        <v>0.54383150758272292</v>
      </c>
      <c r="AA143" s="158">
        <f t="shared" ref="AA143:AA148" si="441">T143*Z143</f>
        <v>34766.537116476939</v>
      </c>
      <c r="AB143" s="158">
        <f t="shared" ref="AB143:AB148" si="442">T143*(1-Z143)</f>
        <v>29162.339073523061</v>
      </c>
      <c r="AC143" s="158">
        <f t="shared" ref="AC143:AC148" si="443">V143*Z143</f>
        <v>88254.773467390012</v>
      </c>
      <c r="AD143" s="158">
        <f t="shared" ref="AD143:AD148" si="444">V143*(1-Z143)</f>
        <v>74028.529792609974</v>
      </c>
      <c r="AE143" s="158">
        <f t="shared" ref="AE143:AE148" si="445">X143*Z143</f>
        <v>1120008.1973561333</v>
      </c>
      <c r="AF143" s="158">
        <f t="shared" ref="AF143:AF148" si="446">X143*(1-Z143)</f>
        <v>939468.27971386688</v>
      </c>
      <c r="AG143" s="158"/>
      <c r="AH143" s="158">
        <f t="shared" ref="AH143:AH148" si="447">AA143/C143</f>
        <v>6017.9083773435223</v>
      </c>
      <c r="AI143" s="158">
        <f t="shared" ref="AI143:AI148" si="448">AB143/($AG$2*C143)</f>
        <v>1682.6168606278752</v>
      </c>
      <c r="AJ143" s="158">
        <f t="shared" ref="AJ143:AJ148" si="449">AC143/C143</f>
        <v>15276.446394721668</v>
      </c>
      <c r="AK143" s="158">
        <f t="shared" ref="AK143:AK148" si="450">AD143/($AG$2*C143)</f>
        <v>4271.3189803636151</v>
      </c>
      <c r="AL143" s="158">
        <f t="shared" ref="AL143:AL148" si="451">AJ143+AK143</f>
        <v>19547.765375085284</v>
      </c>
      <c r="AM143" s="158">
        <f t="shared" ref="AM143:AM148" si="452">AE143/C143</f>
        <v>193867.64609261433</v>
      </c>
      <c r="AN143" s="158">
        <f t="shared" ref="AN143:AN148" si="453">AF143/($AG$2*C143)</f>
        <v>54205.70563582873</v>
      </c>
      <c r="AO143" s="158">
        <f t="shared" ref="AO143:AO148" si="454">AM143+AN143</f>
        <v>248073.35172844306</v>
      </c>
      <c r="AP143" s="158">
        <f t="shared" ref="AP143:AP148" si="455">AO143+AL143</f>
        <v>267621.11710352835</v>
      </c>
      <c r="AQ143" s="158">
        <f t="shared" ref="AQ143:AQ148" si="456">H143*Z143</f>
        <v>1431856.5429545429</v>
      </c>
      <c r="AR143" s="158">
        <f t="shared" ref="AR143:AR148" si="457">H143*(1-Z143)</f>
        <v>1201048.1765954571</v>
      </c>
      <c r="AS143" s="158">
        <f t="shared" ref="AS143:AS148" si="458">AQ143/C143</f>
        <v>247846.98735257471</v>
      </c>
      <c r="AT143" s="158">
        <f t="shared" ref="AT143:AT148" si="459">AR143/($AG$2*C143)</f>
        <v>69298.416264581872</v>
      </c>
      <c r="AU143" s="158">
        <f t="shared" ref="AU143:AU148" si="460">SUM(AS143:AT143)</f>
        <v>317145.40361715655</v>
      </c>
      <c r="AV143" s="2"/>
      <c r="AW143" s="2">
        <f t="shared" ref="AW143:AW148" si="461">AO143</f>
        <v>248073.35172844306</v>
      </c>
      <c r="AX143" s="2">
        <f t="shared" ref="AX143:AX148" si="462">AU143</f>
        <v>317145.40361715655</v>
      </c>
      <c r="AY143" s="2">
        <f t="shared" ref="AY143:AY148" si="463">AX143+AW143</f>
        <v>565218.75534559961</v>
      </c>
      <c r="AZ143" s="2"/>
      <c r="BA143" s="248">
        <f>'JMP Rural FINAL calcs'!BI143+'JMP Urban FINAL calcs'!BI143</f>
        <v>761574.8430740484</v>
      </c>
      <c r="BB143" s="248">
        <f>'JMP Rural FINAL calcs'!BJ143+'JMP Urban FINAL calcs'!BJ143</f>
        <v>90957.6072706259</v>
      </c>
      <c r="BC143" s="249">
        <f>BA143/B143</f>
        <v>5.1112420296570926E-2</v>
      </c>
      <c r="BD143" s="249">
        <f>'JMP Urban FINAL calcs'!BI143/'JMP Total sum FINAL calcs'!BA143</f>
        <v>0.96697310800663594</v>
      </c>
      <c r="BE143" s="249">
        <f>'JMP Rural FINAL calcs'!BI143/'JMP Total sum FINAL calcs'!BA143</f>
        <v>3.302689199336404E-2</v>
      </c>
      <c r="BF143" s="248"/>
      <c r="BG143" s="248">
        <f>'JMP Rural FINAL calcs'!BN143+'JMP Urban FINAL calcs'!BN143</f>
        <v>1460184.9732159516</v>
      </c>
      <c r="BH143" s="248">
        <f>'JMP Rural FINAL calcs'!BO143+'JMP Urban FINAL calcs'!BO143</f>
        <v>176746.11840440775</v>
      </c>
      <c r="BI143" s="249">
        <f>BG143/B143</f>
        <v>9.7999019716167549E-2</v>
      </c>
      <c r="BJ143" s="249">
        <f>'JMP Urban FINAL calcs'!BN143/'JMP Total sum FINAL calcs'!BG143</f>
        <v>0.77085009032383389</v>
      </c>
      <c r="BK143" s="249">
        <f>'JMP Rural FINAL calcs'!BN143/'JMP Total sum FINAL calcs'!BG143</f>
        <v>0.22914990967616605</v>
      </c>
      <c r="BL143" s="248"/>
      <c r="BM143" s="248">
        <f>'JMP Rural FINAL calcs'!BS143+'JMP Urban FINAL calcs'!BS143</f>
        <v>2632904.5184500003</v>
      </c>
      <c r="BN143" s="248">
        <f>'JMP Rural FINAL calcs'!BT143+'JMP Urban FINAL calcs'!BT143</f>
        <v>327793.93273293326</v>
      </c>
      <c r="BO143" s="249">
        <f>BM143/B143</f>
        <v>0.17670505213191814</v>
      </c>
      <c r="BP143" s="249">
        <f>'JMP Urban FINAL calcs'!BS143/'JMP Total sum FINAL calcs'!BM143</f>
        <v>0.34995604387979545</v>
      </c>
      <c r="BQ143" s="249">
        <f>'JMP Rural FINAL calcs'!BS143/'JMP Total sum FINAL calcs'!BM143</f>
        <v>0.65004395612020449</v>
      </c>
      <c r="BR143" s="248"/>
      <c r="BS143" s="248">
        <f>'JMP Rural FINAL calcs'!BX143+'JMP Urban FINAL calcs'!BX143</f>
        <v>9981400.7880499996</v>
      </c>
      <c r="BT143" s="248">
        <f>'JMP Rural FINAL calcs'!BY143+'JMP Urban FINAL calcs'!BY143</f>
        <v>1727729.0291750582</v>
      </c>
      <c r="BU143" s="249">
        <f>BS143/B143</f>
        <v>0.66989286327795805</v>
      </c>
      <c r="BV143" s="249">
        <f>'JMP Urban FINAL calcs'!BX143/'JMP Total sum FINAL calcs'!BS143</f>
        <v>5.5954547156212467E-2</v>
      </c>
      <c r="BW143" s="249">
        <f>'JMP Rural FINAL calcs'!BX143/'JMP Total sum FINAL calcs'!BS143</f>
        <v>0.94404545284378749</v>
      </c>
      <c r="BX143" s="2"/>
      <c r="BY143" s="2"/>
      <c r="BZ143" s="2"/>
      <c r="CA143" s="2"/>
      <c r="CB143" s="2"/>
    </row>
    <row r="144" spans="1:81" ht="15.5" x14ac:dyDescent="0.35">
      <c r="A144" s="7" t="s">
        <v>151</v>
      </c>
      <c r="B144" s="158">
        <f t="shared" si="437"/>
        <v>813911.40185814607</v>
      </c>
      <c r="C144" s="159">
        <f>[1]HH_Islam_wealth!D147</f>
        <v>5.3716011092460096</v>
      </c>
      <c r="D144" s="160">
        <f t="shared" si="402"/>
        <v>151521.19178342927</v>
      </c>
      <c r="E144" s="158">
        <v>0.59155000000000002</v>
      </c>
      <c r="F144" s="158">
        <v>4814.7110899999998</v>
      </c>
      <c r="G144" s="158">
        <v>50.378779999999999</v>
      </c>
      <c r="H144" s="158">
        <v>410038.95552000002</v>
      </c>
      <c r="I144" s="158"/>
      <c r="J144" s="158"/>
      <c r="K144" s="158">
        <v>35.856619999999999</v>
      </c>
      <c r="L144" s="158">
        <v>291841.36648000003</v>
      </c>
      <c r="M144" s="158">
        <f t="shared" ref="M144:N144" si="464">K144</f>
        <v>35.856619999999999</v>
      </c>
      <c r="N144" s="158">
        <f t="shared" si="464"/>
        <v>291841.36648000003</v>
      </c>
      <c r="O144" s="158">
        <v>13.17304</v>
      </c>
      <c r="P144" s="158">
        <v>107216.96691</v>
      </c>
      <c r="Q144" s="158"/>
      <c r="R144" s="161"/>
      <c r="S144" s="158">
        <v>5.2835900000000002</v>
      </c>
      <c r="T144" s="158">
        <v>43003.758690000002</v>
      </c>
      <c r="U144" s="158">
        <v>5.4312199999999997</v>
      </c>
      <c r="V144" s="158">
        <v>44205.31884</v>
      </c>
      <c r="W144" s="158">
        <v>38.314860000000003</v>
      </c>
      <c r="X144" s="161">
        <v>311849.25585999998</v>
      </c>
      <c r="Y144" s="158">
        <f t="shared" si="439"/>
        <v>291841.36648000003</v>
      </c>
      <c r="Z144" s="162">
        <f t="shared" si="440"/>
        <v>0.73132507721567419</v>
      </c>
      <c r="AA144" s="158">
        <f t="shared" si="441"/>
        <v>31449.727144528471</v>
      </c>
      <c r="AB144" s="158">
        <f t="shared" si="442"/>
        <v>11554.031545471531</v>
      </c>
      <c r="AC144" s="158">
        <f t="shared" si="443"/>
        <v>32328.458214006496</v>
      </c>
      <c r="AD144" s="158">
        <f t="shared" si="444"/>
        <v>11876.860625993502</v>
      </c>
      <c r="AE144" s="158">
        <f t="shared" si="445"/>
        <v>228063.18112146502</v>
      </c>
      <c r="AF144" s="158">
        <f t="shared" si="446"/>
        <v>83786.074738534953</v>
      </c>
      <c r="AG144" s="158"/>
      <c r="AH144" s="158">
        <f t="shared" si="447"/>
        <v>5854.8143290824037</v>
      </c>
      <c r="AI144" s="158">
        <f t="shared" si="448"/>
        <v>716.98247322595921</v>
      </c>
      <c r="AJ144" s="158">
        <f t="shared" si="449"/>
        <v>6018.4026245657533</v>
      </c>
      <c r="AK144" s="158">
        <f t="shared" si="450"/>
        <v>737.01554927140455</v>
      </c>
      <c r="AL144" s="158">
        <f t="shared" si="451"/>
        <v>6755.4181738371581</v>
      </c>
      <c r="AM144" s="158">
        <f t="shared" si="452"/>
        <v>42457.20716843722</v>
      </c>
      <c r="AN144" s="158">
        <f t="shared" si="453"/>
        <v>5199.323444073063</v>
      </c>
      <c r="AO144" s="158">
        <f t="shared" si="454"/>
        <v>47656.53061251028</v>
      </c>
      <c r="AP144" s="158">
        <f t="shared" si="455"/>
        <v>54411.948786347435</v>
      </c>
      <c r="AQ144" s="158">
        <f t="shared" si="456"/>
        <v>299871.77080709842</v>
      </c>
      <c r="AR144" s="158">
        <f t="shared" si="457"/>
        <v>110167.18471290161</v>
      </c>
      <c r="AS144" s="158">
        <f t="shared" si="458"/>
        <v>55825.39818359488</v>
      </c>
      <c r="AT144" s="158">
        <f t="shared" si="459"/>
        <v>6836.3964779683929</v>
      </c>
      <c r="AU144" s="158">
        <f t="shared" si="460"/>
        <v>62661.794661563275</v>
      </c>
      <c r="AV144" s="2"/>
      <c r="AW144" s="2">
        <f t="shared" si="461"/>
        <v>47656.53061251028</v>
      </c>
      <c r="AX144" s="2">
        <f t="shared" si="462"/>
        <v>62661.794661563275</v>
      </c>
      <c r="AY144" s="2">
        <f t="shared" si="463"/>
        <v>110318.32527407355</v>
      </c>
      <c r="AZ144" s="2"/>
      <c r="BA144" s="248">
        <f>'JMP Rural FINAL calcs'!BI144+'JMP Urban FINAL calcs'!BI144</f>
        <v>162880.63108199107</v>
      </c>
      <c r="BB144" s="248">
        <f>'JMP Rural FINAL calcs'!BJ144+'JMP Urban FINAL calcs'!BJ144</f>
        <v>24875.54543544379</v>
      </c>
      <c r="BC144" s="249">
        <f>BA144/B144</f>
        <v>0.20012083712076931</v>
      </c>
      <c r="BD144" s="249">
        <f>'JMP Urban FINAL calcs'!BI144/'JMP Total sum FINAL calcs'!BA144</f>
        <v>0.4436234801549912</v>
      </c>
      <c r="BE144" s="249">
        <f>'JMP Rural FINAL calcs'!BI144/'JMP Total sum FINAL calcs'!BA144</f>
        <v>0.5563765198450088</v>
      </c>
      <c r="BF144" s="248"/>
      <c r="BG144" s="248">
        <f>'JMP Rural FINAL calcs'!BN144+'JMP Urban FINAL calcs'!BN144</f>
        <v>193173.94382800889</v>
      </c>
      <c r="BH144" s="248">
        <f>'JMP Rural FINAL calcs'!BO144+'JMP Urban FINAL calcs'!BO144</f>
        <v>29541.212062389553</v>
      </c>
      <c r="BI144" s="249">
        <f>BG144/B144</f>
        <v>0.23734026011553103</v>
      </c>
      <c r="BJ144" s="249">
        <f>'JMP Urban FINAL calcs'!BN144/'JMP Total sum FINAL calcs'!BG144</f>
        <v>0.28124284141518152</v>
      </c>
      <c r="BK144" s="249">
        <f>'JMP Rural FINAL calcs'!BN144/'JMP Total sum FINAL calcs'!BG144</f>
        <v>0.71875715858481859</v>
      </c>
      <c r="BL144" s="248"/>
      <c r="BM144" s="248">
        <f>'JMP Rural FINAL calcs'!BS144+'JMP Urban FINAL calcs'!BS144</f>
        <v>410038.95525999996</v>
      </c>
      <c r="BN144" s="248">
        <f>'JMP Rural FINAL calcs'!BT144+'JMP Urban FINAL calcs'!BT144</f>
        <v>62740.959859286486</v>
      </c>
      <c r="BO144" s="249">
        <f>BM144/B144</f>
        <v>0.5037881940514507</v>
      </c>
      <c r="BP144" s="249">
        <f>'JMP Urban FINAL calcs'!BS144/'JMP Total sum FINAL calcs'!BM144</f>
        <v>0.21182075467665409</v>
      </c>
      <c r="BQ144" s="249">
        <f>'JMP Rural FINAL calcs'!BS144/'JMP Total sum FINAL calcs'!BM144</f>
        <v>0.78817924532334593</v>
      </c>
      <c r="BR144" s="248"/>
      <c r="BS144" s="248">
        <f>'JMP Rural FINAL calcs'!BX144+'JMP Urban FINAL calcs'!BX144</f>
        <v>4814.7110900000007</v>
      </c>
      <c r="BT144" s="248">
        <f>'JMP Rural FINAL calcs'!BY144+'JMP Urban FINAL calcs'!BY144</f>
        <v>896.32699675196511</v>
      </c>
      <c r="BU144" s="249">
        <f>BS144/B144</f>
        <v>5.9155223517057213E-3</v>
      </c>
      <c r="BV144" s="249">
        <f>'JMP Urban FINAL calcs'!BX144/'JMP Total sum FINAL calcs'!BS144</f>
        <v>0.25610213301500506</v>
      </c>
      <c r="BW144" s="249">
        <f>'JMP Rural FINAL calcs'!BX144/'JMP Total sum FINAL calcs'!BS144</f>
        <v>0.74389786698499483</v>
      </c>
      <c r="BX144" s="2"/>
      <c r="BY144" s="2"/>
      <c r="BZ144" s="2"/>
      <c r="CA144" s="2"/>
      <c r="CB144" s="2"/>
    </row>
    <row r="145" spans="1:80" ht="15.5" x14ac:dyDescent="0.35">
      <c r="A145" s="7" t="s">
        <v>128</v>
      </c>
      <c r="B145" s="158">
        <f t="shared" si="437"/>
        <v>5260749.2689794842</v>
      </c>
      <c r="C145" s="159">
        <f>[1]HH_Islam_wealth!D148</f>
        <v>4.3074023816909</v>
      </c>
      <c r="D145" s="160">
        <f t="shared" si="402"/>
        <v>1221327.5665493647</v>
      </c>
      <c r="E145" s="158">
        <v>8.7450899999999994</v>
      </c>
      <c r="F145" s="158">
        <v>460057.50951</v>
      </c>
      <c r="G145" s="158">
        <v>37.366070000000001</v>
      </c>
      <c r="H145" s="158">
        <v>1965735.6420400001</v>
      </c>
      <c r="I145" s="158"/>
      <c r="J145" s="158"/>
      <c r="K145" s="158">
        <v>20.172879999999999</v>
      </c>
      <c r="L145" s="158">
        <v>1061244.72802</v>
      </c>
      <c r="M145" s="158">
        <f t="shared" ref="M145:N145" si="465">K145</f>
        <v>20.172879999999999</v>
      </c>
      <c r="N145" s="158">
        <f t="shared" si="465"/>
        <v>1061244.72802</v>
      </c>
      <c r="O145" s="158">
        <v>33.715960000000003</v>
      </c>
      <c r="P145" s="158">
        <v>1773712.1204299999</v>
      </c>
      <c r="Q145" s="158"/>
      <c r="R145" s="161"/>
      <c r="S145" s="158">
        <v>1.27247</v>
      </c>
      <c r="T145" s="158">
        <v>66941.433739999993</v>
      </c>
      <c r="U145" s="158">
        <v>14.695209999999999</v>
      </c>
      <c r="V145" s="158">
        <v>773078.15264999995</v>
      </c>
      <c r="W145" s="158">
        <v>37.92116</v>
      </c>
      <c r="X145" s="161">
        <v>1994937.26205</v>
      </c>
      <c r="Y145" s="158">
        <f t="shared" si="439"/>
        <v>1061244.72802</v>
      </c>
      <c r="Z145" s="162">
        <f t="shared" si="440"/>
        <v>0.37434246260228998</v>
      </c>
      <c r="AA145" s="158">
        <f t="shared" si="441"/>
        <v>25059.02115635962</v>
      </c>
      <c r="AB145" s="158">
        <f t="shared" si="442"/>
        <v>41882.412583640376</v>
      </c>
      <c r="AC145" s="158">
        <f t="shared" si="443"/>
        <v>289395.97944703005</v>
      </c>
      <c r="AD145" s="158">
        <f t="shared" si="444"/>
        <v>483682.17320296989</v>
      </c>
      <c r="AE145" s="158">
        <f t="shared" si="445"/>
        <v>746789.72741286689</v>
      </c>
      <c r="AF145" s="158">
        <f t="shared" si="446"/>
        <v>1248147.5346371331</v>
      </c>
      <c r="AG145" s="158"/>
      <c r="AH145" s="158">
        <f t="shared" si="447"/>
        <v>5817.6643219764701</v>
      </c>
      <c r="AI145" s="158">
        <f t="shared" si="448"/>
        <v>3241.1191148263197</v>
      </c>
      <c r="AJ145" s="158">
        <f t="shared" si="449"/>
        <v>67185.731399773635</v>
      </c>
      <c r="AK145" s="158">
        <f t="shared" si="450"/>
        <v>37430.306430848403</v>
      </c>
      <c r="AL145" s="158">
        <f t="shared" si="451"/>
        <v>104616.03783062204</v>
      </c>
      <c r="AM145" s="158">
        <f t="shared" si="452"/>
        <v>173373.56978469921</v>
      </c>
      <c r="AN145" s="158">
        <f t="shared" si="453"/>
        <v>96589.345815668785</v>
      </c>
      <c r="AO145" s="158">
        <f t="shared" si="454"/>
        <v>269962.915600368</v>
      </c>
      <c r="AP145" s="158">
        <f t="shared" si="455"/>
        <v>374578.95343099005</v>
      </c>
      <c r="AQ145" s="158">
        <f t="shared" si="456"/>
        <v>735858.32106634718</v>
      </c>
      <c r="AR145" s="158">
        <f t="shared" si="457"/>
        <v>1229877.3209736529</v>
      </c>
      <c r="AS145" s="158">
        <f t="shared" si="458"/>
        <v>170835.75107684298</v>
      </c>
      <c r="AT145" s="158">
        <f t="shared" si="459"/>
        <v>95175.484123283924</v>
      </c>
      <c r="AU145" s="158">
        <f t="shared" si="460"/>
        <v>266011.23520012689</v>
      </c>
      <c r="AV145" s="2"/>
      <c r="AW145" s="2">
        <f t="shared" si="461"/>
        <v>269962.915600368</v>
      </c>
      <c r="AX145" s="2">
        <f t="shared" si="462"/>
        <v>266011.23520012689</v>
      </c>
      <c r="AY145" s="2">
        <f t="shared" si="463"/>
        <v>535974.15080049494</v>
      </c>
      <c r="AZ145" s="2"/>
      <c r="BA145" s="248">
        <f>'JMP Rural FINAL calcs'!BI145+'JMP Urban FINAL calcs'!BI145</f>
        <v>1389743.2853153939</v>
      </c>
      <c r="BB145" s="248">
        <f>'JMP Rural FINAL calcs'!BJ145+'JMP Urban FINAL calcs'!BJ145</f>
        <v>187326.8394797458</v>
      </c>
      <c r="BC145" s="249">
        <f>BA145/B145</f>
        <v>0.26417211964655857</v>
      </c>
      <c r="BD145" s="249">
        <f>'JMP Urban FINAL calcs'!BI145/'JMP Total sum FINAL calcs'!BA145</f>
        <v>0.98529129925738623</v>
      </c>
      <c r="BE145" s="249">
        <f>'JMP Rural FINAL calcs'!BI145/'JMP Total sum FINAL calcs'!BA145</f>
        <v>1.4708700742613745E-2</v>
      </c>
      <c r="BF145" s="248"/>
      <c r="BG145" s="248">
        <f>'JMP Rural FINAL calcs'!BN145+'JMP Urban FINAL calcs'!BN145</f>
        <v>1378272.0429646063</v>
      </c>
      <c r="BH145" s="248">
        <f>'JMP Rural FINAL calcs'!BO145+'JMP Urban FINAL calcs'!BO145</f>
        <v>187251.88979126172</v>
      </c>
      <c r="BI145" s="249">
        <f>BG145/B145</f>
        <v>0.26199158570276682</v>
      </c>
      <c r="BJ145" s="249">
        <f>'JMP Urban FINAL calcs'!BN145/'JMP Total sum FINAL calcs'!BG145</f>
        <v>0.82570691672702823</v>
      </c>
      <c r="BK145" s="249">
        <f>'JMP Rural FINAL calcs'!BN145/'JMP Total sum FINAL calcs'!BG145</f>
        <v>0.17429308327297172</v>
      </c>
      <c r="BL145" s="248"/>
      <c r="BM145" s="248">
        <f>'JMP Rural FINAL calcs'!BS145+'JMP Urban FINAL calcs'!BS145</f>
        <v>1965735.7328699999</v>
      </c>
      <c r="BN145" s="248">
        <f>'JMP Rural FINAL calcs'!BT145+'JMP Urban FINAL calcs'!BT145</f>
        <v>272073.76996341831</v>
      </c>
      <c r="BO145" s="249">
        <f>BM145/B145</f>
        <v>0.37366079095636634</v>
      </c>
      <c r="BP145" s="249">
        <f>'JMP Urban FINAL calcs'!BS145/'JMP Total sum FINAL calcs'!BM145</f>
        <v>0.44475955928396338</v>
      </c>
      <c r="BQ145" s="249">
        <f>'JMP Rural FINAL calcs'!BS145/'JMP Total sum FINAL calcs'!BM145</f>
        <v>0.55524044071603662</v>
      </c>
      <c r="BR145" s="248"/>
      <c r="BS145" s="248">
        <f>'JMP Rural FINAL calcs'!BX145+'JMP Urban FINAL calcs'!BX145</f>
        <v>460057.50720999995</v>
      </c>
      <c r="BT145" s="248">
        <f>'JMP Rural FINAL calcs'!BY145+'JMP Urban FINAL calcs'!BY145</f>
        <v>106806.25268851742</v>
      </c>
      <c r="BU145" s="249">
        <f>BS145/B145</f>
        <v>8.7450947324704001E-2</v>
      </c>
      <c r="BV145" s="249">
        <f>'JMP Urban FINAL calcs'!BX145/'JMP Total sum FINAL calcs'!BS145</f>
        <v>0.11739040046867015</v>
      </c>
      <c r="BW145" s="249">
        <f>'JMP Rural FINAL calcs'!BX145/'JMP Total sum FINAL calcs'!BS145</f>
        <v>0.88260959953132989</v>
      </c>
      <c r="BX145" s="2"/>
      <c r="BY145" s="2"/>
      <c r="BZ145" s="2"/>
      <c r="CA145" s="2"/>
      <c r="CB145" s="2"/>
    </row>
    <row r="146" spans="1:80" ht="15.5" x14ac:dyDescent="0.35">
      <c r="A146" s="7" t="s">
        <v>32</v>
      </c>
      <c r="B146" s="158">
        <f t="shared" si="437"/>
        <v>81340045.872004673</v>
      </c>
      <c r="C146" s="159">
        <f>[1]HH_Islam_wealth!D149</f>
        <v>5.3020675050332002</v>
      </c>
      <c r="D146" s="160">
        <f t="shared" si="402"/>
        <v>15341193.938928422</v>
      </c>
      <c r="E146" s="158">
        <v>12.052680000000001</v>
      </c>
      <c r="F146" s="158">
        <v>9803650.5353100002</v>
      </c>
      <c r="G146" s="158">
        <v>47.203719999999997</v>
      </c>
      <c r="H146" s="158">
        <v>38395495.287090003</v>
      </c>
      <c r="I146" s="158"/>
      <c r="J146" s="158"/>
      <c r="K146" s="158">
        <v>20.45598</v>
      </c>
      <c r="L146" s="158">
        <v>16638888.308150001</v>
      </c>
      <c r="M146" s="158">
        <f t="shared" ref="M146:N146" si="466">K146</f>
        <v>20.45598</v>
      </c>
      <c r="N146" s="158">
        <f t="shared" si="466"/>
        <v>16638888.308150001</v>
      </c>
      <c r="O146" s="158">
        <v>20.28762</v>
      </c>
      <c r="P146" s="158">
        <v>16501949.869449999</v>
      </c>
      <c r="Q146" s="158"/>
      <c r="R146" s="161"/>
      <c r="S146" s="158">
        <v>6.6180000000000003E-2</v>
      </c>
      <c r="T146" s="158">
        <v>53833.75013</v>
      </c>
      <c r="U146" s="158">
        <v>5.4422300000000003</v>
      </c>
      <c r="V146" s="158">
        <v>4426712.3784600003</v>
      </c>
      <c r="W146" s="158">
        <v>35.23518</v>
      </c>
      <c r="X146" s="161">
        <v>28660292.04902</v>
      </c>
      <c r="Y146" s="158">
        <f t="shared" si="439"/>
        <v>16638888.308150001</v>
      </c>
      <c r="Z146" s="162">
        <f t="shared" si="440"/>
        <v>0.50206600747341024</v>
      </c>
      <c r="AA146" s="158">
        <f t="shared" si="441"/>
        <v>27028.09599509028</v>
      </c>
      <c r="AB146" s="158">
        <f t="shared" si="442"/>
        <v>26805.654134909721</v>
      </c>
      <c r="AC146" s="158">
        <f t="shared" si="443"/>
        <v>2222501.8100865362</v>
      </c>
      <c r="AD146" s="158">
        <f t="shared" si="444"/>
        <v>2204210.568373464</v>
      </c>
      <c r="AE146" s="158">
        <f t="shared" si="445"/>
        <v>14389358.402073395</v>
      </c>
      <c r="AF146" s="158">
        <f t="shared" si="446"/>
        <v>14270933.646946605</v>
      </c>
      <c r="AG146" s="158"/>
      <c r="AH146" s="158">
        <f t="shared" si="447"/>
        <v>5097.652183687359</v>
      </c>
      <c r="AI146" s="158">
        <f t="shared" si="448"/>
        <v>1685.2327957891507</v>
      </c>
      <c r="AJ146" s="158">
        <f t="shared" si="449"/>
        <v>419176.44541053794</v>
      </c>
      <c r="AK146" s="158">
        <f t="shared" si="450"/>
        <v>138575.53783066882</v>
      </c>
      <c r="AL146" s="158">
        <f t="shared" si="451"/>
        <v>557751.98324120673</v>
      </c>
      <c r="AM146" s="158">
        <f t="shared" si="452"/>
        <v>2713914.5981098353</v>
      </c>
      <c r="AN146" s="158">
        <f t="shared" si="453"/>
        <v>897193.00589812989</v>
      </c>
      <c r="AO146" s="158">
        <f t="shared" si="454"/>
        <v>3611107.604007965</v>
      </c>
      <c r="AP146" s="158">
        <f t="shared" si="455"/>
        <v>4168859.5872491719</v>
      </c>
      <c r="AQ146" s="158">
        <f t="shared" si="456"/>
        <v>19277073.023753416</v>
      </c>
      <c r="AR146" s="158">
        <f t="shared" si="457"/>
        <v>19118422.263336588</v>
      </c>
      <c r="AS146" s="158">
        <f t="shared" si="458"/>
        <v>3635765.2944731242</v>
      </c>
      <c r="AT146" s="158">
        <f t="shared" si="459"/>
        <v>1201947.6204447704</v>
      </c>
      <c r="AU146" s="158">
        <f t="shared" si="460"/>
        <v>4837712.9149178946</v>
      </c>
      <c r="AV146" s="2"/>
      <c r="AW146" s="2">
        <f t="shared" si="461"/>
        <v>3611107.604007965</v>
      </c>
      <c r="AX146" s="2">
        <f t="shared" si="462"/>
        <v>4837712.9149178946</v>
      </c>
      <c r="AY146" s="2">
        <f t="shared" si="463"/>
        <v>8448820.5189258605</v>
      </c>
      <c r="AZ146" s="2"/>
      <c r="BA146" s="248">
        <f>'JMP Rural FINAL calcs'!BI146+'JMP Urban FINAL calcs'!BI146</f>
        <v>10046930.655661143</v>
      </c>
      <c r="BB146" s="248">
        <f>'JMP Rural FINAL calcs'!BJ146+'JMP Urban FINAL calcs'!BJ146</f>
        <v>1190683.0608070802</v>
      </c>
      <c r="BC146" s="249">
        <f>BA146/B146</f>
        <v>0.1235176418694283</v>
      </c>
      <c r="BD146" s="249">
        <f>'JMP Urban FINAL calcs'!BI146/'JMP Total sum FINAL calcs'!BA146</f>
        <v>0.91701360086750849</v>
      </c>
      <c r="BE146" s="249">
        <f>'JMP Rural FINAL calcs'!BI146/'JMP Total sum FINAL calcs'!BA146</f>
        <v>8.2986399132491492E-2</v>
      </c>
      <c r="BF146" s="248"/>
      <c r="BG146" s="248">
        <f>'JMP Rural FINAL calcs'!BN146+'JMP Urban FINAL calcs'!BN146</f>
        <v>23040074.180948861</v>
      </c>
      <c r="BH146" s="248">
        <f>'JMP Rural FINAL calcs'!BO146+'JMP Urban FINAL calcs'!BO146</f>
        <v>2977452.7118054265</v>
      </c>
      <c r="BI146" s="249">
        <f>BG146/B146</f>
        <v>0.28325622310570531</v>
      </c>
      <c r="BJ146" s="249">
        <f>'JMP Urban FINAL calcs'!BN146/'JMP Total sum FINAL calcs'!BG146</f>
        <v>0.44747619163747954</v>
      </c>
      <c r="BK146" s="249">
        <f>'JMP Rural FINAL calcs'!BN146/'JMP Total sum FINAL calcs'!BG146</f>
        <v>0.55252380836252035</v>
      </c>
      <c r="BL146" s="248"/>
      <c r="BM146" s="248">
        <f>'JMP Rural FINAL calcs'!BS146+'JMP Urban FINAL calcs'!BS146</f>
        <v>38395495.125249997</v>
      </c>
      <c r="BN146" s="248">
        <f>'JMP Rural FINAL calcs'!BT146+'JMP Urban FINAL calcs'!BT146</f>
        <v>5014610.1952917725</v>
      </c>
      <c r="BO146" s="249">
        <f>BM146/B146</f>
        <v>0.47203680196675202</v>
      </c>
      <c r="BP146" s="249">
        <f>'JMP Urban FINAL calcs'!BS146/'JMP Total sum FINAL calcs'!BM146</f>
        <v>0.38724276866069429</v>
      </c>
      <c r="BQ146" s="249">
        <f>'JMP Rural FINAL calcs'!BS146/'JMP Total sum FINAL calcs'!BM146</f>
        <v>0.61275723133930571</v>
      </c>
      <c r="BR146" s="248"/>
      <c r="BS146" s="248">
        <f>'JMP Rural FINAL calcs'!BX146+'JMP Urban FINAL calcs'!BX146</f>
        <v>9803650.2899400014</v>
      </c>
      <c r="BT146" s="248">
        <f>'JMP Rural FINAL calcs'!BY146+'JMP Urban FINAL calcs'!BY146</f>
        <v>1849024.0421559124</v>
      </c>
      <c r="BU146" s="249">
        <f>BS146/B146</f>
        <v>0.12052673667490747</v>
      </c>
      <c r="BV146" s="249">
        <f>'JMP Urban FINAL calcs'!BX146/'JMP Total sum FINAL calcs'!BS146</f>
        <v>0.13265990374876574</v>
      </c>
      <c r="BW146" s="249">
        <f>'JMP Rural FINAL calcs'!BX146/'JMP Total sum FINAL calcs'!BS146</f>
        <v>0.8673400962512342</v>
      </c>
      <c r="BX146" s="2"/>
      <c r="BY146" s="2"/>
      <c r="BZ146" s="2"/>
      <c r="CA146" s="2"/>
      <c r="CB146" s="2"/>
    </row>
    <row r="147" spans="1:80" ht="15.5" x14ac:dyDescent="0.35">
      <c r="A147" s="7" t="s">
        <v>140</v>
      </c>
      <c r="B147" s="158">
        <f t="shared" si="437"/>
        <v>956984.8438145743</v>
      </c>
      <c r="C147" s="159">
        <f>[1]HH_Islam_wealth!D150</f>
        <v>4.8441079038776351</v>
      </c>
      <c r="D147" s="160">
        <f t="shared" si="402"/>
        <v>197556.46711513639</v>
      </c>
      <c r="E147" s="158">
        <v>17.317910000000001</v>
      </c>
      <c r="F147" s="158">
        <v>165729.79811</v>
      </c>
      <c r="G147" s="158">
        <v>12.62011</v>
      </c>
      <c r="H147" s="158">
        <v>120772.55581000001</v>
      </c>
      <c r="I147" s="158">
        <v>27.164919999999999</v>
      </c>
      <c r="J147" s="158">
        <v>259964.20073000001</v>
      </c>
      <c r="K147" s="158"/>
      <c r="L147" s="158"/>
      <c r="M147" s="158">
        <f t="shared" ref="M147:N147" si="467">I147</f>
        <v>27.164919999999999</v>
      </c>
      <c r="N147" s="158">
        <f t="shared" si="467"/>
        <v>259964.20073000001</v>
      </c>
      <c r="O147" s="158">
        <v>6.45662</v>
      </c>
      <c r="P147" s="158">
        <v>61788.91805</v>
      </c>
      <c r="Q147" s="158">
        <v>36.440440000000002</v>
      </c>
      <c r="R147" s="161">
        <v>348729.52730999998</v>
      </c>
      <c r="S147" s="158">
        <v>5.1247699999999998</v>
      </c>
      <c r="T147" s="158">
        <v>49043.261740000002</v>
      </c>
      <c r="U147" s="158">
        <v>11.348369999999999</v>
      </c>
      <c r="V147" s="158">
        <v>108602.18092</v>
      </c>
      <c r="W147" s="158">
        <v>53.588839999999998</v>
      </c>
      <c r="X147" s="161">
        <v>512837.20342999999</v>
      </c>
      <c r="Y147" s="158">
        <f>R147+N147</f>
        <v>608693.72803999996</v>
      </c>
      <c r="Z147" s="162">
        <f t="shared" si="440"/>
        <v>0.90784412033580664</v>
      </c>
      <c r="AA147" s="158">
        <f t="shared" si="441"/>
        <v>44523.63681274902</v>
      </c>
      <c r="AB147" s="158">
        <f t="shared" si="442"/>
        <v>4519.6249272509785</v>
      </c>
      <c r="AC147" s="158">
        <f t="shared" si="443"/>
        <v>98593.85140386752</v>
      </c>
      <c r="AD147" s="158">
        <f t="shared" si="444"/>
        <v>10008.329516132477</v>
      </c>
      <c r="AE147" s="158">
        <f t="shared" si="445"/>
        <v>465576.23982338345</v>
      </c>
      <c r="AF147" s="158">
        <f t="shared" si="446"/>
        <v>47260.963606616533</v>
      </c>
      <c r="AG147" s="158"/>
      <c r="AH147" s="158">
        <f t="shared" si="447"/>
        <v>9191.2974888747885</v>
      </c>
      <c r="AI147" s="158">
        <f t="shared" si="448"/>
        <v>311.00497187749039</v>
      </c>
      <c r="AJ147" s="158">
        <f t="shared" si="449"/>
        <v>20353.355738616934</v>
      </c>
      <c r="AK147" s="158">
        <f t="shared" si="450"/>
        <v>688.69436951235548</v>
      </c>
      <c r="AL147" s="158">
        <f t="shared" si="451"/>
        <v>21042.05010812929</v>
      </c>
      <c r="AM147" s="158">
        <f t="shared" si="452"/>
        <v>96111.863951398918</v>
      </c>
      <c r="AN147" s="158">
        <f t="shared" si="453"/>
        <v>3252.1270888553663</v>
      </c>
      <c r="AO147" s="158">
        <f t="shared" si="454"/>
        <v>99363.991040254288</v>
      </c>
      <c r="AP147" s="158">
        <f t="shared" si="455"/>
        <v>120406.04114838358</v>
      </c>
      <c r="AQ147" s="158">
        <f t="shared" si="456"/>
        <v>109642.65469003656</v>
      </c>
      <c r="AR147" s="158">
        <f t="shared" si="457"/>
        <v>11129.901119963437</v>
      </c>
      <c r="AS147" s="158">
        <f t="shared" si="458"/>
        <v>22634.230464244876</v>
      </c>
      <c r="AT147" s="158">
        <f t="shared" si="459"/>
        <v>765.87208906268165</v>
      </c>
      <c r="AU147" s="158">
        <f t="shared" si="460"/>
        <v>23400.102553307559</v>
      </c>
      <c r="AV147" s="2"/>
      <c r="AW147" s="2">
        <f t="shared" si="461"/>
        <v>99363.991040254288</v>
      </c>
      <c r="AX147" s="2">
        <f t="shared" si="462"/>
        <v>23400.102553307559</v>
      </c>
      <c r="AY147" s="2">
        <f t="shared" si="463"/>
        <v>122764.09359356185</v>
      </c>
      <c r="AZ147" s="2"/>
      <c r="BA147" s="248">
        <f>'JMP Rural FINAL calcs'!BI147+'JMP Urban FINAL calcs'!BI147</f>
        <v>431402.49699211138</v>
      </c>
      <c r="BB147" s="248">
        <f>'JMP Rural FINAL calcs'!BJ147+'JMP Urban FINAL calcs'!BJ147</f>
        <v>83604.884757963358</v>
      </c>
      <c r="BC147" s="249">
        <f>BA147/B147</f>
        <v>0.4507934475456542</v>
      </c>
      <c r="BD147" s="249">
        <f>'JMP Urban FINAL calcs'!BI147/'JMP Total sum FINAL calcs'!BA147</f>
        <v>0.97968808661956863</v>
      </c>
      <c r="BE147" s="249">
        <f>'JMP Rural FINAL calcs'!BI147/'JMP Total sum FINAL calcs'!BA147</f>
        <v>2.0311913380431309E-2</v>
      </c>
      <c r="BF147" s="248"/>
      <c r="BG147" s="248">
        <f>'JMP Rural FINAL calcs'!BN147+'JMP Urban FINAL calcs'!BN147</f>
        <v>190036.89882788865</v>
      </c>
      <c r="BH147" s="248">
        <f>'JMP Rural FINAL calcs'!BO147+'JMP Urban FINAL calcs'!BO147</f>
        <v>36798.067815463168</v>
      </c>
      <c r="BI147" s="249">
        <f>BG147/B147</f>
        <v>0.19857879678678617</v>
      </c>
      <c r="BJ147" s="249">
        <f>'JMP Urban FINAL calcs'!BN147/'JMP Total sum FINAL calcs'!BG147</f>
        <v>0.8036708396679062</v>
      </c>
      <c r="BK147" s="249">
        <f>'JMP Rural FINAL calcs'!BN147/'JMP Total sum FINAL calcs'!BG147</f>
        <v>0.19632916033209388</v>
      </c>
      <c r="BL147" s="248"/>
      <c r="BM147" s="248">
        <f>'JMP Rural FINAL calcs'!BS147+'JMP Urban FINAL calcs'!BS147</f>
        <v>120772.54249000001</v>
      </c>
      <c r="BN147" s="248">
        <f>'JMP Rural FINAL calcs'!BT147+'JMP Urban FINAL calcs'!BT147</f>
        <v>23384.085711450767</v>
      </c>
      <c r="BO147" s="249">
        <f>BM147/B147</f>
        <v>0.12620110263042048</v>
      </c>
      <c r="BP147" s="249">
        <f>'JMP Urban FINAL calcs'!BS147/'JMP Total sum FINAL calcs'!BM147</f>
        <v>0.78670718452306387</v>
      </c>
      <c r="BQ147" s="249">
        <f>'JMP Rural FINAL calcs'!BS147/'JMP Total sum FINAL calcs'!BM147</f>
        <v>0.21329281547693613</v>
      </c>
      <c r="BR147" s="248"/>
      <c r="BS147" s="248">
        <f>'JMP Rural FINAL calcs'!BX147+'JMP Urban FINAL calcs'!BX147</f>
        <v>165729.79898999998</v>
      </c>
      <c r="BT147" s="248">
        <f>'JMP Rural FINAL calcs'!BY147+'JMP Urban FINAL calcs'!BY147</f>
        <v>34212.656340156216</v>
      </c>
      <c r="BU147" s="249">
        <f>BS147/B147</f>
        <v>0.1731791261493707</v>
      </c>
      <c r="BV147" s="249">
        <f>'JMP Urban FINAL calcs'!BX147/'JMP Total sum FINAL calcs'!BS147</f>
        <v>0.14274347524809006</v>
      </c>
      <c r="BW147" s="249">
        <f>'JMP Rural FINAL calcs'!BX147/'JMP Total sum FINAL calcs'!BS147</f>
        <v>0.85725652475191005</v>
      </c>
      <c r="BX147" s="2"/>
      <c r="BY147" s="2"/>
      <c r="BZ147" s="2"/>
      <c r="CA147" s="2"/>
      <c r="CB147" s="2"/>
    </row>
    <row r="148" spans="1:80" ht="15.5" x14ac:dyDescent="0.35">
      <c r="A148" s="7" t="s">
        <v>141</v>
      </c>
      <c r="B148" s="158">
        <f t="shared" si="437"/>
        <v>1267689.4190510977</v>
      </c>
      <c r="C148" s="159">
        <f>[1]HH_Islam_wealth!D151</f>
        <v>4.8441079038776351</v>
      </c>
      <c r="D148" s="160">
        <f t="shared" si="402"/>
        <v>261697.1884619522</v>
      </c>
      <c r="E148" s="158">
        <v>2.8540700000000001</v>
      </c>
      <c r="F148" s="158">
        <v>36180.746160000002</v>
      </c>
      <c r="G148" s="158">
        <v>20.95364</v>
      </c>
      <c r="H148" s="158">
        <v>265626.93299</v>
      </c>
      <c r="I148" s="158"/>
      <c r="J148" s="158"/>
      <c r="K148" s="158">
        <v>66.312790000000007</v>
      </c>
      <c r="L148" s="158">
        <v>840639.94469999999</v>
      </c>
      <c r="M148" s="158">
        <f t="shared" ref="M148:N148" si="468">K148</f>
        <v>66.312790000000007</v>
      </c>
      <c r="N148" s="158">
        <f t="shared" si="468"/>
        <v>840639.94469999999</v>
      </c>
      <c r="O148" s="158">
        <v>9.8795000000000002</v>
      </c>
      <c r="P148" s="158">
        <v>125241.37615</v>
      </c>
      <c r="Q148" s="158"/>
      <c r="R148" s="161"/>
      <c r="S148" s="158">
        <v>10.61218</v>
      </c>
      <c r="T148" s="158">
        <v>134529.38996</v>
      </c>
      <c r="U148" s="158">
        <v>6.1597499999999998</v>
      </c>
      <c r="V148" s="158">
        <v>78086.498989999993</v>
      </c>
      <c r="W148" s="158">
        <v>59.420369999999998</v>
      </c>
      <c r="X148" s="161">
        <v>753265.43189999997</v>
      </c>
      <c r="Y148" s="158">
        <f>N148</f>
        <v>840639.94469999999</v>
      </c>
      <c r="Z148" s="162">
        <f t="shared" si="440"/>
        <v>0.8703346120827925</v>
      </c>
      <c r="AA148" s="158">
        <f t="shared" si="441"/>
        <v>117085.58442457132</v>
      </c>
      <c r="AB148" s="158">
        <f t="shared" si="442"/>
        <v>17443.805535428681</v>
      </c>
      <c r="AC148" s="158">
        <f t="shared" si="443"/>
        <v>67961.382807365007</v>
      </c>
      <c r="AD148" s="158">
        <f t="shared" si="444"/>
        <v>10125.11618263498</v>
      </c>
      <c r="AE148" s="158">
        <f t="shared" si="445"/>
        <v>655592.97746806359</v>
      </c>
      <c r="AF148" s="158">
        <f t="shared" si="446"/>
        <v>97672.454431936349</v>
      </c>
      <c r="AG148" s="158"/>
      <c r="AH148" s="158">
        <f t="shared" si="447"/>
        <v>24170.721781578417</v>
      </c>
      <c r="AI148" s="158">
        <f t="shared" si="448"/>
        <v>1200.3452360110296</v>
      </c>
      <c r="AJ148" s="158">
        <f t="shared" si="449"/>
        <v>14029.700443494034</v>
      </c>
      <c r="AK148" s="158">
        <f t="shared" si="450"/>
        <v>696.73070759702227</v>
      </c>
      <c r="AL148" s="158">
        <f t="shared" si="451"/>
        <v>14726.431151091056</v>
      </c>
      <c r="AM148" s="158">
        <f t="shared" si="452"/>
        <v>135338.22748730914</v>
      </c>
      <c r="AN148" s="158">
        <f t="shared" si="453"/>
        <v>6721.0486340702018</v>
      </c>
      <c r="AO148" s="158">
        <f t="shared" si="454"/>
        <v>142059.27612137934</v>
      </c>
      <c r="AP148" s="158">
        <f t="shared" si="455"/>
        <v>156785.7072724704</v>
      </c>
      <c r="AQ148" s="158">
        <f t="shared" si="456"/>
        <v>231184.31368259358</v>
      </c>
      <c r="AR148" s="158">
        <f t="shared" si="457"/>
        <v>34442.619307406429</v>
      </c>
      <c r="AS148" s="158">
        <f t="shared" si="458"/>
        <v>47724.848056653325</v>
      </c>
      <c r="AT148" s="158">
        <f t="shared" si="459"/>
        <v>2370.0696454921131</v>
      </c>
      <c r="AU148" s="158">
        <f t="shared" si="460"/>
        <v>50094.917702145438</v>
      </c>
      <c r="AV148" s="2"/>
      <c r="AW148" s="2">
        <f t="shared" si="461"/>
        <v>142059.27612137934</v>
      </c>
      <c r="AX148" s="2">
        <f t="shared" si="462"/>
        <v>50094.917702145438</v>
      </c>
      <c r="AY148" s="2">
        <f t="shared" si="463"/>
        <v>192154.19382352478</v>
      </c>
      <c r="AZ148" s="2"/>
      <c r="BA148" s="248">
        <f>'JMP Rural FINAL calcs'!BI148+'JMP Urban FINAL calcs'!BI148</f>
        <v>260370.42583865358</v>
      </c>
      <c r="BB148" s="248">
        <f>'JMP Rural FINAL calcs'!BJ148+'JMP Urban FINAL calcs'!BJ148</f>
        <v>48945.644719585383</v>
      </c>
      <c r="BC148" s="249">
        <f>BA148/B148</f>
        <v>0.20538976024076022</v>
      </c>
      <c r="BD148" s="249">
        <f>'JMP Urban FINAL calcs'!BI148/'JMP Total sum FINAL calcs'!BA148</f>
        <v>0.86902827278889483</v>
      </c>
      <c r="BE148" s="249">
        <f>'JMP Rural FINAL calcs'!BI148/'JMP Total sum FINAL calcs'!BA148</f>
        <v>0.13097172721110509</v>
      </c>
      <c r="BF148" s="248"/>
      <c r="BG148" s="248">
        <f>'JMP Rural FINAL calcs'!BN148+'JMP Urban FINAL calcs'!BN148</f>
        <v>570981.50613134645</v>
      </c>
      <c r="BH148" s="248">
        <f>'JMP Rural FINAL calcs'!BO148+'JMP Urban FINAL calcs'!BO148</f>
        <v>107886.45330267519</v>
      </c>
      <c r="BI148" s="249">
        <f>BG148/B148</f>
        <v>0.4504111950060628</v>
      </c>
      <c r="BJ148" s="249">
        <f>'JMP Urban FINAL calcs'!BN148/'JMP Total sum FINAL calcs'!BG148</f>
        <v>0.70186763465144186</v>
      </c>
      <c r="BK148" s="249">
        <f>'JMP Rural FINAL calcs'!BN148/'JMP Total sum FINAL calcs'!BG148</f>
        <v>0.29813236534855825</v>
      </c>
      <c r="BL148" s="248"/>
      <c r="BM148" s="248">
        <f>'JMP Rural FINAL calcs'!BS148+'JMP Urban FINAL calcs'!BS148</f>
        <v>265626.93150999997</v>
      </c>
      <c r="BN148" s="248">
        <f>'JMP Rural FINAL calcs'!BT148+'JMP Urban FINAL calcs'!BT148</f>
        <v>50415.794679148174</v>
      </c>
      <c r="BO148" s="249">
        <f>BM148/B148</f>
        <v>0.20953628508537164</v>
      </c>
      <c r="BP148" s="249">
        <f>'JMP Urban FINAL calcs'!BS148/'JMP Total sum FINAL calcs'!BM148</f>
        <v>0.55452206454621034</v>
      </c>
      <c r="BQ148" s="249">
        <f>'JMP Rural FINAL calcs'!BS148/'JMP Total sum FINAL calcs'!BM148</f>
        <v>0.44547793545378972</v>
      </c>
      <c r="BR148" s="248"/>
      <c r="BS148" s="248">
        <f>'JMP Rural FINAL calcs'!BX148+'JMP Urban FINAL calcs'!BX148</f>
        <v>36180.746070000001</v>
      </c>
      <c r="BT148" s="248">
        <f>'JMP Rural FINAL calcs'!BY148+'JMP Urban FINAL calcs'!BY148</f>
        <v>7469.0214974439077</v>
      </c>
      <c r="BU148" s="249">
        <f>BS148/B148</f>
        <v>2.8540702104370593E-2</v>
      </c>
      <c r="BV148" s="249">
        <f>'JMP Urban FINAL calcs'!BX148/'JMP Total sum FINAL calcs'!BS148</f>
        <v>0.63911051074685588</v>
      </c>
      <c r="BW148" s="249">
        <f>'JMP Rural FINAL calcs'!BX148/'JMP Total sum FINAL calcs'!BS148</f>
        <v>0.36088948925314407</v>
      </c>
      <c r="BX148" s="2"/>
      <c r="BY148" s="2"/>
      <c r="BZ148" s="2"/>
      <c r="CA148" s="2"/>
      <c r="CB148" s="2"/>
    </row>
    <row r="149" spans="1:80" ht="15.5" x14ac:dyDescent="0.35">
      <c r="A149" s="7" t="s">
        <v>174</v>
      </c>
      <c r="B149" s="158"/>
      <c r="C149" s="159">
        <f>[1]HH_Islam_wealth!D152</f>
        <v>4.8441079038776351</v>
      </c>
      <c r="D149" s="160">
        <f t="shared" si="402"/>
        <v>0</v>
      </c>
      <c r="E149" s="158"/>
      <c r="F149" s="158"/>
      <c r="G149" s="158"/>
      <c r="H149" s="158"/>
      <c r="I149" s="158"/>
      <c r="J149" s="158"/>
      <c r="K149" s="158"/>
      <c r="L149" s="158"/>
      <c r="M149" s="158">
        <f t="shared" ref="M149:N149" si="469">K149</f>
        <v>0</v>
      </c>
      <c r="N149" s="158">
        <f t="shared" si="469"/>
        <v>0</v>
      </c>
      <c r="O149" s="158"/>
      <c r="P149" s="158"/>
      <c r="Q149" s="158"/>
      <c r="R149" s="161"/>
      <c r="S149" s="158"/>
      <c r="T149" s="158"/>
      <c r="U149" s="158"/>
      <c r="V149" s="158"/>
      <c r="W149" s="158"/>
      <c r="X149" s="161"/>
      <c r="Y149" s="158"/>
      <c r="Z149" s="162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2"/>
      <c r="AW149" s="2" t="s">
        <v>238</v>
      </c>
      <c r="AX149" s="2" t="s">
        <v>238</v>
      </c>
      <c r="AY149" s="2" t="s">
        <v>238</v>
      </c>
      <c r="AZ149" s="2"/>
      <c r="BA149" s="248">
        <f>'JMP Rural FINAL calcs'!BI149+'JMP Urban FINAL calcs'!BI149</f>
        <v>0</v>
      </c>
      <c r="BB149" s="248">
        <f>'JMP Rural FINAL calcs'!BJ149+'JMP Urban FINAL calcs'!BJ149</f>
        <v>0</v>
      </c>
      <c r="BC149" s="249" t="e">
        <f>BA149/B149</f>
        <v>#DIV/0!</v>
      </c>
      <c r="BD149" s="249" t="e">
        <f>'JMP Urban FINAL calcs'!BI149/'JMP Total sum FINAL calcs'!BA149</f>
        <v>#DIV/0!</v>
      </c>
      <c r="BE149" s="249" t="e">
        <f>'JMP Rural FINAL calcs'!BI149/'JMP Total sum FINAL calcs'!BA149</f>
        <v>#DIV/0!</v>
      </c>
      <c r="BF149" s="248"/>
      <c r="BG149" s="248">
        <f>'JMP Rural FINAL calcs'!BN149+'JMP Urban FINAL calcs'!BN149</f>
        <v>0</v>
      </c>
      <c r="BH149" s="248">
        <f>'JMP Rural FINAL calcs'!BO149+'JMP Urban FINAL calcs'!BO149</f>
        <v>0</v>
      </c>
      <c r="BI149" s="249" t="e">
        <f>BG149/B149</f>
        <v>#DIV/0!</v>
      </c>
      <c r="BJ149" s="249" t="e">
        <f>'JMP Urban FINAL calcs'!BN149/'JMP Total sum FINAL calcs'!BG149</f>
        <v>#DIV/0!</v>
      </c>
      <c r="BK149" s="249" t="e">
        <f>'JMP Rural FINAL calcs'!BN149/'JMP Total sum FINAL calcs'!BG149</f>
        <v>#DIV/0!</v>
      </c>
      <c r="BL149" s="248"/>
      <c r="BM149" s="248">
        <f>'JMP Rural FINAL calcs'!BS149+'JMP Urban FINAL calcs'!BS149</f>
        <v>0</v>
      </c>
      <c r="BN149" s="248"/>
      <c r="BO149" s="249" t="e">
        <f>BM149/B149</f>
        <v>#DIV/0!</v>
      </c>
      <c r="BP149" s="249" t="e">
        <f>'JMP Urban FINAL calcs'!BS149/'JMP Total sum FINAL calcs'!BM149</f>
        <v>#DIV/0!</v>
      </c>
      <c r="BQ149" s="249" t="e">
        <f>'JMP Rural FINAL calcs'!BS149/'JMP Total sum FINAL calcs'!BM149</f>
        <v>#DIV/0!</v>
      </c>
      <c r="BR149" s="248"/>
      <c r="BS149" s="248">
        <f>'JMP Rural FINAL calcs'!BX149+'JMP Urban FINAL calcs'!BX149</f>
        <v>0</v>
      </c>
      <c r="BT149" s="248">
        <f>'JMP Rural FINAL calcs'!BY149+'JMP Urban FINAL calcs'!BY149</f>
        <v>0</v>
      </c>
      <c r="BU149" s="249" t="e">
        <f>BS149/B149</f>
        <v>#DIV/0!</v>
      </c>
      <c r="BV149" s="249" t="e">
        <f>'JMP Urban FINAL calcs'!BX149/'JMP Total sum FINAL calcs'!BS149</f>
        <v>#DIV/0!</v>
      </c>
      <c r="BW149" s="249" t="e">
        <f>'JMP Rural FINAL calcs'!BX149/'JMP Total sum FINAL calcs'!BS149</f>
        <v>#DIV/0!</v>
      </c>
      <c r="BX149" s="2"/>
      <c r="BY149" s="2"/>
      <c r="BZ149" s="2"/>
      <c r="CA149" s="2"/>
      <c r="CB149" s="2"/>
    </row>
    <row r="150" spans="1:80" ht="15.5" x14ac:dyDescent="0.35">
      <c r="A150" s="7" t="s">
        <v>143</v>
      </c>
      <c r="B150" s="158">
        <f t="shared" ref="B150:B151" si="470">(V150*100)/U150</f>
        <v>1367255.1948478441</v>
      </c>
      <c r="C150" s="159">
        <f>[1]HH_Islam_wealth!D153</f>
        <v>4.7371804236669099</v>
      </c>
      <c r="D150" s="160">
        <f t="shared" si="402"/>
        <v>288622.14916219987</v>
      </c>
      <c r="E150" s="158">
        <v>7.0373999999999999</v>
      </c>
      <c r="F150" s="158">
        <v>96219.133740000005</v>
      </c>
      <c r="G150" s="158">
        <v>7.9222000000000001</v>
      </c>
      <c r="H150" s="158">
        <v>108316.53001</v>
      </c>
      <c r="I150" s="158"/>
      <c r="J150" s="158"/>
      <c r="K150" s="158">
        <v>58.351979999999998</v>
      </c>
      <c r="L150" s="158">
        <v>797819.82562999998</v>
      </c>
      <c r="M150" s="158">
        <f t="shared" ref="M150:N150" si="471">K150</f>
        <v>58.351979999999998</v>
      </c>
      <c r="N150" s="158">
        <f t="shared" si="471"/>
        <v>797819.82562999998</v>
      </c>
      <c r="O150" s="158">
        <v>26.688420000000001</v>
      </c>
      <c r="P150" s="158">
        <v>364898.51062000002</v>
      </c>
      <c r="Q150" s="158"/>
      <c r="R150" s="161"/>
      <c r="S150" s="158">
        <v>10.2043</v>
      </c>
      <c r="T150" s="158">
        <v>139518.68165000001</v>
      </c>
      <c r="U150" s="158">
        <v>5.6333700000000002</v>
      </c>
      <c r="V150" s="158">
        <v>77022.543969999999</v>
      </c>
      <c r="W150" s="158">
        <v>69.202730000000003</v>
      </c>
      <c r="X150" s="161">
        <v>946177.11063000001</v>
      </c>
      <c r="Y150" s="158">
        <f t="shared" ref="Y150:Y161" si="472">N150</f>
        <v>797819.82562999998</v>
      </c>
      <c r="Z150" s="162">
        <f t="shared" ref="Z150:Z164" si="473">Y150/(Y150+P150)</f>
        <v>0.68616775082702242</v>
      </c>
      <c r="AA150" s="158">
        <f t="shared" ref="AA150:AA164" si="474">T150*Z150</f>
        <v>95733.21998613188</v>
      </c>
      <c r="AB150" s="158">
        <f t="shared" ref="AB150:AB164" si="475">T150*(1-Z150)</f>
        <v>43785.46166386814</v>
      </c>
      <c r="AC150" s="158">
        <f t="shared" ref="AC150:AC164" si="476">V150*Z150</f>
        <v>52850.385758870339</v>
      </c>
      <c r="AD150" s="158">
        <f t="shared" ref="AD150:AD164" si="477">V150*(1-Z150)</f>
        <v>24172.158211129663</v>
      </c>
      <c r="AE150" s="158">
        <f t="shared" ref="AE150:AE164" si="478">X150*Z150</f>
        <v>649236.21988499782</v>
      </c>
      <c r="AF150" s="158">
        <f t="shared" ref="AF150:AF164" si="479">X150*(1-Z150)</f>
        <v>296940.89074500214</v>
      </c>
      <c r="AG150" s="158"/>
      <c r="AH150" s="158">
        <f t="shared" ref="AH150:AH164" si="480">AA150/C150</f>
        <v>20208.903065597755</v>
      </c>
      <c r="AI150" s="158">
        <f t="shared" ref="AI150:AI164" si="481">AB150/($AG$2*C150)</f>
        <v>3080.9791020495636</v>
      </c>
      <c r="AJ150" s="158">
        <f t="shared" ref="AJ150:AJ164" si="482">AC150/C150</f>
        <v>11156.506831538503</v>
      </c>
      <c r="AK150" s="158">
        <f t="shared" ref="AK150:AK164" si="483">AD150/($AG$2*C150)</f>
        <v>1700.8822442400394</v>
      </c>
      <c r="AL150" s="158">
        <f t="shared" ref="AL150:AL164" si="484">AJ150+AK150</f>
        <v>12857.389075778543</v>
      </c>
      <c r="AM150" s="158">
        <f t="shared" ref="AM150:AM164" si="485">AE150/C150</f>
        <v>137051.19117722847</v>
      </c>
      <c r="AN150" s="158">
        <f t="shared" ref="AN150:AN164" si="486">AF150/($AG$2*C150)</f>
        <v>20894.348127526675</v>
      </c>
      <c r="AO150" s="158">
        <f t="shared" ref="AO150:AO164" si="487">AM150+AN150</f>
        <v>157945.53930475513</v>
      </c>
      <c r="AP150" s="158">
        <f t="shared" ref="AP150:AP164" si="488">AO150+AL150</f>
        <v>170802.92838053367</v>
      </c>
      <c r="AQ150" s="158">
        <f t="shared" ref="AQ150:AQ164" si="489">H150*Z150</f>
        <v>74323.309774349371</v>
      </c>
      <c r="AR150" s="158">
        <f t="shared" ref="AR150:AR164" si="490">H150*(1-Z150)</f>
        <v>33993.220235650624</v>
      </c>
      <c r="AS150" s="158">
        <f t="shared" ref="AS150:AS164" si="491">AQ150/C150</f>
        <v>15689.355930593396</v>
      </c>
      <c r="AT150" s="158">
        <f t="shared" ref="AT150:AT164" si="492">AR150/($AG$2*C150)</f>
        <v>2391.9446587412212</v>
      </c>
      <c r="AU150" s="158">
        <f t="shared" ref="AU150:AU164" si="493">SUM(AS150:AT150)</f>
        <v>18081.300589334616</v>
      </c>
      <c r="AV150" s="2"/>
      <c r="AW150" s="2">
        <f t="shared" ref="AW150:AW164" si="494">AO150</f>
        <v>157945.53930475513</v>
      </c>
      <c r="AX150" s="2">
        <f t="shared" ref="AX150:AX164" si="495">AU150</f>
        <v>18081.300589334616</v>
      </c>
      <c r="AY150" s="2">
        <f t="shared" ref="AY150:AY164" si="496">AX150+AW150</f>
        <v>176026.83989408976</v>
      </c>
      <c r="AZ150" s="2"/>
      <c r="BA150" s="248">
        <f>'JMP Rural FINAL calcs'!BI150+'JMP Urban FINAL calcs'!BI150</f>
        <v>450764.68894744321</v>
      </c>
      <c r="BB150" s="248">
        <f>'JMP Rural FINAL calcs'!BJ150+'JMP Urban FINAL calcs'!BJ150</f>
        <v>74777.083395401365</v>
      </c>
      <c r="BC150" s="249">
        <f>BA150/B150</f>
        <v>0.32968584844002502</v>
      </c>
      <c r="BD150" s="249">
        <f>'JMP Urban FINAL calcs'!BI150/'JMP Total sum FINAL calcs'!BA150</f>
        <v>0.29840311586025597</v>
      </c>
      <c r="BE150" s="249">
        <f>'JMP Rural FINAL calcs'!BI150/'JMP Total sum FINAL calcs'!BA150</f>
        <v>0.70159688413974397</v>
      </c>
      <c r="BF150" s="248"/>
      <c r="BG150" s="248">
        <f>'JMP Rural FINAL calcs'!BN150+'JMP Urban FINAL calcs'!BN150</f>
        <v>572434.9898625568</v>
      </c>
      <c r="BH150" s="248">
        <f>'JMP Rural FINAL calcs'!BO150+'JMP Urban FINAL calcs'!BO150</f>
        <v>98097.424606277476</v>
      </c>
      <c r="BI150" s="249">
        <f>BG150/B150</f>
        <v>0.41867457664058144</v>
      </c>
      <c r="BJ150" s="249">
        <f>'JMP Urban FINAL calcs'!BN150/'JMP Total sum FINAL calcs'!BG150</f>
        <v>9.5626471053851983E-2</v>
      </c>
      <c r="BK150" s="249">
        <f>'JMP Rural FINAL calcs'!BN150/'JMP Total sum FINAL calcs'!BG150</f>
        <v>0.90437352894614798</v>
      </c>
      <c r="BL150" s="248"/>
      <c r="BM150" s="248">
        <f>'JMP Rural FINAL calcs'!BS150+'JMP Urban FINAL calcs'!BS150</f>
        <v>108316.50208999999</v>
      </c>
      <c r="BN150" s="248">
        <f>'JMP Rural FINAL calcs'!BT150+'JMP Urban FINAL calcs'!BT150</f>
        <v>18332.534284994639</v>
      </c>
      <c r="BO150" s="249">
        <f>BM150/B150</f>
        <v>7.9221861798853196E-2</v>
      </c>
      <c r="BP150" s="249">
        <f>'JMP Urban FINAL calcs'!BS150/'JMP Total sum FINAL calcs'!BM150</f>
        <v>0.17404570916014153</v>
      </c>
      <c r="BQ150" s="249">
        <f>'JMP Rural FINAL calcs'!BS150/'JMP Total sum FINAL calcs'!BM150</f>
        <v>0.8259542908398585</v>
      </c>
      <c r="BR150" s="248"/>
      <c r="BS150" s="248">
        <f>'JMP Rural FINAL calcs'!BX150+'JMP Urban FINAL calcs'!BX150</f>
        <v>96219.136429999999</v>
      </c>
      <c r="BT150" s="248">
        <f>'JMP Rural FINAL calcs'!BY150+'JMP Urban FINAL calcs'!BY150</f>
        <v>20311.478099776414</v>
      </c>
      <c r="BU150" s="249">
        <f>BS150/B150</f>
        <v>7.0373941011581093E-2</v>
      </c>
      <c r="BV150" s="249">
        <f>'JMP Urban FINAL calcs'!BX150/'JMP Total sum FINAL calcs'!BS150</f>
        <v>2.0667951862639679E-2</v>
      </c>
      <c r="BW150" s="249">
        <f>'JMP Rural FINAL calcs'!BX150/'JMP Total sum FINAL calcs'!BS150</f>
        <v>0.9793320481373603</v>
      </c>
      <c r="BX150" s="2"/>
      <c r="BY150" s="2"/>
      <c r="BZ150" s="2"/>
      <c r="CA150" s="2"/>
      <c r="CB150" s="2"/>
    </row>
    <row r="151" spans="1:80" ht="15.5" x14ac:dyDescent="0.35">
      <c r="A151" s="7" t="s">
        <v>55</v>
      </c>
      <c r="B151" s="158">
        <f t="shared" si="470"/>
        <v>104957569.24398701</v>
      </c>
      <c r="C151" s="159">
        <f>[1]HH_Islam_wealth!D154</f>
        <v>4.6145778397678496</v>
      </c>
      <c r="D151" s="160">
        <f t="shared" si="402"/>
        <v>22744782.488980014</v>
      </c>
      <c r="E151" s="158">
        <v>22.350290000000001</v>
      </c>
      <c r="F151" s="158">
        <v>23458294.393059999</v>
      </c>
      <c r="G151" s="158">
        <v>62.969529999999999</v>
      </c>
      <c r="H151" s="158">
        <v>66091206.202660002</v>
      </c>
      <c r="I151" s="158"/>
      <c r="J151" s="158"/>
      <c r="K151" s="158">
        <v>7.3163299999999998</v>
      </c>
      <c r="L151" s="158">
        <v>7679035.7089299997</v>
      </c>
      <c r="M151" s="158">
        <f t="shared" ref="M151:N151" si="497">K151</f>
        <v>7.3163299999999998</v>
      </c>
      <c r="N151" s="158">
        <f t="shared" si="497"/>
        <v>7679035.7089299997</v>
      </c>
      <c r="O151" s="158">
        <v>7.3638500000000002</v>
      </c>
      <c r="P151" s="158">
        <v>7728903.6953499997</v>
      </c>
      <c r="Q151" s="158"/>
      <c r="R151" s="161"/>
      <c r="S151" s="158">
        <v>1.1388799999999999</v>
      </c>
      <c r="T151" s="158">
        <v>1195341.5359400001</v>
      </c>
      <c r="U151" s="158">
        <v>2.2638500000000001</v>
      </c>
      <c r="V151" s="158">
        <v>2376081.9313300001</v>
      </c>
      <c r="W151" s="158">
        <v>11.27744</v>
      </c>
      <c r="X151" s="161">
        <v>11836515.937000001</v>
      </c>
      <c r="Y151" s="158">
        <f t="shared" si="472"/>
        <v>7679035.7089299997</v>
      </c>
      <c r="Z151" s="162">
        <f t="shared" si="473"/>
        <v>0.49838174381688743</v>
      </c>
      <c r="AA151" s="158">
        <f t="shared" si="474"/>
        <v>595736.39913853386</v>
      </c>
      <c r="AB151" s="158">
        <f t="shared" si="475"/>
        <v>599605.13680146623</v>
      </c>
      <c r="AC151" s="158">
        <f t="shared" si="476"/>
        <v>1184195.8563880431</v>
      </c>
      <c r="AD151" s="158">
        <f t="shared" si="477"/>
        <v>1191886.0749419569</v>
      </c>
      <c r="AE151" s="158">
        <f t="shared" si="478"/>
        <v>5899103.45339844</v>
      </c>
      <c r="AF151" s="158">
        <f t="shared" si="479"/>
        <v>5937412.4836015617</v>
      </c>
      <c r="AG151" s="158"/>
      <c r="AH151" s="158">
        <f t="shared" si="480"/>
        <v>129098.78645984747</v>
      </c>
      <c r="AI151" s="158">
        <f t="shared" si="481"/>
        <v>43312.38650075021</v>
      </c>
      <c r="AJ151" s="158">
        <f t="shared" si="482"/>
        <v>256620.62652466117</v>
      </c>
      <c r="AK151" s="158">
        <f t="shared" si="483"/>
        <v>86095.710617370976</v>
      </c>
      <c r="AL151" s="158">
        <f t="shared" si="484"/>
        <v>342716.33714203216</v>
      </c>
      <c r="AM151" s="158">
        <f t="shared" si="485"/>
        <v>1278362.5411106322</v>
      </c>
      <c r="AN151" s="158">
        <f t="shared" si="486"/>
        <v>428888.09404793149</v>
      </c>
      <c r="AO151" s="158">
        <f t="shared" si="487"/>
        <v>1707250.6351585637</v>
      </c>
      <c r="AP151" s="158">
        <f t="shared" si="488"/>
        <v>2049966.9723005958</v>
      </c>
      <c r="AQ151" s="158">
        <f t="shared" si="489"/>
        <v>32938650.598243181</v>
      </c>
      <c r="AR151" s="158">
        <f t="shared" si="490"/>
        <v>33152555.604416825</v>
      </c>
      <c r="AS151" s="158">
        <f t="shared" si="491"/>
        <v>7137955.3540915586</v>
      </c>
      <c r="AT151" s="158">
        <f t="shared" si="492"/>
        <v>2394769.8471795395</v>
      </c>
      <c r="AU151" s="158">
        <f t="shared" si="493"/>
        <v>9532725.2012710981</v>
      </c>
      <c r="AV151" s="2"/>
      <c r="AW151" s="2">
        <f t="shared" si="494"/>
        <v>1707250.6351585637</v>
      </c>
      <c r="AX151" s="2">
        <f t="shared" si="495"/>
        <v>9532725.2012710981</v>
      </c>
      <c r="AY151" s="2">
        <f t="shared" si="496"/>
        <v>11239975.836429661</v>
      </c>
      <c r="AZ151" s="2"/>
      <c r="BA151" s="248">
        <f>'JMP Rural FINAL calcs'!BI151+'JMP Urban FINAL calcs'!BI151</f>
        <v>7268134.686405737</v>
      </c>
      <c r="BB151" s="248">
        <f>'JMP Rural FINAL calcs'!BJ151+'JMP Urban FINAL calcs'!BJ151</f>
        <v>973824.69993568026</v>
      </c>
      <c r="BC151" s="249">
        <f>BA151/B151</f>
        <v>6.9248313759153926E-2</v>
      </c>
      <c r="BD151" s="249">
        <f>'JMP Urban FINAL calcs'!BI151/'JMP Total sum FINAL calcs'!BA151</f>
        <v>0.90021299324642678</v>
      </c>
      <c r="BE151" s="249">
        <f>'JMP Rural FINAL calcs'!BI151/'JMP Total sum FINAL calcs'!BA151</f>
        <v>9.9787006753573243E-2</v>
      </c>
      <c r="BF151" s="248"/>
      <c r="BG151" s="248">
        <f>'JMP Rural FINAL calcs'!BN151+'JMP Urban FINAL calcs'!BN151</f>
        <v>6944462.7872442622</v>
      </c>
      <c r="BH151" s="248">
        <f>'JMP Rural FINAL calcs'!BO151+'JMP Urban FINAL calcs'!BO151</f>
        <v>1065108.9108044137</v>
      </c>
      <c r="BI151" s="249">
        <f>BG151/B151</f>
        <v>6.6164478057804385E-2</v>
      </c>
      <c r="BJ151" s="249">
        <f>'JMP Urban FINAL calcs'!BN151/'JMP Total sum FINAL calcs'!BG151</f>
        <v>0.49894662712815513</v>
      </c>
      <c r="BK151" s="249">
        <f>'JMP Rural FINAL calcs'!BN151/'JMP Total sum FINAL calcs'!BG151</f>
        <v>0.50105337287184493</v>
      </c>
      <c r="BL151" s="248"/>
      <c r="BM151" s="248">
        <f>'JMP Rural FINAL calcs'!BS151+'JMP Urban FINAL calcs'!BS151</f>
        <v>66091207.577629998</v>
      </c>
      <c r="BN151" s="248">
        <f>'JMP Rural FINAL calcs'!BT151+'JMP Urban FINAL calcs'!BT151</f>
        <v>11264895.665654114</v>
      </c>
      <c r="BO151" s="249">
        <f>BM151/B151</f>
        <v>0.62969453326412994</v>
      </c>
      <c r="BP151" s="249">
        <f>'JMP Urban FINAL calcs'!BS151/'JMP Total sum FINAL calcs'!BM151</f>
        <v>0.14569944051301154</v>
      </c>
      <c r="BQ151" s="249">
        <f>'JMP Rural FINAL calcs'!BS151/'JMP Total sum FINAL calcs'!BM151</f>
        <v>0.85430055948698846</v>
      </c>
      <c r="BR151" s="248"/>
      <c r="BS151" s="248">
        <f>'JMP Rural FINAL calcs'!BX151+'JMP Urban FINAL calcs'!BX151</f>
        <v>23458293.45064</v>
      </c>
      <c r="BT151" s="248">
        <f>'JMP Rural FINAL calcs'!BY151+'JMP Urban FINAL calcs'!BY151</f>
        <v>5083518.8537680274</v>
      </c>
      <c r="BU151" s="249">
        <f>BS151/B151</f>
        <v>0.22350263653789715</v>
      </c>
      <c r="BV151" s="249">
        <f>'JMP Urban FINAL calcs'!BX151/'JMP Total sum FINAL calcs'!BS151</f>
        <v>4.6271674749656017E-2</v>
      </c>
      <c r="BW151" s="249">
        <f>'JMP Rural FINAL calcs'!BX151/'JMP Total sum FINAL calcs'!BS151</f>
        <v>0.95372832525034401</v>
      </c>
      <c r="BX151" s="2"/>
      <c r="BY151" s="2"/>
      <c r="BZ151" s="2"/>
      <c r="CA151" s="2"/>
      <c r="CB151" s="2"/>
    </row>
    <row r="152" spans="1:80" ht="15.5" x14ac:dyDescent="0.35">
      <c r="A152" s="7" t="s">
        <v>136</v>
      </c>
      <c r="B152" s="158">
        <f>(T152*100)/S152</f>
        <v>2025137.0059883092</v>
      </c>
      <c r="C152" s="159">
        <f>[1]HH_Islam_wealth!D155</f>
        <v>4.0975978134522197</v>
      </c>
      <c r="D152" s="160">
        <f t="shared" si="402"/>
        <v>494225.42137734458</v>
      </c>
      <c r="E152" s="158">
        <v>2.9530599999999998</v>
      </c>
      <c r="F152" s="158">
        <v>59803.411419999997</v>
      </c>
      <c r="G152" s="158">
        <v>22.217040000000001</v>
      </c>
      <c r="H152" s="158">
        <v>449925.56154999998</v>
      </c>
      <c r="I152" s="158"/>
      <c r="J152" s="158"/>
      <c r="K152" s="158">
        <v>47.41328</v>
      </c>
      <c r="L152" s="158">
        <v>960183.80972999998</v>
      </c>
      <c r="M152" s="158">
        <f t="shared" ref="M152:N152" si="498">K152</f>
        <v>47.41328</v>
      </c>
      <c r="N152" s="158">
        <f t="shared" si="498"/>
        <v>960183.80972999998</v>
      </c>
      <c r="O152" s="158">
        <v>27.416630000000001</v>
      </c>
      <c r="P152" s="158">
        <v>555224.21730999998</v>
      </c>
      <c r="Q152" s="158"/>
      <c r="R152" s="161"/>
      <c r="S152" s="158">
        <v>33.61383</v>
      </c>
      <c r="T152" s="158">
        <v>680726.11046</v>
      </c>
      <c r="U152" s="158"/>
      <c r="V152" s="158"/>
      <c r="W152" s="158">
        <v>41.216070000000002</v>
      </c>
      <c r="X152" s="161">
        <v>834681.91657</v>
      </c>
      <c r="Y152" s="158">
        <f t="shared" si="472"/>
        <v>960183.80972999998</v>
      </c>
      <c r="Z152" s="162">
        <f t="shared" si="473"/>
        <v>0.63361404492854478</v>
      </c>
      <c r="AA152" s="158">
        <f t="shared" si="474"/>
        <v>431317.62433703599</v>
      </c>
      <c r="AB152" s="158">
        <f t="shared" si="475"/>
        <v>249408.48612296401</v>
      </c>
      <c r="AC152" s="158">
        <f t="shared" si="476"/>
        <v>0</v>
      </c>
      <c r="AD152" s="158">
        <f t="shared" si="477"/>
        <v>0</v>
      </c>
      <c r="AE152" s="158">
        <f t="shared" si="478"/>
        <v>528866.1853866278</v>
      </c>
      <c r="AF152" s="158">
        <f t="shared" si="479"/>
        <v>305815.73118337215</v>
      </c>
      <c r="AG152" s="158"/>
      <c r="AH152" s="158">
        <f t="shared" si="480"/>
        <v>105261.0929557412</v>
      </c>
      <c r="AI152" s="158">
        <f t="shared" si="481"/>
        <v>20289.000000941018</v>
      </c>
      <c r="AJ152" s="158">
        <f t="shared" si="482"/>
        <v>0</v>
      </c>
      <c r="AK152" s="158">
        <f t="shared" si="483"/>
        <v>0</v>
      </c>
      <c r="AL152" s="158">
        <f t="shared" si="484"/>
        <v>0</v>
      </c>
      <c r="AM152" s="158">
        <f t="shared" si="485"/>
        <v>129067.37299848832</v>
      </c>
      <c r="AN152" s="158">
        <f t="shared" si="486"/>
        <v>24877.643366185068</v>
      </c>
      <c r="AO152" s="158">
        <f t="shared" si="487"/>
        <v>153945.01636467339</v>
      </c>
      <c r="AP152" s="158">
        <f t="shared" si="488"/>
        <v>153945.01636467339</v>
      </c>
      <c r="AQ152" s="158">
        <f t="shared" si="489"/>
        <v>285079.15497044241</v>
      </c>
      <c r="AR152" s="158">
        <f t="shared" si="490"/>
        <v>164846.40657955754</v>
      </c>
      <c r="AS152" s="158">
        <f t="shared" si="491"/>
        <v>69572.263542932647</v>
      </c>
      <c r="AT152" s="158">
        <f t="shared" si="492"/>
        <v>13410.003786313906</v>
      </c>
      <c r="AU152" s="158">
        <f t="shared" si="493"/>
        <v>82982.267329246548</v>
      </c>
      <c r="AV152" s="2"/>
      <c r="AW152" s="2">
        <f t="shared" si="494"/>
        <v>153945.01636467339</v>
      </c>
      <c r="AX152" s="2">
        <f t="shared" si="495"/>
        <v>82982.267329246548</v>
      </c>
      <c r="AY152" s="2">
        <f t="shared" si="496"/>
        <v>236927.28369391995</v>
      </c>
      <c r="AZ152" s="2"/>
      <c r="BA152" s="248">
        <f>'JMP Rural FINAL calcs'!BI152+'JMP Urban FINAL calcs'!BI152</f>
        <v>540724.86099021509</v>
      </c>
      <c r="BB152" s="248">
        <f>'JMP Rural FINAL calcs'!BJ152+'JMP Urban FINAL calcs'!BJ152</f>
        <v>99362.063839241498</v>
      </c>
      <c r="BC152" s="249">
        <f>BA152/B152</f>
        <v>0.2670065577742628</v>
      </c>
      <c r="BD152" s="249">
        <f>'JMP Urban FINAL calcs'!BI152/'JMP Total sum FINAL calcs'!BA152</f>
        <v>0.9675740035259246</v>
      </c>
      <c r="BE152" s="249">
        <f>'JMP Rural FINAL calcs'!BI152/'JMP Total sum FINAL calcs'!BA152</f>
        <v>3.2425996474075319E-2</v>
      </c>
      <c r="BF152" s="248"/>
      <c r="BG152" s="248">
        <f>'JMP Rural FINAL calcs'!BN152+'JMP Urban FINAL calcs'!BN152</f>
        <v>293957.03673978487</v>
      </c>
      <c r="BH152" s="248">
        <f>'JMP Rural FINAL calcs'!BO152+'JMP Urban FINAL calcs'!BO152</f>
        <v>55087.043277870995</v>
      </c>
      <c r="BI152" s="249">
        <f>BG152/B152</f>
        <v>0.145154148025816</v>
      </c>
      <c r="BJ152" s="249">
        <f>'JMP Urban FINAL calcs'!BN152/'JMP Total sum FINAL calcs'!BG152</f>
        <v>0.73148918917033123</v>
      </c>
      <c r="BK152" s="249">
        <f>'JMP Rural FINAL calcs'!BN152/'JMP Total sum FINAL calcs'!BG152</f>
        <v>0.26851081082966893</v>
      </c>
      <c r="BL152" s="248"/>
      <c r="BM152" s="248">
        <f>'JMP Rural FINAL calcs'!BS152+'JMP Urban FINAL calcs'!BS152</f>
        <v>449925.59747000004</v>
      </c>
      <c r="BN152" s="248">
        <f>'JMP Rural FINAL calcs'!BT152+'JMP Urban FINAL calcs'!BT152</f>
        <v>83884.219508662791</v>
      </c>
      <c r="BO152" s="249">
        <f>BM152/B152</f>
        <v>0.22217044878424261</v>
      </c>
      <c r="BP152" s="249">
        <f>'JMP Urban FINAL calcs'!BS152/'JMP Total sum FINAL calcs'!BM152</f>
        <v>0.79360951287908943</v>
      </c>
      <c r="BQ152" s="249">
        <f>'JMP Rural FINAL calcs'!BS152/'JMP Total sum FINAL calcs'!BM152</f>
        <v>0.20639048712091049</v>
      </c>
      <c r="BR152" s="248"/>
      <c r="BS152" s="248">
        <f>'JMP Rural FINAL calcs'!BX152+'JMP Urban FINAL calcs'!BX152</f>
        <v>59803.41012</v>
      </c>
      <c r="BT152" s="248">
        <f>'JMP Rural FINAL calcs'!BY152+'JMP Urban FINAL calcs'!BY152</f>
        <v>14594.748641183924</v>
      </c>
      <c r="BU152" s="249">
        <f>BS152/B152</f>
        <v>2.9530550250754361E-2</v>
      </c>
      <c r="BV152" s="249">
        <f>'JMP Urban FINAL calcs'!BX152/'JMP Total sum FINAL calcs'!BS152</f>
        <v>0.75593634793212694</v>
      </c>
      <c r="BW152" s="249">
        <f>'JMP Rural FINAL calcs'!BX152/'JMP Total sum FINAL calcs'!BS152</f>
        <v>0.24406365206787309</v>
      </c>
      <c r="BX152" s="2"/>
      <c r="BY152" s="2"/>
      <c r="BZ152" s="2"/>
      <c r="CA152" s="2"/>
      <c r="CB152" s="2"/>
    </row>
    <row r="153" spans="1:80" ht="15.5" x14ac:dyDescent="0.35">
      <c r="A153" s="7" t="s">
        <v>146</v>
      </c>
      <c r="B153" s="158">
        <f t="shared" ref="B153:B164" si="499">(V153*100)/U153</f>
        <v>2100567.7795368005</v>
      </c>
      <c r="C153" s="159">
        <f>[1]HH_Islam_wealth!D156</f>
        <v>8.2296813888947593</v>
      </c>
      <c r="D153" s="160">
        <f t="shared" si="402"/>
        <v>255242.90434515901</v>
      </c>
      <c r="E153" s="158">
        <v>1.0768599999999999</v>
      </c>
      <c r="F153" s="158">
        <v>22620.098419999998</v>
      </c>
      <c r="G153" s="158">
        <v>32.671999999999997</v>
      </c>
      <c r="H153" s="158">
        <v>686297.61514000001</v>
      </c>
      <c r="I153" s="158"/>
      <c r="J153" s="158"/>
      <c r="K153" s="158">
        <v>39.23115</v>
      </c>
      <c r="L153" s="158">
        <v>824076.98259000003</v>
      </c>
      <c r="M153" s="158">
        <f t="shared" ref="M153:N153" si="500">K153</f>
        <v>39.23115</v>
      </c>
      <c r="N153" s="158">
        <f t="shared" si="500"/>
        <v>824076.98259000003</v>
      </c>
      <c r="O153" s="158">
        <v>27.01999</v>
      </c>
      <c r="P153" s="158">
        <v>567573.30385000003</v>
      </c>
      <c r="Q153" s="158"/>
      <c r="R153" s="161"/>
      <c r="S153" s="158">
        <v>2.5345499999999999</v>
      </c>
      <c r="T153" s="158">
        <v>53239.917930000003</v>
      </c>
      <c r="U153" s="158">
        <v>17.92662</v>
      </c>
      <c r="V153" s="158">
        <v>376560.80368000001</v>
      </c>
      <c r="W153" s="158">
        <v>45.78998</v>
      </c>
      <c r="X153" s="161">
        <v>961849.56483000005</v>
      </c>
      <c r="Y153" s="158">
        <f t="shared" si="472"/>
        <v>824076.98259000003</v>
      </c>
      <c r="Z153" s="162">
        <f t="shared" si="473"/>
        <v>0.59215809504705585</v>
      </c>
      <c r="AA153" s="158">
        <f t="shared" si="474"/>
        <v>31526.448381890394</v>
      </c>
      <c r="AB153" s="158">
        <f t="shared" si="475"/>
        <v>21713.46954810961</v>
      </c>
      <c r="AC153" s="158">
        <f t="shared" si="476"/>
        <v>222983.52817653719</v>
      </c>
      <c r="AD153" s="158">
        <f t="shared" si="477"/>
        <v>153577.27550346282</v>
      </c>
      <c r="AE153" s="158">
        <f t="shared" si="478"/>
        <v>569567.00603157247</v>
      </c>
      <c r="AF153" s="158">
        <f t="shared" si="479"/>
        <v>392282.55879842758</v>
      </c>
      <c r="AG153" s="158"/>
      <c r="AH153" s="158">
        <f t="shared" si="480"/>
        <v>3830.8224695591011</v>
      </c>
      <c r="AI153" s="158">
        <f t="shared" si="481"/>
        <v>879.47793367432405</v>
      </c>
      <c r="AJ153" s="158">
        <f t="shared" si="482"/>
        <v>27095.037783289412</v>
      </c>
      <c r="AK153" s="158">
        <f t="shared" si="483"/>
        <v>6220.4625852102463</v>
      </c>
      <c r="AL153" s="158">
        <f t="shared" si="484"/>
        <v>33315.500368499655</v>
      </c>
      <c r="AM153" s="158">
        <f t="shared" si="485"/>
        <v>69208.8768831505</v>
      </c>
      <c r="AN153" s="158">
        <f t="shared" si="486"/>
        <v>15888.932603060384</v>
      </c>
      <c r="AO153" s="158">
        <f t="shared" si="487"/>
        <v>85097.809486210885</v>
      </c>
      <c r="AP153" s="158">
        <f t="shared" si="488"/>
        <v>118413.30985471053</v>
      </c>
      <c r="AQ153" s="158">
        <f t="shared" si="489"/>
        <v>406396.68841663987</v>
      </c>
      <c r="AR153" s="158">
        <f t="shared" si="490"/>
        <v>279900.92672336014</v>
      </c>
      <c r="AS153" s="158">
        <f t="shared" si="491"/>
        <v>49381.825275160336</v>
      </c>
      <c r="AT153" s="158">
        <f t="shared" si="492"/>
        <v>11337.049941409323</v>
      </c>
      <c r="AU153" s="158">
        <f t="shared" si="493"/>
        <v>60718.875216569657</v>
      </c>
      <c r="AV153" s="2"/>
      <c r="AW153" s="2">
        <f t="shared" si="494"/>
        <v>85097.809486210885</v>
      </c>
      <c r="AX153" s="2">
        <f t="shared" si="495"/>
        <v>60718.875216569657</v>
      </c>
      <c r="AY153" s="2">
        <f t="shared" si="496"/>
        <v>145816.68470278053</v>
      </c>
      <c r="AZ153" s="2"/>
      <c r="BA153" s="248">
        <f>'JMP Rural FINAL calcs'!BI153+'JMP Urban FINAL calcs'!BI153</f>
        <v>757933.84428964229</v>
      </c>
      <c r="BB153" s="248">
        <f>'JMP Rural FINAL calcs'!BJ153+'JMP Urban FINAL calcs'!BJ153</f>
        <v>66628.381406794855</v>
      </c>
      <c r="BC153" s="249">
        <f>BA153/B153</f>
        <v>0.36082332199572037</v>
      </c>
      <c r="BD153" s="249">
        <f>'JMP Urban FINAL calcs'!BI153/'JMP Total sum FINAL calcs'!BA153</f>
        <v>0.80560484118006404</v>
      </c>
      <c r="BE153" s="249">
        <f>'JMP Rural FINAL calcs'!BI153/'JMP Total sum FINAL calcs'!BA153</f>
        <v>0.19439515881993585</v>
      </c>
      <c r="BF153" s="248"/>
      <c r="BG153" s="248">
        <f>'JMP Rural FINAL calcs'!BN153+'JMP Urban FINAL calcs'!BN153</f>
        <v>580476.5621103578</v>
      </c>
      <c r="BH153" s="248">
        <f>'JMP Rural FINAL calcs'!BO153+'JMP Urban FINAL calcs'!BO153</f>
        <v>51896.294872177583</v>
      </c>
      <c r="BI153" s="249">
        <f>BG153/B153</f>
        <v>0.276342695420359</v>
      </c>
      <c r="BJ153" s="249">
        <f>'JMP Urban FINAL calcs'!BN153/'JMP Total sum FINAL calcs'!BG153</f>
        <v>0.61948728141358123</v>
      </c>
      <c r="BK153" s="249">
        <f>'JMP Rural FINAL calcs'!BN153/'JMP Total sum FINAL calcs'!BG153</f>
        <v>0.38051271858641883</v>
      </c>
      <c r="BL153" s="248"/>
      <c r="BM153" s="248">
        <f>'JMP Rural FINAL calcs'!BS153+'JMP Urban FINAL calcs'!BS153</f>
        <v>686297.57507999998</v>
      </c>
      <c r="BN153" s="248">
        <f>'JMP Rural FINAL calcs'!BT153+'JMP Urban FINAL calcs'!BT153</f>
        <v>62766.15888109192</v>
      </c>
      <c r="BO153" s="249">
        <f>BM153/B153</f>
        <v>0.32672003339560723</v>
      </c>
      <c r="BP153" s="249">
        <f>'JMP Urban FINAL calcs'!BS153/'JMP Total sum FINAL calcs'!BM153</f>
        <v>0.36386828136598109</v>
      </c>
      <c r="BQ153" s="249">
        <f>'JMP Rural FINAL calcs'!BS153/'JMP Total sum FINAL calcs'!BM153</f>
        <v>0.63613171863401885</v>
      </c>
      <c r="BR153" s="248"/>
      <c r="BS153" s="248">
        <f>'JMP Rural FINAL calcs'!BX153+'JMP Urban FINAL calcs'!BX153</f>
        <v>22620.099160000002</v>
      </c>
      <c r="BT153" s="248">
        <f>'JMP Rural FINAL calcs'!BY153+'JMP Urban FINAL calcs'!BY153</f>
        <v>2748.5996226444272</v>
      </c>
      <c r="BU153" s="249">
        <f>BS153/B153</f>
        <v>1.0768564280743178E-2</v>
      </c>
      <c r="BV153" s="249">
        <f>'JMP Urban FINAL calcs'!BX153/'JMP Total sum FINAL calcs'!BS153</f>
        <v>0</v>
      </c>
      <c r="BW153" s="249">
        <f>'JMP Rural FINAL calcs'!BX153/'JMP Total sum FINAL calcs'!BS153</f>
        <v>1</v>
      </c>
      <c r="BX153" s="2"/>
      <c r="BY153" s="2"/>
      <c r="BZ153" s="2"/>
      <c r="CA153" s="2"/>
      <c r="CB153" s="2"/>
    </row>
    <row r="154" spans="1:80" ht="15.5" x14ac:dyDescent="0.35">
      <c r="A154" s="7" t="s">
        <v>39</v>
      </c>
      <c r="B154" s="158">
        <f t="shared" si="499"/>
        <v>28833620.268165432</v>
      </c>
      <c r="C154" s="159">
        <f>[1]HH_Islam_wealth!D157</f>
        <v>3.4928861200744699</v>
      </c>
      <c r="D154" s="160">
        <f t="shared" si="402"/>
        <v>8254955.7234206898</v>
      </c>
      <c r="E154" s="158">
        <v>18.056319999999999</v>
      </c>
      <c r="F154" s="158">
        <v>5206292.9426899999</v>
      </c>
      <c r="G154" s="158">
        <v>13.26056</v>
      </c>
      <c r="H154" s="158">
        <v>3823499.8495700001</v>
      </c>
      <c r="I154" s="158"/>
      <c r="J154" s="158"/>
      <c r="K154" s="158">
        <v>18.472169999999998</v>
      </c>
      <c r="L154" s="158">
        <v>5326195.517</v>
      </c>
      <c r="M154" s="158">
        <f t="shared" ref="M154:N154" si="501">K154</f>
        <v>18.472169999999998</v>
      </c>
      <c r="N154" s="158">
        <f t="shared" si="501"/>
        <v>5326195.517</v>
      </c>
      <c r="O154" s="158">
        <v>50.210949999999997</v>
      </c>
      <c r="P154" s="158">
        <v>14477639.69074</v>
      </c>
      <c r="Q154" s="158"/>
      <c r="R154" s="161"/>
      <c r="S154" s="158">
        <v>3.2726799999999998</v>
      </c>
      <c r="T154" s="158">
        <v>943632.00309000001</v>
      </c>
      <c r="U154" s="158">
        <v>16.968630000000001</v>
      </c>
      <c r="V154" s="158">
        <v>4892670.3389100004</v>
      </c>
      <c r="W154" s="158">
        <v>48.44182</v>
      </c>
      <c r="X154" s="161">
        <v>13967532.865739999</v>
      </c>
      <c r="Y154" s="158">
        <f t="shared" si="472"/>
        <v>5326195.517</v>
      </c>
      <c r="Z154" s="162">
        <f t="shared" si="473"/>
        <v>0.2689476791302699</v>
      </c>
      <c r="AA154" s="158">
        <f t="shared" si="474"/>
        <v>253787.63718410317</v>
      </c>
      <c r="AB154" s="158">
        <f t="shared" si="475"/>
        <v>689844.36590589688</v>
      </c>
      <c r="AC154" s="158">
        <f t="shared" si="476"/>
        <v>1315872.3323993557</v>
      </c>
      <c r="AD154" s="158">
        <f t="shared" si="477"/>
        <v>3576798.0065106452</v>
      </c>
      <c r="AE154" s="158">
        <f t="shared" si="478"/>
        <v>3756535.5474165408</v>
      </c>
      <c r="AF154" s="158">
        <f t="shared" si="479"/>
        <v>10210997.318323459</v>
      </c>
      <c r="AG154" s="158"/>
      <c r="AH154" s="158">
        <f t="shared" si="480"/>
        <v>72658.434446380488</v>
      </c>
      <c r="AI154" s="158">
        <f t="shared" si="481"/>
        <v>65833.271988761466</v>
      </c>
      <c r="AJ154" s="158">
        <f t="shared" si="482"/>
        <v>376729.23970716249</v>
      </c>
      <c r="AK154" s="158">
        <f t="shared" si="483"/>
        <v>341341.21788797266</v>
      </c>
      <c r="AL154" s="158">
        <f t="shared" si="484"/>
        <v>718070.45759513509</v>
      </c>
      <c r="AM154" s="158">
        <f t="shared" si="485"/>
        <v>1075481.8274282729</v>
      </c>
      <c r="AN154" s="158">
        <f t="shared" si="486"/>
        <v>974456.55419819953</v>
      </c>
      <c r="AO154" s="158">
        <f t="shared" si="487"/>
        <v>2049938.3816264723</v>
      </c>
      <c r="AP154" s="158">
        <f t="shared" si="488"/>
        <v>2768008.8392216074</v>
      </c>
      <c r="AQ154" s="158">
        <f t="shared" si="489"/>
        <v>1028321.4106967876</v>
      </c>
      <c r="AR154" s="158">
        <f t="shared" si="490"/>
        <v>2795178.4388732128</v>
      </c>
      <c r="AS154" s="158">
        <f t="shared" si="491"/>
        <v>294404.50542798213</v>
      </c>
      <c r="AT154" s="158">
        <f t="shared" si="492"/>
        <v>266749.64893250115</v>
      </c>
      <c r="AU154" s="158">
        <f t="shared" si="493"/>
        <v>561154.15436048328</v>
      </c>
      <c r="AV154" s="2"/>
      <c r="AW154" s="2">
        <f t="shared" si="494"/>
        <v>2049938.3816264723</v>
      </c>
      <c r="AX154" s="2">
        <f t="shared" si="495"/>
        <v>561154.15436048328</v>
      </c>
      <c r="AY154" s="2">
        <f t="shared" si="496"/>
        <v>2611092.5359869557</v>
      </c>
      <c r="AZ154" s="2"/>
      <c r="BA154" s="248">
        <f>'JMP Rural FINAL calcs'!BI154+'JMP Urban FINAL calcs'!BI154</f>
        <v>4874058.8387329131</v>
      </c>
      <c r="BB154" s="248">
        <f>'JMP Rural FINAL calcs'!BJ154+'JMP Urban FINAL calcs'!BJ154</f>
        <v>718851.25179027847</v>
      </c>
      <c r="BC154" s="249">
        <f>BA154/B154</f>
        <v>0.16904082086820901</v>
      </c>
      <c r="BD154" s="249">
        <f>'JMP Urban FINAL calcs'!BI154/'JMP Total sum FINAL calcs'!BA154</f>
        <v>0.77152640999209066</v>
      </c>
      <c r="BE154" s="249">
        <f>'JMP Rural FINAL calcs'!BI154/'JMP Total sum FINAL calcs'!BA154</f>
        <v>0.22847359000790923</v>
      </c>
      <c r="BF154" s="248"/>
      <c r="BG154" s="248">
        <f>'JMP Rural FINAL calcs'!BN154+'JMP Urban FINAL calcs'!BN154</f>
        <v>13986144.244587088</v>
      </c>
      <c r="BH154" s="248">
        <f>'JMP Rural FINAL calcs'!BO154+'JMP Urban FINAL calcs'!BO154</f>
        <v>2047235.7780434359</v>
      </c>
      <c r="BI154" s="249">
        <f>BG154/B154</f>
        <v>0.48506375940689223</v>
      </c>
      <c r="BJ154" s="249">
        <f>'JMP Urban FINAL calcs'!BN154/'JMP Total sum FINAL calcs'!BG154</f>
        <v>0.62898436926294499</v>
      </c>
      <c r="BK154" s="249">
        <f>'JMP Rural FINAL calcs'!BN154/'JMP Total sum FINAL calcs'!BG154</f>
        <v>0.37101563073705501</v>
      </c>
      <c r="BL154" s="248"/>
      <c r="BM154" s="248">
        <f>'JMP Rural FINAL calcs'!BS154+'JMP Urban FINAL calcs'!BS154</f>
        <v>3823499.8944699997</v>
      </c>
      <c r="BN154" s="248">
        <f>'JMP Rural FINAL calcs'!BT154+'JMP Urban FINAL calcs'!BT154</f>
        <v>551370.84390325076</v>
      </c>
      <c r="BO154" s="249">
        <f>BM154/B154</f>
        <v>0.13260561313181482</v>
      </c>
      <c r="BP154" s="249">
        <f>'JMP Urban FINAL calcs'!BS154/'JMP Total sum FINAL calcs'!BM154</f>
        <v>0.35008078674356624</v>
      </c>
      <c r="BQ154" s="249">
        <f>'JMP Rural FINAL calcs'!BS154/'JMP Total sum FINAL calcs'!BM154</f>
        <v>0.64991921325643387</v>
      </c>
      <c r="BR154" s="248"/>
      <c r="BS154" s="248">
        <f>'JMP Rural FINAL calcs'!BX154+'JMP Urban FINAL calcs'!BX154</f>
        <v>5206293.04012</v>
      </c>
      <c r="BT154" s="248">
        <f>'JMP Rural FINAL calcs'!BY154+'JMP Urban FINAL calcs'!BY154</f>
        <v>1490541.8788772307</v>
      </c>
      <c r="BU154" s="249">
        <f>BS154/B154</f>
        <v>0.1805632796610058</v>
      </c>
      <c r="BV154" s="249">
        <f>'JMP Urban FINAL calcs'!BX154/'JMP Total sum FINAL calcs'!BS154</f>
        <v>0.22898379689025763</v>
      </c>
      <c r="BW154" s="249">
        <f>'JMP Rural FINAL calcs'!BX154/'JMP Total sum FINAL calcs'!BS154</f>
        <v>0.77101620310974239</v>
      </c>
      <c r="BX154" s="2"/>
      <c r="BY154" s="2"/>
      <c r="BZ154" s="2"/>
      <c r="CA154" s="2"/>
      <c r="CB154" s="2"/>
    </row>
    <row r="155" spans="1:80" ht="15.5" x14ac:dyDescent="0.35">
      <c r="A155" s="7" t="s">
        <v>101</v>
      </c>
      <c r="B155" s="158">
        <f t="shared" si="499"/>
        <v>12717180.620669585</v>
      </c>
      <c r="C155" s="159">
        <f>[1]HH_Islam_wealth!D158</f>
        <v>6.2508190391038401</v>
      </c>
      <c r="D155" s="160">
        <f t="shared" si="402"/>
        <v>2034482.2880191403</v>
      </c>
      <c r="E155" s="158">
        <v>14.35089</v>
      </c>
      <c r="F155" s="158">
        <v>1825028.4679099999</v>
      </c>
      <c r="G155" s="158">
        <v>32.685180000000003</v>
      </c>
      <c r="H155" s="158">
        <v>4156632.1650299998</v>
      </c>
      <c r="I155" s="158"/>
      <c r="J155" s="158"/>
      <c r="K155" s="158">
        <v>22.719270000000002</v>
      </c>
      <c r="L155" s="158">
        <v>2889249.5379400002</v>
      </c>
      <c r="M155" s="158">
        <f t="shared" ref="M155:N155" si="502">K155</f>
        <v>22.719270000000002</v>
      </c>
      <c r="N155" s="158">
        <f t="shared" si="502"/>
        <v>2889249.5379400002</v>
      </c>
      <c r="O155" s="158">
        <v>30.24465</v>
      </c>
      <c r="P155" s="158">
        <v>3846265.8291199999</v>
      </c>
      <c r="Q155" s="158"/>
      <c r="R155" s="161"/>
      <c r="S155" s="158">
        <v>2.0013899999999998</v>
      </c>
      <c r="T155" s="158">
        <v>254519.77252</v>
      </c>
      <c r="U155" s="158">
        <v>11.269119999999999</v>
      </c>
      <c r="V155" s="158">
        <v>1433114.34476</v>
      </c>
      <c r="W155" s="158">
        <v>39.69341</v>
      </c>
      <c r="X155" s="161">
        <v>5047881.2497800002</v>
      </c>
      <c r="Y155" s="158">
        <f t="shared" si="472"/>
        <v>2889249.5379400002</v>
      </c>
      <c r="Z155" s="162">
        <f t="shared" si="473"/>
        <v>0.42895745618365877</v>
      </c>
      <c r="AA155" s="158">
        <f t="shared" si="474"/>
        <v>109178.1541686227</v>
      </c>
      <c r="AB155" s="158">
        <f t="shared" si="475"/>
        <v>145341.61835137731</v>
      </c>
      <c r="AC155" s="158">
        <f t="shared" si="476"/>
        <v>614745.08374856052</v>
      </c>
      <c r="AD155" s="158">
        <f t="shared" si="477"/>
        <v>818369.26101143949</v>
      </c>
      <c r="AE155" s="158">
        <f t="shared" si="478"/>
        <v>2165326.3000228172</v>
      </c>
      <c r="AF155" s="158">
        <f t="shared" si="479"/>
        <v>2882554.949757183</v>
      </c>
      <c r="AG155" s="158"/>
      <c r="AH155" s="158">
        <f t="shared" si="480"/>
        <v>17466.215784783817</v>
      </c>
      <c r="AI155" s="158">
        <f t="shared" si="481"/>
        <v>7750.5372998402281</v>
      </c>
      <c r="AJ155" s="158">
        <f t="shared" si="482"/>
        <v>98346.325481963489</v>
      </c>
      <c r="AK155" s="158">
        <f t="shared" si="483"/>
        <v>43640.641644552998</v>
      </c>
      <c r="AL155" s="158">
        <f t="shared" si="484"/>
        <v>141986.96712651648</v>
      </c>
      <c r="AM155" s="158">
        <f t="shared" si="485"/>
        <v>346406.81268758234</v>
      </c>
      <c r="AN155" s="158">
        <f t="shared" si="486"/>
        <v>153716.12006493393</v>
      </c>
      <c r="AO155" s="158">
        <f t="shared" si="487"/>
        <v>500122.93275251624</v>
      </c>
      <c r="AP155" s="158">
        <f t="shared" si="488"/>
        <v>642109.89987903275</v>
      </c>
      <c r="AQ155" s="158">
        <f t="shared" si="489"/>
        <v>1783018.3598024428</v>
      </c>
      <c r="AR155" s="158">
        <f t="shared" si="490"/>
        <v>2373613.8052275572</v>
      </c>
      <c r="AS155" s="158">
        <f t="shared" si="491"/>
        <v>285245.55720590311</v>
      </c>
      <c r="AT155" s="158">
        <f t="shared" si="492"/>
        <v>126576.1489483067</v>
      </c>
      <c r="AU155" s="158">
        <f t="shared" si="493"/>
        <v>411821.70615420979</v>
      </c>
      <c r="AV155" s="2"/>
      <c r="AW155" s="2">
        <f t="shared" si="494"/>
        <v>500122.93275251624</v>
      </c>
      <c r="AX155" s="2">
        <f t="shared" si="495"/>
        <v>411821.70615420979</v>
      </c>
      <c r="AY155" s="2">
        <f t="shared" si="496"/>
        <v>911944.63890672603</v>
      </c>
      <c r="AZ155" s="2"/>
      <c r="BA155" s="248">
        <f>'JMP Rural FINAL calcs'!BI155+'JMP Urban FINAL calcs'!BI155</f>
        <v>1948228.9003485739</v>
      </c>
      <c r="BB155" s="248">
        <f>'JMP Rural FINAL calcs'!BJ155+'JMP Urban FINAL calcs'!BJ155</f>
        <v>187261.51620998286</v>
      </c>
      <c r="BC155" s="249">
        <f>BA155/B155</f>
        <v>0.15319660532162796</v>
      </c>
      <c r="BD155" s="249">
        <f>'JMP Urban FINAL calcs'!BI155/'JMP Total sum FINAL calcs'!BA155</f>
        <v>0.91948308763653031</v>
      </c>
      <c r="BE155" s="249">
        <f>'JMP Rural FINAL calcs'!BI155/'JMP Total sum FINAL calcs'!BA155</f>
        <v>8.0516912363469612E-2</v>
      </c>
      <c r="BF155" s="248"/>
      <c r="BG155" s="248">
        <f>'JMP Rural FINAL calcs'!BN155+'JMP Urban FINAL calcs'!BN155</f>
        <v>4532766.8036914263</v>
      </c>
      <c r="BH155" s="248">
        <f>'JMP Rural FINAL calcs'!BO155+'JMP Urban FINAL calcs'!BO155</f>
        <v>455459.19626108813</v>
      </c>
      <c r="BI155" s="249">
        <f>BG155/B155</f>
        <v>0.35642859364002388</v>
      </c>
      <c r="BJ155" s="249">
        <f>'JMP Urban FINAL calcs'!BN155/'JMP Total sum FINAL calcs'!BG155</f>
        <v>0.41598335176634255</v>
      </c>
      <c r="BK155" s="249">
        <f>'JMP Rural FINAL calcs'!BN155/'JMP Total sum FINAL calcs'!BG155</f>
        <v>0.5840166482336574</v>
      </c>
      <c r="BL155" s="248"/>
      <c r="BM155" s="248">
        <f>'JMP Rural FINAL calcs'!BS155+'JMP Urban FINAL calcs'!BS155</f>
        <v>4156632.0936699999</v>
      </c>
      <c r="BN155" s="248">
        <f>'JMP Rural FINAL calcs'!BT155+'JMP Urban FINAL calcs'!BT155</f>
        <v>427418.48808017775</v>
      </c>
      <c r="BO155" s="249">
        <f>BM155/B155</f>
        <v>0.32685169910334616</v>
      </c>
      <c r="BP155" s="249">
        <f>'JMP Urban FINAL calcs'!BS155/'JMP Total sum FINAL calcs'!BM155</f>
        <v>0.14516114923639023</v>
      </c>
      <c r="BQ155" s="249">
        <f>'JMP Rural FINAL calcs'!BS155/'JMP Total sum FINAL calcs'!BM155</f>
        <v>0.85483885076360977</v>
      </c>
      <c r="BR155" s="248"/>
      <c r="BS155" s="248">
        <f>'JMP Rural FINAL calcs'!BX155+'JMP Urban FINAL calcs'!BX155</f>
        <v>1825028.4195599998</v>
      </c>
      <c r="BT155" s="248">
        <f>'JMP Rural FINAL calcs'!BY155+'JMP Urban FINAL calcs'!BY155</f>
        <v>291966.28604075674</v>
      </c>
      <c r="BU155" s="249">
        <f>BS155/B155</f>
        <v>0.14350888565612813</v>
      </c>
      <c r="BV155" s="249">
        <f>'JMP Urban FINAL calcs'!BX155/'JMP Total sum FINAL calcs'!BS155</f>
        <v>2.9532268337494824E-2</v>
      </c>
      <c r="BW155" s="249">
        <f>'JMP Rural FINAL calcs'!BX155/'JMP Total sum FINAL calcs'!BS155</f>
        <v>0.97046773166250522</v>
      </c>
      <c r="BX155" s="2"/>
      <c r="BY155" s="2"/>
      <c r="BZ155" s="2"/>
      <c r="CA155" s="2"/>
      <c r="CB155" s="2"/>
    </row>
    <row r="156" spans="1:80" ht="15.5" x14ac:dyDescent="0.35">
      <c r="A156" s="7" t="s">
        <v>147</v>
      </c>
      <c r="B156" s="158">
        <f t="shared" si="499"/>
        <v>1861283.4650584559</v>
      </c>
      <c r="C156" s="159">
        <f>[1]HH_Islam_wealth!D159</f>
        <v>4.8441079038776351</v>
      </c>
      <c r="D156" s="160">
        <f t="shared" si="402"/>
        <v>384236.58225460391</v>
      </c>
      <c r="E156" s="158">
        <v>16.867139999999999</v>
      </c>
      <c r="F156" s="158">
        <v>313945.12761999998</v>
      </c>
      <c r="G156" s="158">
        <v>46.892049999999998</v>
      </c>
      <c r="H156" s="158">
        <v>872793.81853000005</v>
      </c>
      <c r="I156" s="158"/>
      <c r="J156" s="158"/>
      <c r="K156" s="158">
        <v>20.538</v>
      </c>
      <c r="L156" s="158">
        <v>382270.35842</v>
      </c>
      <c r="M156" s="158">
        <f t="shared" ref="M156:N156" si="503">K156</f>
        <v>20.538</v>
      </c>
      <c r="N156" s="158">
        <f t="shared" si="503"/>
        <v>382270.35842</v>
      </c>
      <c r="O156" s="158">
        <v>15.702809999999999</v>
      </c>
      <c r="P156" s="158">
        <v>292273.69543000002</v>
      </c>
      <c r="Q156" s="158"/>
      <c r="R156" s="161"/>
      <c r="S156" s="158">
        <v>3.1063800000000001</v>
      </c>
      <c r="T156" s="158">
        <v>57818.598380000003</v>
      </c>
      <c r="U156" s="158">
        <v>14.177250000000001</v>
      </c>
      <c r="V156" s="158">
        <v>263878.81004999997</v>
      </c>
      <c r="W156" s="158">
        <v>18.957170000000001</v>
      </c>
      <c r="X156" s="161">
        <v>352846.64542000002</v>
      </c>
      <c r="Y156" s="158">
        <f t="shared" si="472"/>
        <v>382270.35842</v>
      </c>
      <c r="Z156" s="162">
        <f t="shared" si="473"/>
        <v>0.56670925529351179</v>
      </c>
      <c r="AA156" s="158">
        <f t="shared" si="474"/>
        <v>32766.334830044449</v>
      </c>
      <c r="AB156" s="158">
        <f t="shared" si="475"/>
        <v>25052.263549955554</v>
      </c>
      <c r="AC156" s="158">
        <f t="shared" si="476"/>
        <v>149542.56393117353</v>
      </c>
      <c r="AD156" s="158">
        <f t="shared" si="477"/>
        <v>114336.24611882643</v>
      </c>
      <c r="AE156" s="158">
        <f t="shared" si="478"/>
        <v>199961.45965878203</v>
      </c>
      <c r="AF156" s="158">
        <f t="shared" si="479"/>
        <v>152885.18576121799</v>
      </c>
      <c r="AG156" s="158"/>
      <c r="AH156" s="158">
        <f t="shared" si="480"/>
        <v>6764.1628717261838</v>
      </c>
      <c r="AI156" s="158">
        <f t="shared" si="481"/>
        <v>1723.8993602861733</v>
      </c>
      <c r="AJ156" s="158">
        <f t="shared" si="482"/>
        <v>30871.022466586048</v>
      </c>
      <c r="AK156" s="158">
        <f t="shared" si="483"/>
        <v>7867.7194637015955</v>
      </c>
      <c r="AL156" s="158">
        <f t="shared" si="484"/>
        <v>38738.741930287644</v>
      </c>
      <c r="AM156" s="158">
        <f t="shared" si="485"/>
        <v>41279.315743300416</v>
      </c>
      <c r="AN156" s="158">
        <f t="shared" si="486"/>
        <v>10520.353715960491</v>
      </c>
      <c r="AO156" s="158">
        <f t="shared" si="487"/>
        <v>51799.669459260906</v>
      </c>
      <c r="AP156" s="158">
        <f t="shared" si="488"/>
        <v>90538.41138954855</v>
      </c>
      <c r="AQ156" s="158">
        <f t="shared" si="489"/>
        <v>494620.33492391679</v>
      </c>
      <c r="AR156" s="158">
        <f t="shared" si="490"/>
        <v>378173.48360608326</v>
      </c>
      <c r="AS156" s="158">
        <f t="shared" si="491"/>
        <v>102107.62120471774</v>
      </c>
      <c r="AT156" s="158">
        <f t="shared" si="492"/>
        <v>26022.919053431291</v>
      </c>
      <c r="AU156" s="158">
        <f t="shared" si="493"/>
        <v>128130.54025814903</v>
      </c>
      <c r="AV156" s="2"/>
      <c r="AW156" s="2">
        <f t="shared" si="494"/>
        <v>51799.669459260906</v>
      </c>
      <c r="AX156" s="2">
        <f t="shared" si="495"/>
        <v>128130.54025814903</v>
      </c>
      <c r="AY156" s="2">
        <f t="shared" si="496"/>
        <v>179930.20971740995</v>
      </c>
      <c r="AZ156" s="2"/>
      <c r="BA156" s="248">
        <f>'JMP Rural FINAL calcs'!BI156+'JMP Urban FINAL calcs'!BI156</f>
        <v>358561.60422704247</v>
      </c>
      <c r="BB156" s="248">
        <f>'JMP Rural FINAL calcs'!BJ156+'JMP Urban FINAL calcs'!BJ156</f>
        <v>52468.679570546454</v>
      </c>
      <c r="BC156" s="249">
        <f>BA156/B156</f>
        <v>0.19264212623077345</v>
      </c>
      <c r="BD156" s="249">
        <f>'JMP Urban FINAL calcs'!BI156/'JMP Total sum FINAL calcs'!BA156</f>
        <v>0.85158270683221848</v>
      </c>
      <c r="BE156" s="249">
        <f>'JMP Rural FINAL calcs'!BI156/'JMP Total sum FINAL calcs'!BA156</f>
        <v>0.14841729316778146</v>
      </c>
      <c r="BF156" s="248"/>
      <c r="BG156" s="248">
        <f>'JMP Rural FINAL calcs'!BN156+'JMP Urban FINAL calcs'!BN156</f>
        <v>258163.86808295749</v>
      </c>
      <c r="BH156" s="248">
        <f>'JMP Rural FINAL calcs'!BO156+'JMP Urban FINAL calcs'!BO156</f>
        <v>38086.320454807756</v>
      </c>
      <c r="BI156" s="249">
        <f>BG156/B156</f>
        <v>0.13870206925996065</v>
      </c>
      <c r="BJ156" s="249">
        <f>'JMP Urban FINAL calcs'!BN156/'JMP Total sum FINAL calcs'!BG156</f>
        <v>0.69240213947674711</v>
      </c>
      <c r="BK156" s="249">
        <f>'JMP Rural FINAL calcs'!BN156/'JMP Total sum FINAL calcs'!BG156</f>
        <v>0.30759786052325283</v>
      </c>
      <c r="BL156" s="248"/>
      <c r="BM156" s="248">
        <f>'JMP Rural FINAL calcs'!BS156+'JMP Urban FINAL calcs'!BS156</f>
        <v>872793.78798999987</v>
      </c>
      <c r="BN156" s="248">
        <f>'JMP Rural FINAL calcs'!BT156+'JMP Urban FINAL calcs'!BT156</f>
        <v>131395.13345291125</v>
      </c>
      <c r="BO156" s="249">
        <f>BM156/B156</f>
        <v>0.46892040055950784</v>
      </c>
      <c r="BP156" s="249">
        <f>'JMP Urban FINAL calcs'!BS156/'JMP Total sum FINAL calcs'!BM156</f>
        <v>0.29098872225578892</v>
      </c>
      <c r="BQ156" s="249">
        <f>'JMP Rural FINAL calcs'!BS156/'JMP Total sum FINAL calcs'!BM156</f>
        <v>0.70901127774421113</v>
      </c>
      <c r="BR156" s="248"/>
      <c r="BS156" s="248">
        <f>'JMP Rural FINAL calcs'!BX156+'JMP Urban FINAL calcs'!BX156</f>
        <v>313945.13979000004</v>
      </c>
      <c r="BT156" s="248">
        <f>'JMP Rural FINAL calcs'!BY156+'JMP Urban FINAL calcs'!BY156</f>
        <v>64809.691695490867</v>
      </c>
      <c r="BU156" s="249">
        <f>BS156/B156</f>
        <v>0.16867132045367425</v>
      </c>
      <c r="BV156" s="249">
        <f>'JMP Urban FINAL calcs'!BX156/'JMP Total sum FINAL calcs'!BS156</f>
        <v>4.2870598821828629E-2</v>
      </c>
      <c r="BW156" s="249">
        <f>'JMP Rural FINAL calcs'!BX156/'JMP Total sum FINAL calcs'!BS156</f>
        <v>0.95712940117817136</v>
      </c>
      <c r="BX156" s="2"/>
      <c r="BY156" s="2"/>
      <c r="BZ156" s="2"/>
      <c r="CA156" s="2"/>
      <c r="CB156" s="2"/>
    </row>
    <row r="157" spans="1:80" ht="15.5" x14ac:dyDescent="0.35">
      <c r="A157" s="7" t="s">
        <v>29</v>
      </c>
      <c r="B157" s="158">
        <f t="shared" si="499"/>
        <v>49699904.288884364</v>
      </c>
      <c r="C157" s="159">
        <f>[1]HH_Islam_wealth!D160</f>
        <v>3.6388238064867799</v>
      </c>
      <c r="D157" s="160">
        <f t="shared" si="402"/>
        <v>13658233.245667573</v>
      </c>
      <c r="E157" s="158">
        <v>10.344950000000001</v>
      </c>
      <c r="F157" s="158">
        <v>5141423.7764999997</v>
      </c>
      <c r="G157" s="158">
        <v>38.474350000000001</v>
      </c>
      <c r="H157" s="158">
        <v>19121700.87012</v>
      </c>
      <c r="I157" s="158"/>
      <c r="J157" s="158"/>
      <c r="K157" s="158">
        <v>29.051120000000001</v>
      </c>
      <c r="L157" s="158">
        <v>14438364.67687</v>
      </c>
      <c r="M157" s="158">
        <f t="shared" ref="M157:N157" si="504">K157</f>
        <v>29.051120000000001</v>
      </c>
      <c r="N157" s="158">
        <f t="shared" si="504"/>
        <v>14438364.67687</v>
      </c>
      <c r="O157" s="158">
        <v>22.12959</v>
      </c>
      <c r="P157" s="158">
        <v>10998374.676519999</v>
      </c>
      <c r="Q157" s="158"/>
      <c r="R157" s="161"/>
      <c r="S157" s="158">
        <v>5.3854699999999998</v>
      </c>
      <c r="T157" s="158">
        <v>2676572.2859999998</v>
      </c>
      <c r="U157" s="158">
        <v>3.8800300000000001</v>
      </c>
      <c r="V157" s="158">
        <v>1928371.1963800001</v>
      </c>
      <c r="W157" s="158">
        <v>41.915199999999999</v>
      </c>
      <c r="X157" s="161">
        <v>20831795.871010002</v>
      </c>
      <c r="Y157" s="158">
        <f t="shared" si="472"/>
        <v>14438364.67687</v>
      </c>
      <c r="Z157" s="162">
        <f t="shared" si="473"/>
        <v>0.56761853303126963</v>
      </c>
      <c r="AA157" s="158">
        <f t="shared" si="474"/>
        <v>1519272.0345314718</v>
      </c>
      <c r="AB157" s="158">
        <f t="shared" si="475"/>
        <v>1157300.2514685281</v>
      </c>
      <c r="AC157" s="158">
        <f t="shared" si="476"/>
        <v>1094579.2296289699</v>
      </c>
      <c r="AD157" s="158">
        <f t="shared" si="477"/>
        <v>833791.96675103006</v>
      </c>
      <c r="AE157" s="158">
        <f t="shared" si="478"/>
        <v>11824513.412709557</v>
      </c>
      <c r="AF157" s="158">
        <f t="shared" si="479"/>
        <v>9007282.4583004452</v>
      </c>
      <c r="AG157" s="158"/>
      <c r="AH157" s="158">
        <f t="shared" si="480"/>
        <v>417517.3394829199</v>
      </c>
      <c r="AI157" s="158">
        <f t="shared" si="481"/>
        <v>106014.13286398177</v>
      </c>
      <c r="AJ157" s="158">
        <f t="shared" si="482"/>
        <v>300805.77896563965</v>
      </c>
      <c r="AK157" s="158">
        <f t="shared" si="483"/>
        <v>76379.256145411942</v>
      </c>
      <c r="AL157" s="158">
        <f t="shared" si="484"/>
        <v>377185.03511105158</v>
      </c>
      <c r="AM157" s="158">
        <f t="shared" si="485"/>
        <v>3249542.7208183282</v>
      </c>
      <c r="AN157" s="158">
        <f t="shared" si="486"/>
        <v>825109.33361154934</v>
      </c>
      <c r="AO157" s="158">
        <f t="shared" si="487"/>
        <v>4074652.0544298775</v>
      </c>
      <c r="AP157" s="158">
        <f t="shared" si="488"/>
        <v>4451837.0895409295</v>
      </c>
      <c r="AQ157" s="158">
        <f t="shared" si="489"/>
        <v>10853831.796960266</v>
      </c>
      <c r="AR157" s="158">
        <f t="shared" si="490"/>
        <v>8267869.0731597338</v>
      </c>
      <c r="AS157" s="158">
        <f t="shared" si="491"/>
        <v>2982785.7500579148</v>
      </c>
      <c r="AT157" s="158">
        <f t="shared" si="492"/>
        <v>757375.59834773594</v>
      </c>
      <c r="AU157" s="158">
        <f t="shared" si="493"/>
        <v>3740161.3484056508</v>
      </c>
      <c r="AV157" s="2"/>
      <c r="AW157" s="2">
        <f t="shared" si="494"/>
        <v>4074652.0544298775</v>
      </c>
      <c r="AX157" s="2">
        <f t="shared" si="495"/>
        <v>3740161.3484056508</v>
      </c>
      <c r="AY157" s="2">
        <f t="shared" si="496"/>
        <v>7814813.4028355284</v>
      </c>
      <c r="AZ157" s="2"/>
      <c r="BA157" s="248">
        <f>'JMP Rural FINAL calcs'!BI157+'JMP Urban FINAL calcs'!BI157</f>
        <v>5997630.3773684762</v>
      </c>
      <c r="BB157" s="248">
        <f>'JMP Rural FINAL calcs'!BJ157+'JMP Urban FINAL calcs'!BJ157</f>
        <v>1127909.4813874592</v>
      </c>
      <c r="BC157" s="249">
        <f>BA157/B157</f>
        <v>0.12067689994948093</v>
      </c>
      <c r="BD157" s="249">
        <f>'JMP Urban FINAL calcs'!BI157/'JMP Total sum FINAL calcs'!BA157</f>
        <v>0.59956039985359588</v>
      </c>
      <c r="BE157" s="249">
        <f>'JMP Rural FINAL calcs'!BI157/'JMP Total sum FINAL calcs'!BA157</f>
        <v>0.40043960014640417</v>
      </c>
      <c r="BF157" s="248"/>
      <c r="BG157" s="248">
        <f>'JMP Rural FINAL calcs'!BN157+'JMP Urban FINAL calcs'!BN157</f>
        <v>16762536.774831526</v>
      </c>
      <c r="BH157" s="248">
        <f>'JMP Rural FINAL calcs'!BO157+'JMP Urban FINAL calcs'!BO157</f>
        <v>3385044.4897487536</v>
      </c>
      <c r="BI157" s="249">
        <f>BG157/B157</f>
        <v>0.33727503130384401</v>
      </c>
      <c r="BJ157" s="249">
        <f>'JMP Urban FINAL calcs'!BN157/'JMP Total sum FINAL calcs'!BG157</f>
        <v>0.24885464631905688</v>
      </c>
      <c r="BK157" s="249">
        <f>'JMP Rural FINAL calcs'!BN157/'JMP Total sum FINAL calcs'!BG157</f>
        <v>0.75114535368094315</v>
      </c>
      <c r="BL157" s="248"/>
      <c r="BM157" s="248">
        <f>'JMP Rural FINAL calcs'!BS157+'JMP Urban FINAL calcs'!BS157</f>
        <v>19121700.745189998</v>
      </c>
      <c r="BN157" s="248">
        <f>'JMP Rural FINAL calcs'!BT157+'JMP Urban FINAL calcs'!BT157</f>
        <v>3949159.8314034878</v>
      </c>
      <c r="BO157" s="249">
        <f>BM157/B157</f>
        <v>0.38474321065174893</v>
      </c>
      <c r="BP157" s="249">
        <f>'JMP Urban FINAL calcs'!BS157/'JMP Total sum FINAL calcs'!BM157</f>
        <v>0.13298120315838746</v>
      </c>
      <c r="BQ157" s="249">
        <f>'JMP Rural FINAL calcs'!BS157/'JMP Total sum FINAL calcs'!BM157</f>
        <v>0.86701879684161265</v>
      </c>
      <c r="BR157" s="248"/>
      <c r="BS157" s="248">
        <f>'JMP Rural FINAL calcs'!BX157+'JMP Urban FINAL calcs'!BX157</f>
        <v>5141423.7216400001</v>
      </c>
      <c r="BT157" s="248">
        <f>'JMP Rural FINAL calcs'!BY157+'JMP Urban FINAL calcs'!BY157</f>
        <v>1412935.606410675</v>
      </c>
      <c r="BU157" s="249">
        <f>BS157/B157</f>
        <v>0.1034493686699092</v>
      </c>
      <c r="BV157" s="249">
        <f>'JMP Urban FINAL calcs'!BX157/'JMP Total sum FINAL calcs'!BS157</f>
        <v>4.9019910095954383E-2</v>
      </c>
      <c r="BW157" s="249">
        <f>'JMP Rural FINAL calcs'!BX157/'JMP Total sum FINAL calcs'!BS157</f>
        <v>0.95098008990404559</v>
      </c>
      <c r="BX157" s="2"/>
      <c r="BY157" s="2"/>
      <c r="BZ157" s="2"/>
      <c r="CA157" s="2"/>
      <c r="CB157" s="2"/>
    </row>
    <row r="158" spans="1:80" ht="15.5" x14ac:dyDescent="0.35">
      <c r="A158" s="7" t="s">
        <v>134</v>
      </c>
      <c r="B158" s="158">
        <f t="shared" si="499"/>
        <v>2233347.2968262336</v>
      </c>
      <c r="C158" s="159">
        <f>[1]HH_Islam_wealth!D161</f>
        <v>3.34493465723311</v>
      </c>
      <c r="D158" s="160">
        <f t="shared" si="402"/>
        <v>667680.39608690946</v>
      </c>
      <c r="E158" s="158">
        <v>27.279949999999999</v>
      </c>
      <c r="F158" s="158">
        <v>609253.84013999999</v>
      </c>
      <c r="G158" s="158">
        <v>10.34728</v>
      </c>
      <c r="H158" s="158">
        <v>231089.89794</v>
      </c>
      <c r="I158" s="158"/>
      <c r="J158" s="158"/>
      <c r="K158" s="158">
        <v>42.75432</v>
      </c>
      <c r="L158" s="158">
        <v>954848.90693000006</v>
      </c>
      <c r="M158" s="158">
        <f t="shared" ref="M158:N158" si="505">K158</f>
        <v>42.75432</v>
      </c>
      <c r="N158" s="158">
        <f t="shared" si="505"/>
        <v>954848.90693000006</v>
      </c>
      <c r="O158" s="158">
        <v>19.61844</v>
      </c>
      <c r="P158" s="158">
        <v>438146.35499000002</v>
      </c>
      <c r="Q158" s="158"/>
      <c r="R158" s="161"/>
      <c r="S158" s="158">
        <v>1.2063900000000001</v>
      </c>
      <c r="T158" s="158">
        <v>26942.786929999998</v>
      </c>
      <c r="U158" s="158">
        <v>1.2335499999999999</v>
      </c>
      <c r="V158" s="158">
        <v>27549.455580000002</v>
      </c>
      <c r="W158" s="158">
        <v>59.93282</v>
      </c>
      <c r="X158" s="161">
        <v>1338503.0194099999</v>
      </c>
      <c r="Y158" s="158">
        <f t="shared" si="472"/>
        <v>954848.90693000006</v>
      </c>
      <c r="Z158" s="162">
        <f t="shared" si="473"/>
        <v>0.68546457624982016</v>
      </c>
      <c r="AA158" s="158">
        <f t="shared" si="474"/>
        <v>18468.326025961644</v>
      </c>
      <c r="AB158" s="158">
        <f t="shared" si="475"/>
        <v>8474.4609040383566</v>
      </c>
      <c r="AC158" s="158">
        <f t="shared" si="476"/>
        <v>18884.175895057946</v>
      </c>
      <c r="AD158" s="158">
        <f t="shared" si="477"/>
        <v>8665.2796849420574</v>
      </c>
      <c r="AE158" s="158">
        <f t="shared" si="478"/>
        <v>917496.40500898042</v>
      </c>
      <c r="AF158" s="158">
        <f t="shared" si="479"/>
        <v>421006.61440101953</v>
      </c>
      <c r="AG158" s="158"/>
      <c r="AH158" s="158">
        <f t="shared" si="480"/>
        <v>5521.2815550897558</v>
      </c>
      <c r="AI158" s="158">
        <f t="shared" si="481"/>
        <v>844.50687107974079</v>
      </c>
      <c r="AJ158" s="158">
        <f t="shared" si="482"/>
        <v>5645.603824942491</v>
      </c>
      <c r="AK158" s="158">
        <f t="shared" si="483"/>
        <v>863.52256699586019</v>
      </c>
      <c r="AL158" s="158">
        <f t="shared" si="484"/>
        <v>6509.1263919383509</v>
      </c>
      <c r="AM158" s="158">
        <f t="shared" si="485"/>
        <v>274294.26850685402</v>
      </c>
      <c r="AN158" s="158">
        <f t="shared" si="486"/>
        <v>41954.642620659462</v>
      </c>
      <c r="AO158" s="158">
        <f t="shared" si="487"/>
        <v>316248.91112751351</v>
      </c>
      <c r="AP158" s="158">
        <f t="shared" si="488"/>
        <v>322758.03751945187</v>
      </c>
      <c r="AQ158" s="158">
        <f t="shared" si="489"/>
        <v>158403.93896705628</v>
      </c>
      <c r="AR158" s="158">
        <f t="shared" si="490"/>
        <v>72685.958972943714</v>
      </c>
      <c r="AS158" s="158">
        <f t="shared" si="491"/>
        <v>47356.36273926084</v>
      </c>
      <c r="AT158" s="158">
        <f t="shared" si="492"/>
        <v>7243.3860370303591</v>
      </c>
      <c r="AU158" s="158">
        <f t="shared" si="493"/>
        <v>54599.748776291199</v>
      </c>
      <c r="AV158" s="2"/>
      <c r="AW158" s="2">
        <f t="shared" si="494"/>
        <v>316248.91112751351</v>
      </c>
      <c r="AX158" s="2">
        <f t="shared" si="495"/>
        <v>54599.748776291199</v>
      </c>
      <c r="AY158" s="2">
        <f t="shared" si="496"/>
        <v>370848.65990380471</v>
      </c>
      <c r="AZ158" s="2"/>
      <c r="BA158" s="248">
        <f>'JMP Rural FINAL calcs'!BI158+'JMP Urban FINAL calcs'!BI158</f>
        <v>688419.14532941172</v>
      </c>
      <c r="BB158" s="248">
        <f>'JMP Rural FINAL calcs'!BJ158+'JMP Urban FINAL calcs'!BJ158</f>
        <v>157383.82423528878</v>
      </c>
      <c r="BC158" s="249">
        <f>BA158/B158</f>
        <v>0.30824545125951114</v>
      </c>
      <c r="BD158" s="249">
        <f>'JMP Urban FINAL calcs'!BI158/'JMP Total sum FINAL calcs'!BA158</f>
        <v>0.50841059330517158</v>
      </c>
      <c r="BE158" s="249">
        <f>'JMP Rural FINAL calcs'!BI158/'JMP Total sum FINAL calcs'!BA158</f>
        <v>0.49158940669482842</v>
      </c>
      <c r="BF158" s="248"/>
      <c r="BG158" s="248">
        <f>'JMP Rural FINAL calcs'!BN158+'JMP Urban FINAL calcs'!BN158</f>
        <v>677633.32759058836</v>
      </c>
      <c r="BH158" s="248">
        <f>'JMP Rural FINAL calcs'!BO158+'JMP Urban FINAL calcs'!BO158</f>
        <v>166100.2899120636</v>
      </c>
      <c r="BI158" s="249">
        <f>BG158/B158</f>
        <v>0.30341601082534719</v>
      </c>
      <c r="BJ158" s="249">
        <f>'JMP Urban FINAL calcs'!BN158/'JMP Total sum FINAL calcs'!BG158</f>
        <v>0.26128572551173002</v>
      </c>
      <c r="BK158" s="249">
        <f>'JMP Rural FINAL calcs'!BN158/'JMP Total sum FINAL calcs'!BG158</f>
        <v>0.73871427448826998</v>
      </c>
      <c r="BL158" s="248"/>
      <c r="BM158" s="248">
        <f>'JMP Rural FINAL calcs'!BS158+'JMP Urban FINAL calcs'!BS158</f>
        <v>231089.89838</v>
      </c>
      <c r="BN158" s="248">
        <f>'JMP Rural FINAL calcs'!BT158+'JMP Urban FINAL calcs'!BT158</f>
        <v>58484.838231745271</v>
      </c>
      <c r="BO158" s="249">
        <f>BM158/B158</f>
        <v>0.10347244188505628</v>
      </c>
      <c r="BP158" s="249">
        <f>'JMP Urban FINAL calcs'!BS158/'JMP Total sum FINAL calcs'!BM158</f>
        <v>0.14201522260412361</v>
      </c>
      <c r="BQ158" s="249">
        <f>'JMP Rural FINAL calcs'!BS158/'JMP Total sum FINAL calcs'!BM158</f>
        <v>0.85798477739587642</v>
      </c>
      <c r="BR158" s="248"/>
      <c r="BS158" s="248">
        <f>'JMP Rural FINAL calcs'!BX158+'JMP Urban FINAL calcs'!BX158</f>
        <v>609253.84198000003</v>
      </c>
      <c r="BT158" s="248">
        <f>'JMP Rural FINAL calcs'!BY158+'JMP Urban FINAL calcs'!BY158</f>
        <v>182142.22530851097</v>
      </c>
      <c r="BU158" s="249">
        <f>BS158/B158</f>
        <v>0.27279852213124167</v>
      </c>
      <c r="BV158" s="249">
        <f>'JMP Urban FINAL calcs'!BX158/'JMP Total sum FINAL calcs'!BS158</f>
        <v>6.2286244903558156E-2</v>
      </c>
      <c r="BW158" s="249">
        <f>'JMP Rural FINAL calcs'!BX158/'JMP Total sum FINAL calcs'!BS158</f>
        <v>0.93771375509644184</v>
      </c>
      <c r="BX158" s="2"/>
      <c r="BY158" s="2"/>
      <c r="BZ158" s="2"/>
      <c r="CA158" s="2"/>
      <c r="CB158" s="2"/>
    </row>
    <row r="159" spans="1:80" ht="15.5" x14ac:dyDescent="0.35">
      <c r="A159" s="7" t="s">
        <v>129</v>
      </c>
      <c r="B159" s="158">
        <f t="shared" si="499"/>
        <v>4731905.4074254734</v>
      </c>
      <c r="C159" s="159">
        <f>[1]HH_Islam_wealth!D162</f>
        <v>4.94573145418242</v>
      </c>
      <c r="D159" s="160">
        <f t="shared" si="402"/>
        <v>956765.53635436029</v>
      </c>
      <c r="E159" s="158">
        <v>39.612229999999997</v>
      </c>
      <c r="F159" s="158">
        <v>1874413.69419</v>
      </c>
      <c r="G159" s="158">
        <v>16.317450000000001</v>
      </c>
      <c r="H159" s="158">
        <v>772126.44296999997</v>
      </c>
      <c r="I159" s="158"/>
      <c r="J159" s="158"/>
      <c r="K159" s="158">
        <v>16.973520000000001</v>
      </c>
      <c r="L159" s="158">
        <v>803170.90243000002</v>
      </c>
      <c r="M159" s="158">
        <f t="shared" ref="M159:N159" si="506">K159</f>
        <v>16.973520000000001</v>
      </c>
      <c r="N159" s="158">
        <f t="shared" si="506"/>
        <v>803170.90243000002</v>
      </c>
      <c r="O159" s="158">
        <v>27.096800000000002</v>
      </c>
      <c r="P159" s="158">
        <v>1282194.9604100001</v>
      </c>
      <c r="Q159" s="158"/>
      <c r="R159" s="161"/>
      <c r="S159" s="158">
        <v>0.51004000000000005</v>
      </c>
      <c r="T159" s="158">
        <v>24134.813829999999</v>
      </c>
      <c r="U159" s="158">
        <v>22.182829999999999</v>
      </c>
      <c r="V159" s="158">
        <v>1049670.53229</v>
      </c>
      <c r="W159" s="158">
        <v>21.37744</v>
      </c>
      <c r="X159" s="161">
        <v>1011560.51672</v>
      </c>
      <c r="Y159" s="158">
        <f t="shared" si="472"/>
        <v>803170.90243000002</v>
      </c>
      <c r="Z159" s="162">
        <f t="shared" si="473"/>
        <v>0.38514627900170217</v>
      </c>
      <c r="AA159" s="158">
        <f t="shared" si="474"/>
        <v>9295.4337410233202</v>
      </c>
      <c r="AB159" s="158">
        <f t="shared" si="475"/>
        <v>14839.380088976679</v>
      </c>
      <c r="AC159" s="158">
        <f t="shared" si="476"/>
        <v>404276.6996892296</v>
      </c>
      <c r="AD159" s="158">
        <f t="shared" si="477"/>
        <v>645393.8326007704</v>
      </c>
      <c r="AE159" s="158">
        <f t="shared" si="478"/>
        <v>389598.76899974712</v>
      </c>
      <c r="AF159" s="158">
        <f t="shared" si="479"/>
        <v>621961.74772025284</v>
      </c>
      <c r="AG159" s="158"/>
      <c r="AH159" s="158">
        <f t="shared" si="480"/>
        <v>1879.4861441905666</v>
      </c>
      <c r="AI159" s="158">
        <f t="shared" si="481"/>
        <v>1000.147313998591</v>
      </c>
      <c r="AJ159" s="158">
        <f t="shared" si="482"/>
        <v>81742.549799655608</v>
      </c>
      <c r="AK159" s="158">
        <f t="shared" si="483"/>
        <v>43498.374209473433</v>
      </c>
      <c r="AL159" s="158">
        <f t="shared" si="484"/>
        <v>125240.92400912904</v>
      </c>
      <c r="AM159" s="158">
        <f t="shared" si="485"/>
        <v>78774.752048107664</v>
      </c>
      <c r="AN159" s="158">
        <f t="shared" si="486"/>
        <v>41919.09417121594</v>
      </c>
      <c r="AO159" s="158">
        <f t="shared" si="487"/>
        <v>120693.8462193236</v>
      </c>
      <c r="AP159" s="158">
        <f t="shared" si="488"/>
        <v>245934.77022845263</v>
      </c>
      <c r="AQ159" s="158">
        <f t="shared" si="489"/>
        <v>297381.62642871548</v>
      </c>
      <c r="AR159" s="158">
        <f t="shared" si="490"/>
        <v>474744.8165412845</v>
      </c>
      <c r="AS159" s="158">
        <f t="shared" si="491"/>
        <v>60128.947393055678</v>
      </c>
      <c r="AT159" s="158">
        <f t="shared" si="492"/>
        <v>31996.939916057014</v>
      </c>
      <c r="AU159" s="158">
        <f t="shared" si="493"/>
        <v>92125.887309112688</v>
      </c>
      <c r="AV159" s="2"/>
      <c r="AW159" s="2">
        <f t="shared" si="494"/>
        <v>120693.8462193236</v>
      </c>
      <c r="AX159" s="2">
        <f t="shared" si="495"/>
        <v>92125.887309112688</v>
      </c>
      <c r="AY159" s="2">
        <f t="shared" si="496"/>
        <v>212819.73352843628</v>
      </c>
      <c r="AZ159" s="2"/>
      <c r="BA159" s="248">
        <f>'JMP Rural FINAL calcs'!BI159+'JMP Urban FINAL calcs'!BI159</f>
        <v>105164.37271445381</v>
      </c>
      <c r="BB159" s="248">
        <f>'JMP Rural FINAL calcs'!BJ159+'JMP Urban FINAL calcs'!BJ159</f>
        <v>13224.435423617389</v>
      </c>
      <c r="BC159" s="249">
        <f>BA159/B159</f>
        <v>2.2224529795001006E-2</v>
      </c>
      <c r="BD159" s="249">
        <f>'JMP Urban FINAL calcs'!BI159/'JMP Total sum FINAL calcs'!BA159</f>
        <v>1</v>
      </c>
      <c r="BE159" s="249">
        <f>'JMP Rural FINAL calcs'!BI159/'JMP Total sum FINAL calcs'!BA159</f>
        <v>0</v>
      </c>
      <c r="BF159" s="248"/>
      <c r="BG159" s="248">
        <f>'JMP Rural FINAL calcs'!BN159+'JMP Urban FINAL calcs'!BN159</f>
        <v>1956066.7221255463</v>
      </c>
      <c r="BH159" s="248">
        <f>'JMP Rural FINAL calcs'!BO159+'JMP Urban FINAL calcs'!BO159</f>
        <v>232565.24437605368</v>
      </c>
      <c r="BI159" s="249">
        <f>BG159/B159</f>
        <v>0.41337823851170336</v>
      </c>
      <c r="BJ159" s="249">
        <f>'JMP Urban FINAL calcs'!BN159/'JMP Total sum FINAL calcs'!BG159</f>
        <v>0.72026524886359156</v>
      </c>
      <c r="BK159" s="249">
        <f>'JMP Rural FINAL calcs'!BN159/'JMP Total sum FINAL calcs'!BG159</f>
        <v>0.27973475113640844</v>
      </c>
      <c r="BL159" s="248"/>
      <c r="BM159" s="248">
        <f>'JMP Rural FINAL calcs'!BS159+'JMP Urban FINAL calcs'!BS159</f>
        <v>772126.44348999998</v>
      </c>
      <c r="BN159" s="248">
        <f>'JMP Rural FINAL calcs'!BT159+'JMP Urban FINAL calcs'!BT159</f>
        <v>87897.880880751734</v>
      </c>
      <c r="BO159" s="249">
        <f>BM159/B159</f>
        <v>0.16317453055556685</v>
      </c>
      <c r="BP159" s="249">
        <f>'JMP Urban FINAL calcs'!BS159/'JMP Total sum FINAL calcs'!BM159</f>
        <v>0.51398320042789702</v>
      </c>
      <c r="BQ159" s="249">
        <f>'JMP Rural FINAL calcs'!BS159/'JMP Total sum FINAL calcs'!BM159</f>
        <v>0.48601679957210298</v>
      </c>
      <c r="BR159" s="248"/>
      <c r="BS159" s="248">
        <f>'JMP Rural FINAL calcs'!BX159+'JMP Urban FINAL calcs'!BX159</f>
        <v>1874413.6466999999</v>
      </c>
      <c r="BT159" s="248">
        <f>'JMP Rural FINAL calcs'!BY159+'JMP Urban FINAL calcs'!BY159</f>
        <v>378996.24435024243</v>
      </c>
      <c r="BU159" s="249">
        <f>BS159/B159</f>
        <v>0.39612238312257969</v>
      </c>
      <c r="BV159" s="249">
        <f>'JMP Urban FINAL calcs'!BX159/'JMP Total sum FINAL calcs'!BS159</f>
        <v>0.24770705077154836</v>
      </c>
      <c r="BW159" s="249">
        <f>'JMP Rural FINAL calcs'!BX159/'JMP Total sum FINAL calcs'!BS159</f>
        <v>0.75229294922845169</v>
      </c>
      <c r="BX159" s="2"/>
      <c r="BY159" s="2"/>
      <c r="BZ159" s="2"/>
      <c r="CA159" s="2"/>
      <c r="CB159" s="2"/>
    </row>
    <row r="160" spans="1:80" ht="15.5" x14ac:dyDescent="0.35">
      <c r="A160" s="7" t="s">
        <v>96</v>
      </c>
      <c r="B160" s="158">
        <f t="shared" si="499"/>
        <v>25570894.828186814</v>
      </c>
      <c r="C160" s="159">
        <f>[1]HH_Islam_wealth!D163</f>
        <v>4.9492635062293804</v>
      </c>
      <c r="D160" s="160">
        <f t="shared" si="402"/>
        <v>5166606.0608819993</v>
      </c>
      <c r="E160" s="158">
        <v>44.575740000000003</v>
      </c>
      <c r="F160" s="158">
        <v>11398414.33443</v>
      </c>
      <c r="G160" s="158">
        <v>29.369990000000001</v>
      </c>
      <c r="H160" s="158">
        <v>7510169.1324800001</v>
      </c>
      <c r="I160" s="158"/>
      <c r="J160" s="158"/>
      <c r="K160" s="158">
        <v>10.50676</v>
      </c>
      <c r="L160" s="158">
        <v>2686672.5634599999</v>
      </c>
      <c r="M160" s="158">
        <f t="shared" ref="M160:N160" si="507">K160</f>
        <v>10.50676</v>
      </c>
      <c r="N160" s="158">
        <f t="shared" si="507"/>
        <v>2686672.5634599999</v>
      </c>
      <c r="O160" s="158">
        <v>15.547510000000001</v>
      </c>
      <c r="P160" s="158">
        <v>3975637.9696300002</v>
      </c>
      <c r="Q160" s="158"/>
      <c r="R160" s="161"/>
      <c r="S160" s="158">
        <v>1.3012300000000001</v>
      </c>
      <c r="T160" s="158">
        <v>332736.87839000003</v>
      </c>
      <c r="U160" s="158">
        <v>5.7987399999999996</v>
      </c>
      <c r="V160" s="158">
        <v>1482789.70676</v>
      </c>
      <c r="W160" s="158">
        <v>18.9543</v>
      </c>
      <c r="X160" s="161">
        <v>4846783.9479400003</v>
      </c>
      <c r="Y160" s="158">
        <f t="shared" si="472"/>
        <v>2686672.5634599999</v>
      </c>
      <c r="Z160" s="162">
        <f t="shared" si="473"/>
        <v>0.40326438554852423</v>
      </c>
      <c r="AA160" s="158">
        <f t="shared" si="474"/>
        <v>134180.93281327738</v>
      </c>
      <c r="AB160" s="158">
        <f t="shared" si="475"/>
        <v>198555.94557672262</v>
      </c>
      <c r="AC160" s="158">
        <f t="shared" si="476"/>
        <v>597956.27999424783</v>
      </c>
      <c r="AD160" s="158">
        <f t="shared" si="477"/>
        <v>884833.42676575202</v>
      </c>
      <c r="AE160" s="158">
        <f t="shared" si="478"/>
        <v>1954535.3506524747</v>
      </c>
      <c r="AF160" s="158">
        <f t="shared" si="479"/>
        <v>2892248.5972875254</v>
      </c>
      <c r="AG160" s="158"/>
      <c r="AH160" s="158">
        <f t="shared" si="480"/>
        <v>27111.292951848456</v>
      </c>
      <c r="AI160" s="158">
        <f t="shared" si="481"/>
        <v>13372.760433736628</v>
      </c>
      <c r="AJ160" s="158">
        <f t="shared" si="482"/>
        <v>120817.22447019267</v>
      </c>
      <c r="AK160" s="158">
        <f t="shared" si="483"/>
        <v>59593.60927486539</v>
      </c>
      <c r="AL160" s="158">
        <f t="shared" si="484"/>
        <v>180410.83374505804</v>
      </c>
      <c r="AM160" s="158">
        <f t="shared" si="485"/>
        <v>394914.38437100849</v>
      </c>
      <c r="AN160" s="158">
        <f t="shared" si="486"/>
        <v>194793.19792713958</v>
      </c>
      <c r="AO160" s="158">
        <f t="shared" si="487"/>
        <v>589707.58229814807</v>
      </c>
      <c r="AP160" s="158">
        <f t="shared" si="488"/>
        <v>770118.41604320612</v>
      </c>
      <c r="AQ160" s="158">
        <f t="shared" si="489"/>
        <v>3028583.7405750407</v>
      </c>
      <c r="AR160" s="158">
        <f t="shared" si="490"/>
        <v>4481585.3919049595</v>
      </c>
      <c r="AS160" s="158">
        <f t="shared" si="491"/>
        <v>611926.14552915201</v>
      </c>
      <c r="AT160" s="158">
        <f t="shared" si="492"/>
        <v>301835.1711161483</v>
      </c>
      <c r="AU160" s="158">
        <f t="shared" si="493"/>
        <v>913761.31664530025</v>
      </c>
      <c r="AV160" s="2"/>
      <c r="AW160" s="2">
        <f t="shared" si="494"/>
        <v>589707.58229814807</v>
      </c>
      <c r="AX160" s="2">
        <f t="shared" si="495"/>
        <v>913761.31664530025</v>
      </c>
      <c r="AY160" s="2">
        <f t="shared" si="496"/>
        <v>1503468.8989434484</v>
      </c>
      <c r="AZ160" s="2"/>
      <c r="BA160" s="248">
        <f>'JMP Rural FINAL calcs'!BI160+'JMP Urban FINAL calcs'!BI160</f>
        <v>2265165.9821794834</v>
      </c>
      <c r="BB160" s="248">
        <f>'JMP Rural FINAL calcs'!BJ160+'JMP Urban FINAL calcs'!BJ160</f>
        <v>278684.46518231835</v>
      </c>
      <c r="BC160" s="249">
        <f>BA160/B160</f>
        <v>8.8583758894608164E-2</v>
      </c>
      <c r="BD160" s="249">
        <f>'JMP Urban FINAL calcs'!BI160/'JMP Total sum FINAL calcs'!BA160</f>
        <v>0.86415213713392458</v>
      </c>
      <c r="BE160" s="249">
        <f>'JMP Rural FINAL calcs'!BI160/'JMP Total sum FINAL calcs'!BA160</f>
        <v>0.13584786286607536</v>
      </c>
      <c r="BF160" s="248"/>
      <c r="BG160" s="248">
        <f>'JMP Rural FINAL calcs'!BN160+'JMP Urban FINAL calcs'!BN160</f>
        <v>4064407.6685505169</v>
      </c>
      <c r="BH160" s="248">
        <f>'JMP Rural FINAL calcs'!BO160+'JMP Urban FINAL calcs'!BO160</f>
        <v>491353.54215630353</v>
      </c>
      <c r="BI160" s="249">
        <f>BG160/B160</f>
        <v>0.15894663428322101</v>
      </c>
      <c r="BJ160" s="249">
        <f>'JMP Urban FINAL calcs'!BN160/'JMP Total sum FINAL calcs'!BG160</f>
        <v>0.44158604093634279</v>
      </c>
      <c r="BK160" s="249">
        <f>'JMP Rural FINAL calcs'!BN160/'JMP Total sum FINAL calcs'!BG160</f>
        <v>0.55841395906365721</v>
      </c>
      <c r="BL160" s="248"/>
      <c r="BM160" s="248">
        <f>'JMP Rural FINAL calcs'!BS160+'JMP Urban FINAL calcs'!BS160</f>
        <v>7510169.1312699998</v>
      </c>
      <c r="BN160" s="248">
        <f>'JMP Rural FINAL calcs'!BT160+'JMP Urban FINAL calcs'!BT160</f>
        <v>907238.61417814624</v>
      </c>
      <c r="BO160" s="249">
        <f>BM160/B160</f>
        <v>0.29369989520239764</v>
      </c>
      <c r="BP160" s="249">
        <f>'JMP Urban FINAL calcs'!BS160/'JMP Total sum FINAL calcs'!BM160</f>
        <v>0.42371673562455175</v>
      </c>
      <c r="BQ160" s="249">
        <f>'JMP Rural FINAL calcs'!BS160/'JMP Total sum FINAL calcs'!BM160</f>
        <v>0.57628326437544819</v>
      </c>
      <c r="BR160" s="248"/>
      <c r="BS160" s="248">
        <f>'JMP Rural FINAL calcs'!BX160+'JMP Urban FINAL calcs'!BX160</f>
        <v>11398414.33986</v>
      </c>
      <c r="BT160" s="248">
        <f>'JMP Rural FINAL calcs'!BY160+'JMP Urban FINAL calcs'!BY160</f>
        <v>2303052.6310658967</v>
      </c>
      <c r="BU160" s="249">
        <f>BS160/B160</f>
        <v>0.44575735094321067</v>
      </c>
      <c r="BV160" s="249">
        <f>'JMP Urban FINAL calcs'!BX160/'JMP Total sum FINAL calcs'!BS160</f>
        <v>0.19218564335562713</v>
      </c>
      <c r="BW160" s="249">
        <f>'JMP Rural FINAL calcs'!BX160/'JMP Total sum FINAL calcs'!BS160</f>
        <v>0.80781435664437284</v>
      </c>
      <c r="BX160" s="2"/>
      <c r="BY160" s="2"/>
      <c r="BZ160" s="2"/>
      <c r="CA160" s="2"/>
      <c r="CB160" s="2"/>
    </row>
    <row r="161" spans="1:80" ht="15.5" x14ac:dyDescent="0.35">
      <c r="A161" s="7" t="s">
        <v>70</v>
      </c>
      <c r="B161" s="158">
        <f t="shared" si="499"/>
        <v>18622123.56626787</v>
      </c>
      <c r="C161" s="159">
        <f>[1]HH_Islam_wealth!D164</f>
        <v>4.5089180901256203</v>
      </c>
      <c r="D161" s="160">
        <f t="shared" si="402"/>
        <v>4130064.728177187</v>
      </c>
      <c r="E161" s="158">
        <v>5.7135100000000003</v>
      </c>
      <c r="F161" s="158">
        <v>1063975.60347</v>
      </c>
      <c r="G161" s="158">
        <v>54.665880000000001</v>
      </c>
      <c r="H161" s="158">
        <v>10179937.499709999</v>
      </c>
      <c r="I161" s="158"/>
      <c r="J161" s="158"/>
      <c r="K161" s="158">
        <v>26.226150000000001</v>
      </c>
      <c r="L161" s="158">
        <v>4883860.6022600001</v>
      </c>
      <c r="M161" s="158">
        <f t="shared" ref="M161:N161" si="508">K161</f>
        <v>26.226150000000001</v>
      </c>
      <c r="N161" s="158">
        <f t="shared" si="508"/>
        <v>4883860.6022600001</v>
      </c>
      <c r="O161" s="158">
        <v>13.39446</v>
      </c>
      <c r="P161" s="158">
        <v>2494330.2945500002</v>
      </c>
      <c r="Q161" s="158"/>
      <c r="R161" s="161"/>
      <c r="S161" s="158">
        <v>2.08935</v>
      </c>
      <c r="T161" s="158">
        <v>389081.83656000003</v>
      </c>
      <c r="U161" s="158">
        <v>3.0851299999999999</v>
      </c>
      <c r="V161" s="158">
        <v>574516.72077999997</v>
      </c>
      <c r="W161" s="158">
        <v>34.446120000000001</v>
      </c>
      <c r="X161" s="161">
        <v>6414592.3394799996</v>
      </c>
      <c r="Y161" s="158">
        <f t="shared" si="472"/>
        <v>4883860.6022600001</v>
      </c>
      <c r="Z161" s="162">
        <f t="shared" si="473"/>
        <v>0.66193199262051661</v>
      </c>
      <c r="AA161" s="158">
        <f t="shared" si="474"/>
        <v>257545.715366611</v>
      </c>
      <c r="AB161" s="158">
        <f t="shared" si="475"/>
        <v>131536.12119338903</v>
      </c>
      <c r="AC161" s="158">
        <f t="shared" si="476"/>
        <v>380290.99777971033</v>
      </c>
      <c r="AD161" s="158">
        <f t="shared" si="477"/>
        <v>194225.72300028964</v>
      </c>
      <c r="AE161" s="158">
        <f t="shared" si="478"/>
        <v>4246023.8891202975</v>
      </c>
      <c r="AF161" s="158">
        <f t="shared" si="479"/>
        <v>2168568.4503597021</v>
      </c>
      <c r="AG161" s="158"/>
      <c r="AH161" s="158">
        <f t="shared" si="480"/>
        <v>57119.182521995128</v>
      </c>
      <c r="AI161" s="158">
        <f t="shared" si="481"/>
        <v>9724.1450952834075</v>
      </c>
      <c r="AJ161" s="158">
        <f t="shared" si="482"/>
        <v>84341.961902686788</v>
      </c>
      <c r="AK161" s="158">
        <f t="shared" si="483"/>
        <v>14358.634681908688</v>
      </c>
      <c r="AL161" s="158">
        <f t="shared" si="484"/>
        <v>98700.596584595478</v>
      </c>
      <c r="AM161" s="158">
        <f t="shared" si="485"/>
        <v>941694.61592548061</v>
      </c>
      <c r="AN161" s="158">
        <f t="shared" si="486"/>
        <v>160316.98417918291</v>
      </c>
      <c r="AO161" s="158">
        <f t="shared" si="487"/>
        <v>1102011.6001046635</v>
      </c>
      <c r="AP161" s="158">
        <f t="shared" si="488"/>
        <v>1200712.196689259</v>
      </c>
      <c r="AQ161" s="158">
        <f t="shared" si="489"/>
        <v>6738426.313935359</v>
      </c>
      <c r="AR161" s="158">
        <f t="shared" si="490"/>
        <v>3441511.1857746397</v>
      </c>
      <c r="AS161" s="158">
        <f t="shared" si="491"/>
        <v>1494466.3396508105</v>
      </c>
      <c r="AT161" s="158">
        <f t="shared" si="492"/>
        <v>254422.54046940396</v>
      </c>
      <c r="AU161" s="158">
        <f t="shared" si="493"/>
        <v>1748888.8801202145</v>
      </c>
      <c r="AV161" s="2"/>
      <c r="AW161" s="2">
        <f t="shared" si="494"/>
        <v>1102011.6001046635</v>
      </c>
      <c r="AX161" s="2">
        <f t="shared" si="495"/>
        <v>1748888.8801202145</v>
      </c>
      <c r="AY161" s="2">
        <f t="shared" si="496"/>
        <v>2850900.4802248781</v>
      </c>
      <c r="AZ161" s="2"/>
      <c r="BA161" s="248">
        <f>'JMP Rural FINAL calcs'!BI161+'JMP Urban FINAL calcs'!BI161</f>
        <v>1351106.2469825668</v>
      </c>
      <c r="BB161" s="248">
        <f>'JMP Rural FINAL calcs'!BJ161+'JMP Urban FINAL calcs'!BJ161</f>
        <v>222735.22410109505</v>
      </c>
      <c r="BC161" s="249">
        <f>BA161/B161</f>
        <v>7.2553822456100647E-2</v>
      </c>
      <c r="BD161" s="249">
        <f>'JMP Urban FINAL calcs'!BI161/'JMP Total sum FINAL calcs'!BA161</f>
        <v>0.70967800009929594</v>
      </c>
      <c r="BE161" s="249">
        <f>'JMP Rural FINAL calcs'!BI161/'JMP Total sum FINAL calcs'!BA161</f>
        <v>0.29032199990070418</v>
      </c>
      <c r="BF161" s="248"/>
      <c r="BG161" s="248">
        <f>'JMP Rural FINAL calcs'!BN161+'JMP Urban FINAL calcs'!BN161</f>
        <v>5638002.6390974335</v>
      </c>
      <c r="BH161" s="248">
        <f>'JMP Rural FINAL calcs'!BO161+'JMP Urban FINAL calcs'!BO161</f>
        <v>980159.02834905568</v>
      </c>
      <c r="BI161" s="249">
        <f>BG161/B161</f>
        <v>0.30275830890254191</v>
      </c>
      <c r="BJ161" s="249">
        <f>'JMP Urban FINAL calcs'!BN161/'JMP Total sum FINAL calcs'!BG161</f>
        <v>0.10817734409173387</v>
      </c>
      <c r="BK161" s="249">
        <f>'JMP Rural FINAL calcs'!BN161/'JMP Total sum FINAL calcs'!BG161</f>
        <v>0.89182265590826626</v>
      </c>
      <c r="BL161" s="248"/>
      <c r="BM161" s="248">
        <f>'JMP Rural FINAL calcs'!BS161+'JMP Urban FINAL calcs'!BS161</f>
        <v>10179937.71098</v>
      </c>
      <c r="BN161" s="248">
        <f>'JMP Rural FINAL calcs'!BT161+'JMP Urban FINAL calcs'!BT161</f>
        <v>1767451.6466684146</v>
      </c>
      <c r="BO161" s="249">
        <f>BM161/B161</f>
        <v>0.54665826240246562</v>
      </c>
      <c r="BP161" s="249">
        <f>'JMP Urban FINAL calcs'!BS161/'JMP Total sum FINAL calcs'!BM161</f>
        <v>0.12339510870436089</v>
      </c>
      <c r="BQ161" s="249">
        <f>'JMP Rural FINAL calcs'!BS161/'JMP Total sum FINAL calcs'!BM161</f>
        <v>0.87660489129563912</v>
      </c>
      <c r="BR161" s="248"/>
      <c r="BS161" s="248">
        <f>'JMP Rural FINAL calcs'!BX161+'JMP Urban FINAL calcs'!BX161</f>
        <v>1063975.57259</v>
      </c>
      <c r="BT161" s="248">
        <f>'JMP Rural FINAL calcs'!BY161+'JMP Urban FINAL calcs'!BY161</f>
        <v>235971.36859063176</v>
      </c>
      <c r="BU161" s="249">
        <f>BS161/B161</f>
        <v>5.7135029139065867E-2</v>
      </c>
      <c r="BV161" s="249">
        <f>'JMP Urban FINAL calcs'!BX161/'JMP Total sum FINAL calcs'!BS161</f>
        <v>4.3432500726976117E-2</v>
      </c>
      <c r="BW161" s="249">
        <f>'JMP Rural FINAL calcs'!BX161/'JMP Total sum FINAL calcs'!BS161</f>
        <v>0.95656749927302387</v>
      </c>
      <c r="BX161" s="2"/>
      <c r="BY161" s="2"/>
      <c r="BZ161" s="2"/>
      <c r="CA161" s="2"/>
      <c r="CB161" s="2"/>
    </row>
    <row r="162" spans="1:80" ht="15.5" x14ac:dyDescent="0.35">
      <c r="A162" s="7" t="s">
        <v>79</v>
      </c>
      <c r="B162" s="158">
        <f t="shared" si="499"/>
        <v>18541999.404820409</v>
      </c>
      <c r="C162" s="159">
        <f>[1]HH_Islam_wealth!D165</f>
        <v>5.6685934691248399</v>
      </c>
      <c r="D162" s="160">
        <f t="shared" si="402"/>
        <v>3271005.3218339295</v>
      </c>
      <c r="E162" s="158">
        <v>7.1953899999999997</v>
      </c>
      <c r="F162" s="158">
        <v>1334167.2187099999</v>
      </c>
      <c r="G162" s="158">
        <v>38.617489999999997</v>
      </c>
      <c r="H162" s="158">
        <v>7160446.6477300003</v>
      </c>
      <c r="I162" s="158">
        <v>20.62602</v>
      </c>
      <c r="J162" s="158">
        <v>3824471.7964900001</v>
      </c>
      <c r="K162" s="158"/>
      <c r="L162" s="158"/>
      <c r="M162" s="158">
        <f t="shared" ref="M162:N162" si="509">I162</f>
        <v>20.62602</v>
      </c>
      <c r="N162" s="158">
        <f t="shared" si="509"/>
        <v>3824471.7964900001</v>
      </c>
      <c r="O162" s="158">
        <v>14.851710000000001</v>
      </c>
      <c r="P162" s="158">
        <v>2753800.3610299998</v>
      </c>
      <c r="Q162" s="158">
        <v>18.709399999999999</v>
      </c>
      <c r="R162" s="161">
        <v>3469093.9760400001</v>
      </c>
      <c r="S162" s="158">
        <v>1.1804699999999999</v>
      </c>
      <c r="T162" s="158">
        <v>218883.39721</v>
      </c>
      <c r="U162" s="158">
        <v>4.3751499999999997</v>
      </c>
      <c r="V162" s="158">
        <v>811240.28696000006</v>
      </c>
      <c r="W162" s="158">
        <v>48.631500000000003</v>
      </c>
      <c r="X162" s="161">
        <v>9017242.4493899997</v>
      </c>
      <c r="Y162" s="158">
        <f>R162+N162</f>
        <v>7293565.7725300007</v>
      </c>
      <c r="Z162" s="162">
        <f t="shared" si="473"/>
        <v>0.72591818348971937</v>
      </c>
      <c r="AA162" s="158">
        <f t="shared" si="474"/>
        <v>158891.4380987419</v>
      </c>
      <c r="AB162" s="158">
        <f t="shared" si="475"/>
        <v>59991.959111258089</v>
      </c>
      <c r="AC162" s="158">
        <f t="shared" si="476"/>
        <v>588894.07548368187</v>
      </c>
      <c r="AD162" s="158">
        <f t="shared" si="477"/>
        <v>222346.21147631813</v>
      </c>
      <c r="AE162" s="158">
        <f t="shared" si="478"/>
        <v>6545780.2589475764</v>
      </c>
      <c r="AF162" s="158">
        <f t="shared" si="479"/>
        <v>2471462.1904424233</v>
      </c>
      <c r="AG162" s="158"/>
      <c r="AH162" s="158">
        <f t="shared" si="480"/>
        <v>28030.134629370899</v>
      </c>
      <c r="AI162" s="158">
        <f t="shared" si="481"/>
        <v>3527.7392553677046</v>
      </c>
      <c r="AJ162" s="158">
        <f t="shared" si="482"/>
        <v>103887.15978508859</v>
      </c>
      <c r="AK162" s="158">
        <f t="shared" si="483"/>
        <v>13074.74318437619</v>
      </c>
      <c r="AL162" s="158">
        <f t="shared" si="484"/>
        <v>116961.90296946478</v>
      </c>
      <c r="AM162" s="158">
        <f t="shared" si="485"/>
        <v>1154745.0517664594</v>
      </c>
      <c r="AN162" s="158">
        <f t="shared" si="486"/>
        <v>145330.71292456999</v>
      </c>
      <c r="AO162" s="158">
        <f t="shared" si="487"/>
        <v>1300075.7646910294</v>
      </c>
      <c r="AP162" s="158">
        <f t="shared" si="488"/>
        <v>1417037.6676604943</v>
      </c>
      <c r="AQ162" s="158">
        <f t="shared" si="489"/>
        <v>5197898.4234952126</v>
      </c>
      <c r="AR162" s="158">
        <f t="shared" si="490"/>
        <v>1962548.224234788</v>
      </c>
      <c r="AS162" s="158">
        <f t="shared" si="491"/>
        <v>916964.4025112465</v>
      </c>
      <c r="AT162" s="158">
        <f t="shared" si="492"/>
        <v>115404.77280206048</v>
      </c>
      <c r="AU162" s="158">
        <f t="shared" si="493"/>
        <v>1032369.175313307</v>
      </c>
      <c r="AV162" s="2"/>
      <c r="AW162" s="2">
        <f t="shared" si="494"/>
        <v>1300075.7646910294</v>
      </c>
      <c r="AX162" s="2">
        <f t="shared" si="495"/>
        <v>1032369.175313307</v>
      </c>
      <c r="AY162" s="2">
        <f t="shared" si="496"/>
        <v>2332444.9400043366</v>
      </c>
      <c r="AZ162" s="2"/>
      <c r="BA162" s="248">
        <f>'JMP Rural FINAL calcs'!BI162+'JMP Urban FINAL calcs'!BI162</f>
        <v>4305005.9750730386</v>
      </c>
      <c r="BB162" s="248">
        <f>'JMP Rural FINAL calcs'!BJ162+'JMP Urban FINAL calcs'!BJ162</f>
        <v>594164.9134535566</v>
      </c>
      <c r="BC162" s="249">
        <f>BA162/B162</f>
        <v>0.23217593103545542</v>
      </c>
      <c r="BD162" s="249">
        <f>'JMP Urban FINAL calcs'!BI162/'JMP Total sum FINAL calcs'!BA162</f>
        <v>0.87269035941467399</v>
      </c>
      <c r="BE162" s="249">
        <f>'JMP Rural FINAL calcs'!BI162/'JMP Total sum FINAL calcs'!BA162</f>
        <v>0.12730964058532607</v>
      </c>
      <c r="BF162" s="248"/>
      <c r="BG162" s="248">
        <f>'JMP Rural FINAL calcs'!BN162+'JMP Urban FINAL calcs'!BN162</f>
        <v>5523476.5437169597</v>
      </c>
      <c r="BH162" s="248">
        <f>'JMP Rural FINAL calcs'!BO162+'JMP Urban FINAL calcs'!BO162</f>
        <v>824936.31849437568</v>
      </c>
      <c r="BI162" s="249">
        <f>BG162/B162</f>
        <v>0.2978900183914906</v>
      </c>
      <c r="BJ162" s="249">
        <f>'JMP Urban FINAL calcs'!BN162/'JMP Total sum FINAL calcs'!BG162</f>
        <v>0.43122349204697624</v>
      </c>
      <c r="BK162" s="249">
        <f>'JMP Rural FINAL calcs'!BN162/'JMP Total sum FINAL calcs'!BG162</f>
        <v>0.56877650795302381</v>
      </c>
      <c r="BL162" s="248"/>
      <c r="BM162" s="248">
        <f>'JMP Rural FINAL calcs'!BS162+'JMP Urban FINAL calcs'!BS162</f>
        <v>7160446.91316</v>
      </c>
      <c r="BN162" s="248">
        <f>'JMP Rural FINAL calcs'!BT162+'JMP Urban FINAL calcs'!BT162</f>
        <v>1116069.0891972331</v>
      </c>
      <c r="BO162" s="249">
        <f>BM162/B162</f>
        <v>0.3861744764859868</v>
      </c>
      <c r="BP162" s="249">
        <f>'JMP Urban FINAL calcs'!BS162/'JMP Total sum FINAL calcs'!BM162</f>
        <v>0.17745659543885051</v>
      </c>
      <c r="BQ162" s="249">
        <f>'JMP Rural FINAL calcs'!BS162/'JMP Total sum FINAL calcs'!BM162</f>
        <v>0.82254340456114949</v>
      </c>
      <c r="BR162" s="248"/>
      <c r="BS162" s="248">
        <f>'JMP Rural FINAL calcs'!BX162+'JMP Urban FINAL calcs'!BX162</f>
        <v>1334167.1740299999</v>
      </c>
      <c r="BT162" s="248">
        <f>'JMP Rural FINAL calcs'!BY162+'JMP Urban FINAL calcs'!BY162</f>
        <v>235361.23754451892</v>
      </c>
      <c r="BU162" s="249">
        <f>BS162/B162</f>
        <v>7.195379230155477E-2</v>
      </c>
      <c r="BV162" s="249">
        <f>'JMP Urban FINAL calcs'!BX162/'JMP Total sum FINAL calcs'!BS162</f>
        <v>5.990979744956812E-2</v>
      </c>
      <c r="BW162" s="249">
        <f>'JMP Rural FINAL calcs'!BX162/'JMP Total sum FINAL calcs'!BS162</f>
        <v>0.94009020255043196</v>
      </c>
      <c r="BX162" s="2"/>
      <c r="BY162" s="2"/>
      <c r="BZ162" s="2"/>
      <c r="CA162" s="2"/>
      <c r="CB162" s="2"/>
    </row>
    <row r="163" spans="1:80" ht="15.5" x14ac:dyDescent="0.35">
      <c r="A163" s="7" t="s">
        <v>126</v>
      </c>
      <c r="B163" s="158">
        <f t="shared" si="499"/>
        <v>4420182.9970079269</v>
      </c>
      <c r="C163" s="159">
        <f>[1]HH_Islam_wealth!D166</f>
        <v>4.8441079038776351</v>
      </c>
      <c r="D163" s="160">
        <f t="shared" si="402"/>
        <v>912486.48558584694</v>
      </c>
      <c r="E163" s="158">
        <v>31.9315</v>
      </c>
      <c r="F163" s="158">
        <v>1411431.1276499999</v>
      </c>
      <c r="G163" s="158">
        <v>12.04946</v>
      </c>
      <c r="H163" s="158">
        <v>532608.13170999999</v>
      </c>
      <c r="I163" s="158"/>
      <c r="J163" s="158"/>
      <c r="K163" s="158">
        <v>48.435490000000001</v>
      </c>
      <c r="L163" s="158">
        <v>2140937.7691600001</v>
      </c>
      <c r="M163" s="158">
        <f t="shared" ref="M163:N163" si="510">K163</f>
        <v>48.435490000000001</v>
      </c>
      <c r="N163" s="158">
        <f t="shared" si="510"/>
        <v>2140937.7691600001</v>
      </c>
      <c r="O163" s="158">
        <v>7.5835499999999998</v>
      </c>
      <c r="P163" s="158">
        <v>335206.97148000001</v>
      </c>
      <c r="Q163" s="158"/>
      <c r="R163" s="161"/>
      <c r="S163" s="158">
        <v>2.6381800000000002</v>
      </c>
      <c r="T163" s="158">
        <v>116612.56283</v>
      </c>
      <c r="U163" s="158">
        <v>14.14404</v>
      </c>
      <c r="V163" s="158">
        <v>625192.45117000001</v>
      </c>
      <c r="W163" s="158">
        <v>39.236820000000002</v>
      </c>
      <c r="X163" s="161">
        <v>1734339.7266500001</v>
      </c>
      <c r="Y163" s="158">
        <f t="shared" ref="Y163:Y164" si="511">N163</f>
        <v>2140937.7691600001</v>
      </c>
      <c r="Z163" s="162">
        <f t="shared" si="473"/>
        <v>0.86462545344043173</v>
      </c>
      <c r="AA163" s="158">
        <f t="shared" si="474"/>
        <v>100826.19001373959</v>
      </c>
      <c r="AB163" s="158">
        <f t="shared" si="475"/>
        <v>15786.372816260415</v>
      </c>
      <c r="AC163" s="158">
        <f t="shared" si="476"/>
        <v>540557.30658039625</v>
      </c>
      <c r="AD163" s="158">
        <f t="shared" si="477"/>
        <v>84635.144589603777</v>
      </c>
      <c r="AE163" s="158">
        <f t="shared" si="478"/>
        <v>1499554.2725745107</v>
      </c>
      <c r="AF163" s="158">
        <f t="shared" si="479"/>
        <v>234785.45407548934</v>
      </c>
      <c r="AG163" s="158"/>
      <c r="AH163" s="158">
        <f t="shared" si="480"/>
        <v>20814.19159408686</v>
      </c>
      <c r="AI163" s="158">
        <f t="shared" si="481"/>
        <v>1086.2937772039625</v>
      </c>
      <c r="AJ163" s="158">
        <f t="shared" si="482"/>
        <v>111590.68239328201</v>
      </c>
      <c r="AK163" s="158">
        <f t="shared" si="483"/>
        <v>5823.9237075248075</v>
      </c>
      <c r="AL163" s="158">
        <f t="shared" si="484"/>
        <v>117414.60610080682</v>
      </c>
      <c r="AM163" s="158">
        <f t="shared" si="485"/>
        <v>309562.52468574041</v>
      </c>
      <c r="AN163" s="158">
        <f t="shared" si="486"/>
        <v>16156.084789629833</v>
      </c>
      <c r="AO163" s="158">
        <f t="shared" si="487"/>
        <v>325718.60947537026</v>
      </c>
      <c r="AP163" s="158">
        <f t="shared" si="488"/>
        <v>443133.21557617711</v>
      </c>
      <c r="AQ163" s="158">
        <f t="shared" si="489"/>
        <v>460506.54738581995</v>
      </c>
      <c r="AR163" s="158">
        <f t="shared" si="490"/>
        <v>72101.584324180061</v>
      </c>
      <c r="AS163" s="158">
        <f t="shared" si="491"/>
        <v>95065.29510153798</v>
      </c>
      <c r="AT163" s="158">
        <f t="shared" si="492"/>
        <v>4961.4628572073325</v>
      </c>
      <c r="AU163" s="158">
        <f t="shared" si="493"/>
        <v>100026.75795874531</v>
      </c>
      <c r="AV163" s="2"/>
      <c r="AW163" s="2">
        <f t="shared" si="494"/>
        <v>325718.60947537026</v>
      </c>
      <c r="AX163" s="2">
        <f t="shared" si="495"/>
        <v>100026.75795874531</v>
      </c>
      <c r="AY163" s="2">
        <f t="shared" si="496"/>
        <v>425745.36743411556</v>
      </c>
      <c r="AZ163" s="2"/>
      <c r="BA163" s="248">
        <f>'JMP Rural FINAL calcs'!BI163+'JMP Urban FINAL calcs'!BI163</f>
        <v>1049154.6965088816</v>
      </c>
      <c r="BB163" s="248">
        <f>'JMP Rural FINAL calcs'!BJ163+'JMP Urban FINAL calcs'!BJ163</f>
        <v>198560.4532312582</v>
      </c>
      <c r="BC163" s="249">
        <f>BA163/B163</f>
        <v>0.23735548895126438</v>
      </c>
      <c r="BD163" s="249">
        <f>'JMP Urban FINAL calcs'!BI163/'JMP Total sum FINAL calcs'!BA163</f>
        <v>0.85962621144112805</v>
      </c>
      <c r="BE163" s="249">
        <f>'JMP Rural FINAL calcs'!BI163/'JMP Total sum FINAL calcs'!BA163</f>
        <v>0.14037378855887189</v>
      </c>
      <c r="BF163" s="248"/>
      <c r="BG163" s="248">
        <f>'JMP Rural FINAL calcs'!BN163+'JMP Urban FINAL calcs'!BN163</f>
        <v>1310377.4196311184</v>
      </c>
      <c r="BH163" s="248">
        <f>'JMP Rural FINAL calcs'!BO163+'JMP Urban FINAL calcs'!BO163</f>
        <v>244110.56256264256</v>
      </c>
      <c r="BI163" s="249">
        <f>BG163/B163</f>
        <v>0.29645320578766265</v>
      </c>
      <c r="BJ163" s="249">
        <f>'JMP Urban FINAL calcs'!BN163/'JMP Total sum FINAL calcs'!BG163</f>
        <v>0.71214593270166482</v>
      </c>
      <c r="BK163" s="249">
        <f>'JMP Rural FINAL calcs'!BN163/'JMP Total sum FINAL calcs'!BG163</f>
        <v>0.28785406729833518</v>
      </c>
      <c r="BL163" s="248"/>
      <c r="BM163" s="248">
        <f>'JMP Rural FINAL calcs'!BS163+'JMP Urban FINAL calcs'!BS163</f>
        <v>532608.14103000006</v>
      </c>
      <c r="BN163" s="248">
        <f>'JMP Rural FINAL calcs'!BT163+'JMP Urban FINAL calcs'!BT163</f>
        <v>95460.650085974514</v>
      </c>
      <c r="BO163" s="249">
        <f>BM163/B163</f>
        <v>0.12049459069693012</v>
      </c>
      <c r="BP163" s="249">
        <f>'JMP Urban FINAL calcs'!BS163/'JMP Total sum FINAL calcs'!BM163</f>
        <v>0.36135654289437397</v>
      </c>
      <c r="BQ163" s="249">
        <f>'JMP Rural FINAL calcs'!BS163/'JMP Total sum FINAL calcs'!BM163</f>
        <v>0.63864345710562587</v>
      </c>
      <c r="BR163" s="248"/>
      <c r="BS163" s="248">
        <f>'JMP Rural FINAL calcs'!BX163+'JMP Urban FINAL calcs'!BX163</f>
        <v>1411431.18558</v>
      </c>
      <c r="BT163" s="248">
        <f>'JMP Rural FINAL calcs'!BY163+'JMP Urban FINAL calcs'!BY163</f>
        <v>291370.71543145657</v>
      </c>
      <c r="BU163" s="249">
        <f>BS163/B163</f>
        <v>0.31931510223341752</v>
      </c>
      <c r="BV163" s="249">
        <f>'JMP Urban FINAL calcs'!BX163/'JMP Total sum FINAL calcs'!BS163</f>
        <v>0.13645484624236653</v>
      </c>
      <c r="BW163" s="249">
        <f>'JMP Rural FINAL calcs'!BX163/'JMP Total sum FINAL calcs'!BS163</f>
        <v>0.86354515375763341</v>
      </c>
      <c r="BX163" s="2"/>
      <c r="BY163" s="2"/>
      <c r="BZ163" s="2"/>
      <c r="CA163" s="2"/>
      <c r="CB163" s="2"/>
    </row>
    <row r="164" spans="1:80" ht="15.5" x14ac:dyDescent="0.35">
      <c r="A164" s="7" t="s">
        <v>125</v>
      </c>
      <c r="B164" s="158">
        <f t="shared" si="499"/>
        <v>1265137.0977841427</v>
      </c>
      <c r="C164" s="159">
        <f>[1]HH_Islam_wealth!D167</f>
        <v>3.47529761733847</v>
      </c>
      <c r="D164" s="160">
        <f t="shared" si="402"/>
        <v>364037.05152396078</v>
      </c>
      <c r="E164" s="158">
        <v>0.13067999999999999</v>
      </c>
      <c r="F164" s="158">
        <v>1653.30665</v>
      </c>
      <c r="G164" s="158">
        <v>0.40193000000000001</v>
      </c>
      <c r="H164" s="158">
        <v>5084.93552</v>
      </c>
      <c r="I164" s="158"/>
      <c r="J164" s="158"/>
      <c r="K164" s="158">
        <v>95.504840000000002</v>
      </c>
      <c r="L164" s="158">
        <v>1208267.9937400001</v>
      </c>
      <c r="M164" s="158">
        <f t="shared" ref="M164:N164" si="512">K164</f>
        <v>95.504840000000002</v>
      </c>
      <c r="N164" s="158">
        <f t="shared" si="512"/>
        <v>1208267.9937400001</v>
      </c>
      <c r="O164" s="158">
        <v>3.9625499999999998</v>
      </c>
      <c r="P164" s="158">
        <v>50131.7641</v>
      </c>
      <c r="Q164" s="158"/>
      <c r="R164" s="161"/>
      <c r="S164" s="158">
        <v>23.231670000000001</v>
      </c>
      <c r="T164" s="158">
        <v>293912.70699999999</v>
      </c>
      <c r="U164" s="158">
        <v>6.6755199999999997</v>
      </c>
      <c r="V164" s="158">
        <v>84454.479990000007</v>
      </c>
      <c r="W164" s="158">
        <v>69.560199999999995</v>
      </c>
      <c r="X164" s="161">
        <v>880032.57083999994</v>
      </c>
      <c r="Y164" s="158">
        <f t="shared" si="511"/>
        <v>1208267.9937400001</v>
      </c>
      <c r="Z164" s="162">
        <f t="shared" si="473"/>
        <v>0.96016229041075984</v>
      </c>
      <c r="AA164" s="158">
        <f t="shared" si="474"/>
        <v>282203.89793394657</v>
      </c>
      <c r="AB164" s="158">
        <f t="shared" si="475"/>
        <v>11708.809066053433</v>
      </c>
      <c r="AC164" s="158">
        <f t="shared" si="476"/>
        <v>81090.006942648091</v>
      </c>
      <c r="AD164" s="158">
        <f t="shared" si="477"/>
        <v>3364.4730473519139</v>
      </c>
      <c r="AE164" s="158">
        <f t="shared" si="478"/>
        <v>844974.08885380358</v>
      </c>
      <c r="AF164" s="158">
        <f t="shared" si="479"/>
        <v>35058.481986196333</v>
      </c>
      <c r="AG164" s="158"/>
      <c r="AH164" s="158">
        <f t="shared" si="480"/>
        <v>81202.800164801505</v>
      </c>
      <c r="AI164" s="158">
        <f t="shared" si="481"/>
        <v>1123.0509686074536</v>
      </c>
      <c r="AJ164" s="158">
        <f t="shared" si="482"/>
        <v>23333.255413316299</v>
      </c>
      <c r="AK164" s="158">
        <f t="shared" si="483"/>
        <v>322.70358952533581</v>
      </c>
      <c r="AL164" s="158">
        <f t="shared" si="484"/>
        <v>23655.959002841635</v>
      </c>
      <c r="AM164" s="158">
        <f t="shared" si="485"/>
        <v>243137.18762910456</v>
      </c>
      <c r="AN164" s="158">
        <f t="shared" si="486"/>
        <v>3362.6359376424284</v>
      </c>
      <c r="AO164" s="158">
        <f t="shared" si="487"/>
        <v>246499.82356674699</v>
      </c>
      <c r="AP164" s="158">
        <f t="shared" si="488"/>
        <v>270155.78256958863</v>
      </c>
      <c r="AQ164" s="158">
        <f t="shared" si="489"/>
        <v>4882.3633354742278</v>
      </c>
      <c r="AR164" s="158">
        <f t="shared" si="490"/>
        <v>202.57218452577189</v>
      </c>
      <c r="AS164" s="158">
        <f t="shared" si="491"/>
        <v>1404.8763222798018</v>
      </c>
      <c r="AT164" s="158">
        <f t="shared" si="492"/>
        <v>19.429720542985727</v>
      </c>
      <c r="AU164" s="158">
        <f t="shared" si="493"/>
        <v>1424.3060428227875</v>
      </c>
      <c r="AV164" s="2"/>
      <c r="AW164" s="2">
        <f t="shared" si="494"/>
        <v>246499.82356674699</v>
      </c>
      <c r="AX164" s="2">
        <f t="shared" si="495"/>
        <v>1424.3060428227875</v>
      </c>
      <c r="AY164" s="2">
        <f t="shared" si="496"/>
        <v>247924.12960956976</v>
      </c>
      <c r="AZ164" s="2"/>
      <c r="BA164" s="248">
        <f>'JMP Rural FINAL calcs'!BI164+'JMP Urban FINAL calcs'!BI164</f>
        <v>722242.2882947129</v>
      </c>
      <c r="BB164" s="248">
        <f>'JMP Rural FINAL calcs'!BJ164+'JMP Urban FINAL calcs'!BJ164</f>
        <v>202287.51539061608</v>
      </c>
      <c r="BC164" s="249">
        <f>BA164/B164</f>
        <v>0.57088064966216145</v>
      </c>
      <c r="BD164" s="249">
        <f>'JMP Urban FINAL calcs'!BI164/'JMP Total sum FINAL calcs'!BA164</f>
        <v>0.27267659581499853</v>
      </c>
      <c r="BE164" s="249">
        <f>'JMP Rural FINAL calcs'!BI164/'JMP Total sum FINAL calcs'!BA164</f>
        <v>0.72732340418500152</v>
      </c>
      <c r="BF164" s="248"/>
      <c r="BG164" s="248">
        <f>'JMP Rural FINAL calcs'!BN164+'JMP Urban FINAL calcs'!BN164</f>
        <v>242244.77389528701</v>
      </c>
      <c r="BH164" s="248">
        <f>'JMP Rural FINAL calcs'!BO164+'JMP Urban FINAL calcs'!BO164</f>
        <v>67848.524013581191</v>
      </c>
      <c r="BI164" s="249">
        <f>BG164/B164</f>
        <v>0.19147709313051758</v>
      </c>
      <c r="BJ164" s="249">
        <f>'JMP Urban FINAL calcs'!BN164/'JMP Total sum FINAL calcs'!BG164</f>
        <v>0.27190048988480742</v>
      </c>
      <c r="BK164" s="249">
        <f>'JMP Rural FINAL calcs'!BN164/'JMP Total sum FINAL calcs'!BG164</f>
        <v>0.72809951011519258</v>
      </c>
      <c r="BL164" s="248"/>
      <c r="BM164" s="248">
        <f>'JMP Rural FINAL calcs'!BS164+'JMP Urban FINAL calcs'!BS164</f>
        <v>5084.9356600000001</v>
      </c>
      <c r="BN164" s="248">
        <f>'JMP Rural FINAL calcs'!BT164+'JMP Urban FINAL calcs'!BT164</f>
        <v>1424.070680369899</v>
      </c>
      <c r="BO164" s="249">
        <f>BM164/B164</f>
        <v>4.01927638427973E-3</v>
      </c>
      <c r="BP164" s="249">
        <f>'JMP Urban FINAL calcs'!BS164/'JMP Total sum FINAL calcs'!BM164</f>
        <v>9.8798020976336207E-2</v>
      </c>
      <c r="BQ164" s="249">
        <f>'JMP Rural FINAL calcs'!BS164/'JMP Total sum FINAL calcs'!BM164</f>
        <v>0.90120197902366372</v>
      </c>
      <c r="BR164" s="248"/>
      <c r="BS164" s="248">
        <f>'JMP Rural FINAL calcs'!BX164+'JMP Urban FINAL calcs'!BX164</f>
        <v>1653.3067000000001</v>
      </c>
      <c r="BT164" s="248">
        <f>'JMP Rural FINAL calcs'!BY164+'JMP Urban FINAL calcs'!BY164</f>
        <v>475.73096811955128</v>
      </c>
      <c r="BU164" s="249">
        <f>BS164/B164</f>
        <v>1.3068201880220944E-3</v>
      </c>
      <c r="BV164" s="249">
        <f>'JMP Urban FINAL calcs'!BX164/'JMP Total sum FINAL calcs'!BS164</f>
        <v>0</v>
      </c>
      <c r="BW164" s="249">
        <f>'JMP Rural FINAL calcs'!BX164/'JMP Total sum FINAL calcs'!BS164</f>
        <v>1</v>
      </c>
      <c r="BX164" s="2"/>
      <c r="BY164" s="2"/>
      <c r="BZ164" s="2"/>
      <c r="CA164" s="2"/>
      <c r="CB164" s="2"/>
    </row>
    <row r="165" spans="1:80" ht="15.5" x14ac:dyDescent="0.35">
      <c r="A165" s="7" t="s">
        <v>175</v>
      </c>
      <c r="B165" s="158"/>
      <c r="C165" s="159">
        <f>[1]HH_Islam_wealth!D168</f>
        <v>4.1021658621736803</v>
      </c>
      <c r="D165" s="160">
        <f t="shared" si="402"/>
        <v>0</v>
      </c>
      <c r="E165" s="158"/>
      <c r="F165" s="158"/>
      <c r="G165" s="158"/>
      <c r="H165" s="158"/>
      <c r="I165" s="158"/>
      <c r="J165" s="158"/>
      <c r="K165" s="158"/>
      <c r="L165" s="158"/>
      <c r="M165" s="158">
        <f t="shared" ref="M165:N165" si="513">K165</f>
        <v>0</v>
      </c>
      <c r="N165" s="158">
        <f t="shared" si="513"/>
        <v>0</v>
      </c>
      <c r="O165" s="158"/>
      <c r="P165" s="158"/>
      <c r="Q165" s="158"/>
      <c r="R165" s="161"/>
      <c r="S165" s="158"/>
      <c r="T165" s="158"/>
      <c r="U165" s="158"/>
      <c r="V165" s="158"/>
      <c r="W165" s="158"/>
      <c r="X165" s="161"/>
      <c r="Y165" s="158"/>
      <c r="Z165" s="162"/>
      <c r="AA165" s="158"/>
      <c r="AB165" s="158"/>
      <c r="AC165" s="158"/>
      <c r="AD165" s="158"/>
      <c r="AE165" s="158"/>
      <c r="AF165" s="158"/>
      <c r="AG165" s="158"/>
      <c r="AH165" s="158"/>
      <c r="AI165" s="158"/>
      <c r="AJ165" s="158"/>
      <c r="AK165" s="158"/>
      <c r="AL165" s="158"/>
      <c r="AM165" s="158"/>
      <c r="AN165" s="158"/>
      <c r="AO165" s="158"/>
      <c r="AP165" s="158"/>
      <c r="AQ165" s="158"/>
      <c r="AR165" s="158"/>
      <c r="AS165" s="158"/>
      <c r="AT165" s="158"/>
      <c r="AU165" s="158"/>
      <c r="AV165" s="2"/>
      <c r="AW165" s="2" t="s">
        <v>238</v>
      </c>
      <c r="AX165" s="2" t="s">
        <v>238</v>
      </c>
      <c r="AY165" s="2" t="s">
        <v>238</v>
      </c>
      <c r="AZ165" s="2"/>
      <c r="BA165" s="248">
        <f>'JMP Rural FINAL calcs'!BI165+'JMP Urban FINAL calcs'!BI165</f>
        <v>0</v>
      </c>
      <c r="BB165" s="248">
        <f>'JMP Rural FINAL calcs'!BJ165+'JMP Urban FINAL calcs'!BJ165</f>
        <v>0</v>
      </c>
      <c r="BC165" s="249" t="e">
        <f>BA165/B165</f>
        <v>#DIV/0!</v>
      </c>
      <c r="BD165" s="249" t="e">
        <f>'JMP Urban FINAL calcs'!BI165/'JMP Total sum FINAL calcs'!BA165</f>
        <v>#DIV/0!</v>
      </c>
      <c r="BE165" s="249" t="e">
        <f>'JMP Rural FINAL calcs'!BI165/'JMP Total sum FINAL calcs'!BA165</f>
        <v>#DIV/0!</v>
      </c>
      <c r="BF165" s="248"/>
      <c r="BG165" s="248">
        <f>'JMP Rural FINAL calcs'!BN165+'JMP Urban FINAL calcs'!BN165</f>
        <v>0</v>
      </c>
      <c r="BH165" s="248">
        <f>'JMP Rural FINAL calcs'!BO165+'JMP Urban FINAL calcs'!BO165</f>
        <v>0</v>
      </c>
      <c r="BI165" s="249" t="e">
        <f>BG165/B165</f>
        <v>#DIV/0!</v>
      </c>
      <c r="BJ165" s="249" t="e">
        <f>'JMP Urban FINAL calcs'!BN165/'JMP Total sum FINAL calcs'!BG165</f>
        <v>#DIV/0!</v>
      </c>
      <c r="BK165" s="249" t="e">
        <f>'JMP Rural FINAL calcs'!BN165/'JMP Total sum FINAL calcs'!BG165</f>
        <v>#DIV/0!</v>
      </c>
      <c r="BL165" s="248"/>
      <c r="BM165" s="248">
        <f>'JMP Rural FINAL calcs'!BS165+'JMP Urban FINAL calcs'!BS165</f>
        <v>0</v>
      </c>
      <c r="BN165" s="248"/>
      <c r="BO165" s="249" t="e">
        <f>BM165/B165</f>
        <v>#DIV/0!</v>
      </c>
      <c r="BP165" s="249" t="e">
        <f>'JMP Urban FINAL calcs'!BS165/'JMP Total sum FINAL calcs'!BM165</f>
        <v>#DIV/0!</v>
      </c>
      <c r="BQ165" s="249" t="e">
        <f>'JMP Rural FINAL calcs'!BS165/'JMP Total sum FINAL calcs'!BM165</f>
        <v>#DIV/0!</v>
      </c>
      <c r="BR165" s="248"/>
      <c r="BS165" s="248">
        <f>'JMP Rural FINAL calcs'!BX165+'JMP Urban FINAL calcs'!BX165</f>
        <v>0</v>
      </c>
      <c r="BT165" s="248">
        <f>'JMP Rural FINAL calcs'!BY165+'JMP Urban FINAL calcs'!BY165</f>
        <v>0</v>
      </c>
      <c r="BU165" s="249" t="e">
        <f>BS165/B165</f>
        <v>#DIV/0!</v>
      </c>
      <c r="BV165" s="249" t="e">
        <f>'JMP Urban FINAL calcs'!BX165/'JMP Total sum FINAL calcs'!BS165</f>
        <v>#DIV/0!</v>
      </c>
      <c r="BW165" s="249" t="e">
        <f>'JMP Rural FINAL calcs'!BX165/'JMP Total sum FINAL calcs'!BS165</f>
        <v>#DIV/0!</v>
      </c>
      <c r="BX165" s="2"/>
      <c r="BY165" s="2"/>
      <c r="BZ165" s="2"/>
      <c r="CA165" s="2"/>
      <c r="CB165" s="2"/>
    </row>
    <row r="166" spans="1:80" ht="15.5" x14ac:dyDescent="0.35">
      <c r="A166" s="7" t="s">
        <v>60</v>
      </c>
      <c r="B166" s="158">
        <f t="shared" ref="B166:B183" si="514">(V166*100)/U166</f>
        <v>29668814.879078306</v>
      </c>
      <c r="C166" s="159">
        <f>[1]HH_Islam_wealth!D169</f>
        <v>4.3663628454440397</v>
      </c>
      <c r="D166" s="160">
        <f t="shared" si="402"/>
        <v>6794857.8552136151</v>
      </c>
      <c r="E166" s="158">
        <v>27.40605</v>
      </c>
      <c r="F166" s="158">
        <v>8131054.4999700002</v>
      </c>
      <c r="G166" s="158">
        <v>38.537669999999999</v>
      </c>
      <c r="H166" s="158">
        <v>11433676.063030001</v>
      </c>
      <c r="I166" s="158"/>
      <c r="J166" s="158"/>
      <c r="K166" s="158">
        <v>29.360289999999999</v>
      </c>
      <c r="L166" s="158">
        <v>8710857.0802200008</v>
      </c>
      <c r="M166" s="158">
        <f t="shared" ref="M166:N166" si="515">K166</f>
        <v>29.360289999999999</v>
      </c>
      <c r="N166" s="158">
        <f t="shared" si="515"/>
        <v>8710857.0802200008</v>
      </c>
      <c r="O166" s="158">
        <v>4.6959900000000001</v>
      </c>
      <c r="P166" s="158">
        <v>1393246.35678</v>
      </c>
      <c r="Q166" s="158"/>
      <c r="R166" s="161"/>
      <c r="S166" s="158">
        <v>0.88978999999999997</v>
      </c>
      <c r="T166" s="158">
        <v>263991.14162000001</v>
      </c>
      <c r="U166" s="158">
        <v>7.3464900000000002</v>
      </c>
      <c r="V166" s="158">
        <v>2179616.5182099999</v>
      </c>
      <c r="W166" s="158">
        <v>25.82001</v>
      </c>
      <c r="X166" s="161">
        <v>7660495.7771699997</v>
      </c>
      <c r="Y166" s="158">
        <f t="shared" ref="Y166:Y167" si="516">N166</f>
        <v>8710857.0802200008</v>
      </c>
      <c r="Z166" s="162">
        <f t="shared" ref="Z166:Z184" si="517">Y166/(Y166+P166)</f>
        <v>0.86211083789204879</v>
      </c>
      <c r="AA166" s="158">
        <f t="shared" ref="AA166:AA184" si="518">T166*Z166</f>
        <v>227589.62429809672</v>
      </c>
      <c r="AB166" s="158">
        <f t="shared" ref="AB166:AB184" si="519">T166*(1-Z166)</f>
        <v>36401.517321903288</v>
      </c>
      <c r="AC166" s="158">
        <f t="shared" ref="AC166:AC184" si="520">V166*Z166</f>
        <v>1879071.0227973731</v>
      </c>
      <c r="AD166" s="158">
        <f t="shared" ref="AD166:AD184" si="521">V166*(1-Z166)</f>
        <v>300545.49541262689</v>
      </c>
      <c r="AE166" s="158">
        <f t="shared" ref="AE166:AE184" si="522">X166*Z166</f>
        <v>6604196.4331245301</v>
      </c>
      <c r="AF166" s="158">
        <f t="shared" ref="AF166:AF184" si="523">X166*(1-Z166)</f>
        <v>1056299.3440454698</v>
      </c>
      <c r="AG166" s="158"/>
      <c r="AH166" s="158">
        <f t="shared" ref="AH166:AH184" si="524">AA166/C166</f>
        <v>52123.387898366898</v>
      </c>
      <c r="AI166" s="158">
        <f t="shared" ref="AI166:AI184" si="525">AB166/($AG$2*C166)</f>
        <v>2778.935131321442</v>
      </c>
      <c r="AJ166" s="158">
        <f t="shared" ref="AJ166:AJ184" si="526">AC166/C166</f>
        <v>430351.5510072732</v>
      </c>
      <c r="AK166" s="158">
        <f t="shared" ref="AK166:AK184" si="527">AD166/($AG$2*C166)</f>
        <v>22944.000613403194</v>
      </c>
      <c r="AL166" s="158">
        <f t="shared" ref="AL166:AL184" si="528">AJ166+AK166</f>
        <v>453295.55162067642</v>
      </c>
      <c r="AM166" s="158">
        <f t="shared" ref="AM166:AM184" si="529">AE166/C166</f>
        <v>1512516.6338421681</v>
      </c>
      <c r="AN166" s="158">
        <f t="shared" ref="AN166:AN184" si="530">AF166/($AG$2*C166)</f>
        <v>80639.148374001641</v>
      </c>
      <c r="AO166" s="158">
        <f t="shared" ref="AO166:AO184" si="531">AM166+AN166</f>
        <v>1593155.7822161699</v>
      </c>
      <c r="AP166" s="158">
        <f t="shared" ref="AP166:AP184" si="532">AO166+AL166</f>
        <v>2046451.3338368463</v>
      </c>
      <c r="AQ166" s="158">
        <f t="shared" ref="AQ166:AQ184" si="533">H166*Z166</f>
        <v>9857096.0508850552</v>
      </c>
      <c r="AR166" s="158">
        <f t="shared" ref="AR166:AR184" si="534">H166*(1-Z166)</f>
        <v>1576580.0121449451</v>
      </c>
      <c r="AS166" s="158">
        <f t="shared" ref="AS166:AS184" si="535">AQ166/C166</f>
        <v>2257507.3121030629</v>
      </c>
      <c r="AT166" s="158">
        <f t="shared" ref="AT166:AT184" si="536">AR166/($AG$2*C166)</f>
        <v>120357.99344145849</v>
      </c>
      <c r="AU166" s="158">
        <f t="shared" ref="AU166:AU184" si="537">SUM(AS166:AT166)</f>
        <v>2377865.3055445212</v>
      </c>
      <c r="AV166" s="2"/>
      <c r="AW166" s="2">
        <f t="shared" ref="AW166:AW184" si="538">AO166</f>
        <v>1593155.7822161699</v>
      </c>
      <c r="AX166" s="2">
        <f t="shared" ref="AX166:AX184" si="539">AU166</f>
        <v>2377865.3055445212</v>
      </c>
      <c r="AY166" s="2">
        <f t="shared" ref="AY166:AY184" si="540">AX166+AW166</f>
        <v>3971021.0877606911</v>
      </c>
      <c r="AZ166" s="2"/>
      <c r="BA166" s="248">
        <f>'JMP Rural FINAL calcs'!BI166+'JMP Urban FINAL calcs'!BI166</f>
        <v>3871742.1453944114</v>
      </c>
      <c r="BB166" s="248">
        <f>'JMP Rural FINAL calcs'!BJ166+'JMP Urban FINAL calcs'!BJ166</f>
        <v>798471.83992741024</v>
      </c>
      <c r="BC166" s="249">
        <f>BA166/B166</f>
        <v>0.13049871257664106</v>
      </c>
      <c r="BD166" s="249">
        <f>'JMP Urban FINAL calcs'!BI166/'JMP Total sum FINAL calcs'!BA166</f>
        <v>0.90150908916605133</v>
      </c>
      <c r="BE166" s="249">
        <f>'JMP Rural FINAL calcs'!BI166/'JMP Total sum FINAL calcs'!BA166</f>
        <v>9.8490910833948633E-2</v>
      </c>
      <c r="BF166" s="248"/>
      <c r="BG166" s="248">
        <f>'JMP Rural FINAL calcs'!BN166+'JMP Urban FINAL calcs'!BN166</f>
        <v>5968370.0265755886</v>
      </c>
      <c r="BH166" s="248">
        <f>'JMP Rural FINAL calcs'!BO166+'JMP Urban FINAL calcs'!BO166</f>
        <v>1248613.840012745</v>
      </c>
      <c r="BI166" s="249">
        <f>BG166/B166</f>
        <v>0.20116644533665992</v>
      </c>
      <c r="BJ166" s="249">
        <f>'JMP Urban FINAL calcs'!BN166/'JMP Total sum FINAL calcs'!BG166</f>
        <v>0.45984083789529295</v>
      </c>
      <c r="BK166" s="249">
        <f>'JMP Rural FINAL calcs'!BN166/'JMP Total sum FINAL calcs'!BG166</f>
        <v>0.54015916210470705</v>
      </c>
      <c r="BL166" s="248"/>
      <c r="BM166" s="248">
        <f>'JMP Rural FINAL calcs'!BS166+'JMP Urban FINAL calcs'!BS166</f>
        <v>11433676.102869999</v>
      </c>
      <c r="BN166" s="248">
        <f>'JMP Rural FINAL calcs'!BT166+'JMP Urban FINAL calcs'!BT166</f>
        <v>2406062.2602699567</v>
      </c>
      <c r="BO166" s="249">
        <f>BM166/B166</f>
        <v>0.38537690667694097</v>
      </c>
      <c r="BP166" s="249">
        <f>'JMP Urban FINAL calcs'!BS166/'JMP Total sum FINAL calcs'!BM166</f>
        <v>0.27701498223348892</v>
      </c>
      <c r="BQ166" s="249">
        <f>'JMP Rural FINAL calcs'!BS166/'JMP Total sum FINAL calcs'!BM166</f>
        <v>0.72298501776651114</v>
      </c>
      <c r="BR166" s="248"/>
      <c r="BS166" s="248">
        <f>'JMP Rural FINAL calcs'!BX166+'JMP Urban FINAL calcs'!BX166</f>
        <v>8131054.5911800005</v>
      </c>
      <c r="BT166" s="248">
        <f>'JMP Rural FINAL calcs'!BY166+'JMP Urban FINAL calcs'!BY166</f>
        <v>1862203.1377131483</v>
      </c>
      <c r="BU166" s="249">
        <f>BS166/B166</f>
        <v>0.27406064665271862</v>
      </c>
      <c r="BV166" s="249">
        <f>'JMP Urban FINAL calcs'!BX166/'JMP Total sum FINAL calcs'!BS166</f>
        <v>0.10489216411548249</v>
      </c>
      <c r="BW166" s="249">
        <f>'JMP Rural FINAL calcs'!BX166/'JMP Total sum FINAL calcs'!BS166</f>
        <v>0.89510783588451748</v>
      </c>
      <c r="BX166" s="2"/>
      <c r="BY166" s="2"/>
      <c r="BZ166" s="2"/>
      <c r="CA166" s="2"/>
      <c r="CB166" s="2"/>
    </row>
    <row r="167" spans="1:80" ht="15.5" x14ac:dyDescent="0.35">
      <c r="A167" s="7" t="s">
        <v>153</v>
      </c>
      <c r="B167" s="158">
        <f t="shared" si="514"/>
        <v>2533795.1763287843</v>
      </c>
      <c r="C167" s="159">
        <f>[1]HH_Islam_wealth!D170</f>
        <v>4.2382239682248004</v>
      </c>
      <c r="D167" s="160">
        <f t="shared" si="402"/>
        <v>597843.62396262796</v>
      </c>
      <c r="E167" s="158">
        <v>48.71255</v>
      </c>
      <c r="F167" s="158">
        <v>1234275.7276300001</v>
      </c>
      <c r="G167" s="158">
        <v>4.35433</v>
      </c>
      <c r="H167" s="158">
        <v>110329.81531000001</v>
      </c>
      <c r="I167" s="158"/>
      <c r="J167" s="158"/>
      <c r="K167" s="158">
        <v>34.503740000000001</v>
      </c>
      <c r="L167" s="158">
        <v>874253.61603000003</v>
      </c>
      <c r="M167" s="158">
        <f t="shared" ref="M167:N167" si="541">K167</f>
        <v>34.503740000000001</v>
      </c>
      <c r="N167" s="158">
        <f t="shared" si="541"/>
        <v>874253.61603000003</v>
      </c>
      <c r="O167" s="158">
        <v>12.42938</v>
      </c>
      <c r="P167" s="158">
        <v>314934.84104000003</v>
      </c>
      <c r="Q167" s="158"/>
      <c r="R167" s="161"/>
      <c r="S167" s="158">
        <v>35.663429999999998</v>
      </c>
      <c r="T167" s="158">
        <v>903637.78977999999</v>
      </c>
      <c r="U167" s="158">
        <v>1.2859499999999999</v>
      </c>
      <c r="V167" s="158">
        <v>32583.339070000002</v>
      </c>
      <c r="W167" s="158">
        <v>9.9837399999999992</v>
      </c>
      <c r="X167" s="161">
        <v>252967.32821000001</v>
      </c>
      <c r="Y167" s="158">
        <f t="shared" si="516"/>
        <v>874253.61603000003</v>
      </c>
      <c r="Z167" s="162">
        <f t="shared" si="517"/>
        <v>0.73516826608294117</v>
      </c>
      <c r="AA167" s="158">
        <f t="shared" si="518"/>
        <v>664325.82707958389</v>
      </c>
      <c r="AB167" s="158">
        <f t="shared" si="519"/>
        <v>239311.9627004161</v>
      </c>
      <c r="AC167" s="158">
        <f t="shared" si="520"/>
        <v>23954.236887284453</v>
      </c>
      <c r="AD167" s="158">
        <f t="shared" si="521"/>
        <v>8629.1021827155473</v>
      </c>
      <c r="AE167" s="158">
        <f t="shared" si="522"/>
        <v>185973.55205577999</v>
      </c>
      <c r="AF167" s="158">
        <f t="shared" si="523"/>
        <v>66993.776154220017</v>
      </c>
      <c r="AG167" s="158"/>
      <c r="AH167" s="158">
        <f t="shared" si="524"/>
        <v>156746.27675654428</v>
      </c>
      <c r="AI167" s="158">
        <f t="shared" si="525"/>
        <v>18821.717500428451</v>
      </c>
      <c r="AJ167" s="158">
        <f t="shared" si="526"/>
        <v>5651.9516351368748</v>
      </c>
      <c r="AK167" s="158">
        <f t="shared" si="527"/>
        <v>678.67281573684636</v>
      </c>
      <c r="AL167" s="158">
        <f t="shared" si="528"/>
        <v>6330.6244508737209</v>
      </c>
      <c r="AM167" s="158">
        <f t="shared" si="529"/>
        <v>43880.067087081261</v>
      </c>
      <c r="AN167" s="158">
        <f t="shared" si="530"/>
        <v>5269.0133616102621</v>
      </c>
      <c r="AO167" s="158">
        <f t="shared" si="531"/>
        <v>49149.080448691522</v>
      </c>
      <c r="AP167" s="158">
        <f t="shared" si="532"/>
        <v>55479.704899565244</v>
      </c>
      <c r="AQ167" s="158">
        <f t="shared" si="533"/>
        <v>81110.979018703845</v>
      </c>
      <c r="AR167" s="158">
        <f t="shared" si="534"/>
        <v>29218.836291296164</v>
      </c>
      <c r="AS167" s="158">
        <f t="shared" si="535"/>
        <v>19137.964304580524</v>
      </c>
      <c r="AT167" s="158">
        <f t="shared" si="536"/>
        <v>2298.0409176389521</v>
      </c>
      <c r="AU167" s="158">
        <f t="shared" si="537"/>
        <v>21436.005222219475</v>
      </c>
      <c r="AV167" s="2"/>
      <c r="AW167" s="2">
        <f t="shared" si="538"/>
        <v>49149.080448691522</v>
      </c>
      <c r="AX167" s="2">
        <f t="shared" si="539"/>
        <v>21436.005222219475</v>
      </c>
      <c r="AY167" s="2">
        <f t="shared" si="540"/>
        <v>70585.085670910994</v>
      </c>
      <c r="AZ167" s="2"/>
      <c r="BA167" s="248">
        <f>'JMP Rural FINAL calcs'!BI167+'JMP Urban FINAL calcs'!BI167</f>
        <v>154172.18382441055</v>
      </c>
      <c r="BB167" s="248">
        <f>'JMP Rural FINAL calcs'!BJ167+'JMP Urban FINAL calcs'!BJ167</f>
        <v>31057.567974044803</v>
      </c>
      <c r="BC167" s="249">
        <f>BA167/B167</f>
        <v>6.0846348301834961E-2</v>
      </c>
      <c r="BD167" s="249">
        <f>'JMP Urban FINAL calcs'!BI167/'JMP Total sum FINAL calcs'!BA167</f>
        <v>0.38782682522683315</v>
      </c>
      <c r="BE167" s="249">
        <f>'JMP Rural FINAL calcs'!BI167/'JMP Total sum FINAL calcs'!BA167</f>
        <v>0.61217317477316679</v>
      </c>
      <c r="BF167" s="248"/>
      <c r="BG167" s="248">
        <f>'JMP Rural FINAL calcs'!BN167+'JMP Urban FINAL calcs'!BN167</f>
        <v>131378.48722558946</v>
      </c>
      <c r="BH167" s="248">
        <f>'JMP Rural FINAL calcs'!BO167+'JMP Urban FINAL calcs'!BO167</f>
        <v>27021.799597861365</v>
      </c>
      <c r="BI167" s="249">
        <f>BG167/B167</f>
        <v>5.185047649192534E-2</v>
      </c>
      <c r="BJ167" s="249">
        <f>'JMP Urban FINAL calcs'!BN167/'JMP Total sum FINAL calcs'!BG167</f>
        <v>0.16721985313598631</v>
      </c>
      <c r="BK167" s="249">
        <f>'JMP Rural FINAL calcs'!BN167/'JMP Total sum FINAL calcs'!BG167</f>
        <v>0.83278014686401358</v>
      </c>
      <c r="BL167" s="248"/>
      <c r="BM167" s="248">
        <f>'JMP Rural FINAL calcs'!BS167+'JMP Urban FINAL calcs'!BS167</f>
        <v>110329.81557999999</v>
      </c>
      <c r="BN167" s="248">
        <f>'JMP Rural FINAL calcs'!BT167+'JMP Urban FINAL calcs'!BT167</f>
        <v>22088.792270163882</v>
      </c>
      <c r="BO167" s="249">
        <f>BM167/B167</f>
        <v>4.3543304766984703E-2</v>
      </c>
      <c r="BP167" s="249">
        <f>'JMP Urban FINAL calcs'!BS167/'JMP Total sum FINAL calcs'!BM167</f>
        <v>0.45248905762740871</v>
      </c>
      <c r="BQ167" s="249">
        <f>'JMP Rural FINAL calcs'!BS167/'JMP Total sum FINAL calcs'!BM167</f>
        <v>0.54751094237259135</v>
      </c>
      <c r="BR167" s="248"/>
      <c r="BS167" s="248">
        <f>'JMP Rural FINAL calcs'!BX167+'JMP Urban FINAL calcs'!BX167</f>
        <v>1234275.7482399999</v>
      </c>
      <c r="BT167" s="248">
        <f>'JMP Rural FINAL calcs'!BY167+'JMP Urban FINAL calcs'!BY167</f>
        <v>291224.75770363357</v>
      </c>
      <c r="BU167" s="249">
        <f>BS167/B167</f>
        <v>0.48712530506445351</v>
      </c>
      <c r="BV167" s="249">
        <f>'JMP Urban FINAL calcs'!BX167/'JMP Total sum FINAL calcs'!BS167</f>
        <v>0.23241811849504124</v>
      </c>
      <c r="BW167" s="249">
        <f>'JMP Rural FINAL calcs'!BX167/'JMP Total sum FINAL calcs'!BS167</f>
        <v>0.76758188150495876</v>
      </c>
      <c r="BX167" s="2"/>
      <c r="BY167" s="2"/>
      <c r="BZ167" s="2"/>
      <c r="CA167" s="2"/>
      <c r="CB167" s="2"/>
    </row>
    <row r="168" spans="1:80" ht="15.5" x14ac:dyDescent="0.35">
      <c r="A168" s="7" t="s">
        <v>109</v>
      </c>
      <c r="B168" s="158">
        <f t="shared" si="514"/>
        <v>21477381.840578511</v>
      </c>
      <c r="C168" s="159">
        <f>[1]HH_Islam_wealth!D171</f>
        <v>5.91684917249255</v>
      </c>
      <c r="D168" s="160">
        <f t="shared" si="402"/>
        <v>3629868.062283373</v>
      </c>
      <c r="E168" s="158">
        <v>67.849069999999998</v>
      </c>
      <c r="F168" s="158">
        <v>14572181.62133</v>
      </c>
      <c r="G168" s="158">
        <v>8.8470899999999997</v>
      </c>
      <c r="H168" s="158">
        <v>1900120.0713299999</v>
      </c>
      <c r="I168" s="158">
        <v>3.96184</v>
      </c>
      <c r="J168" s="158">
        <v>850897.29590999999</v>
      </c>
      <c r="K168" s="158"/>
      <c r="L168" s="158"/>
      <c r="M168" s="158">
        <f t="shared" ref="M168:N168" si="542">I168</f>
        <v>3.96184</v>
      </c>
      <c r="N168" s="158">
        <f t="shared" si="542"/>
        <v>850897.29590999999</v>
      </c>
      <c r="O168" s="158">
        <v>9.7371800000000004</v>
      </c>
      <c r="P168" s="158">
        <v>2091287.5941999999</v>
      </c>
      <c r="Q168" s="158">
        <v>9.6048200000000001</v>
      </c>
      <c r="R168" s="161">
        <v>2062861.41723</v>
      </c>
      <c r="S168" s="158">
        <v>0.67206999999999995</v>
      </c>
      <c r="T168" s="158">
        <v>144342.40676000001</v>
      </c>
      <c r="U168" s="158">
        <v>3.1335799999999998</v>
      </c>
      <c r="V168" s="158">
        <v>673010.94188000006</v>
      </c>
      <c r="W168" s="158">
        <v>19.498180000000001</v>
      </c>
      <c r="X168" s="161">
        <v>4187692.9586999998</v>
      </c>
      <c r="Y168" s="158">
        <f t="shared" ref="Y168:Y169" si="543">R168+N168</f>
        <v>2913758.7131400001</v>
      </c>
      <c r="Z168" s="162">
        <f t="shared" si="517"/>
        <v>0.58216418674626746</v>
      </c>
      <c r="AA168" s="158">
        <f t="shared" si="518"/>
        <v>84030.979844434347</v>
      </c>
      <c r="AB168" s="158">
        <f t="shared" si="519"/>
        <v>60311.426915565666</v>
      </c>
      <c r="AC168" s="158">
        <f t="shared" si="520"/>
        <v>391802.8676509097</v>
      </c>
      <c r="AD168" s="158">
        <f t="shared" si="521"/>
        <v>281208.07422909036</v>
      </c>
      <c r="AE168" s="158">
        <f t="shared" si="522"/>
        <v>2437924.8656446561</v>
      </c>
      <c r="AF168" s="158">
        <f t="shared" si="523"/>
        <v>1749768.0930553437</v>
      </c>
      <c r="AG168" s="158"/>
      <c r="AH168" s="158">
        <f t="shared" si="524"/>
        <v>14201.981053546984</v>
      </c>
      <c r="AI168" s="158">
        <f t="shared" si="525"/>
        <v>3397.7220621607007</v>
      </c>
      <c r="AJ168" s="158">
        <f t="shared" si="526"/>
        <v>66218.160414228987</v>
      </c>
      <c r="AK168" s="158">
        <f t="shared" si="527"/>
        <v>15842.219737290108</v>
      </c>
      <c r="AL168" s="158">
        <f t="shared" si="528"/>
        <v>82060.380151519101</v>
      </c>
      <c r="AM168" s="158">
        <f t="shared" si="529"/>
        <v>412030.92973513273</v>
      </c>
      <c r="AN168" s="158">
        <f t="shared" si="530"/>
        <v>98575.443452235864</v>
      </c>
      <c r="AO168" s="158">
        <f t="shared" si="531"/>
        <v>510606.37318736862</v>
      </c>
      <c r="AP168" s="158">
        <f t="shared" si="532"/>
        <v>592666.75333888771</v>
      </c>
      <c r="AQ168" s="158">
        <f t="shared" si="533"/>
        <v>1106181.8560460892</v>
      </c>
      <c r="AR168" s="158">
        <f t="shared" si="534"/>
        <v>793938.21528391086</v>
      </c>
      <c r="AS168" s="158">
        <f t="shared" si="535"/>
        <v>186954.54688768002</v>
      </c>
      <c r="AT168" s="158">
        <f t="shared" si="536"/>
        <v>44727.533869148472</v>
      </c>
      <c r="AU168" s="158">
        <f t="shared" si="537"/>
        <v>231682.08075682848</v>
      </c>
      <c r="AV168" s="2"/>
      <c r="AW168" s="2">
        <f t="shared" si="538"/>
        <v>510606.37318736862</v>
      </c>
      <c r="AX168" s="2">
        <f t="shared" si="539"/>
        <v>231682.08075682848</v>
      </c>
      <c r="AY168" s="2">
        <f t="shared" si="540"/>
        <v>742288.45394419716</v>
      </c>
      <c r="AZ168" s="2"/>
      <c r="BA168" s="248">
        <f>'JMP Rural FINAL calcs'!BI168+'JMP Urban FINAL calcs'!BI168</f>
        <v>1993897.3397108524</v>
      </c>
      <c r="BB168" s="248">
        <f>'JMP Rural FINAL calcs'!BJ168+'JMP Urban FINAL calcs'!BJ168</f>
        <v>241748.14462524321</v>
      </c>
      <c r="BC168" s="249">
        <f>BA168/B168</f>
        <v>9.2837076442141661E-2</v>
      </c>
      <c r="BD168" s="249">
        <f>'JMP Urban FINAL calcs'!BI168/'JMP Total sum FINAL calcs'!BA168</f>
        <v>0.80614594539885032</v>
      </c>
      <c r="BE168" s="249">
        <f>'JMP Rural FINAL calcs'!BI168/'JMP Total sum FINAL calcs'!BA168</f>
        <v>0.19385405460114968</v>
      </c>
      <c r="BF168" s="248"/>
      <c r="BG168" s="248">
        <f>'JMP Rural FINAL calcs'!BN168+'JMP Urban FINAL calcs'!BN168</f>
        <v>2866806.645259147</v>
      </c>
      <c r="BH168" s="248">
        <f>'JMP Rural FINAL calcs'!BO168+'JMP Urban FINAL calcs'!BO168</f>
        <v>350990.31564447616</v>
      </c>
      <c r="BI168" s="249">
        <f>BG168/B168</f>
        <v>0.1334802661953291</v>
      </c>
      <c r="BJ168" s="249">
        <f>'JMP Urban FINAL calcs'!BN168/'JMP Total sum FINAL calcs'!BG168</f>
        <v>0.34132297845712894</v>
      </c>
      <c r="BK168" s="249">
        <f>'JMP Rural FINAL calcs'!BN168/'JMP Total sum FINAL calcs'!BG168</f>
        <v>0.65867702154287111</v>
      </c>
      <c r="BL168" s="248"/>
      <c r="BM168" s="248">
        <f>'JMP Rural FINAL calcs'!BS168+'JMP Urban FINAL calcs'!BS168</f>
        <v>1900119.62445</v>
      </c>
      <c r="BN168" s="248">
        <f>'JMP Rural FINAL calcs'!BT168+'JMP Urban FINAL calcs'!BT168</f>
        <v>233185.37756212824</v>
      </c>
      <c r="BO168" s="249">
        <f>BM168/B168</f>
        <v>8.847072881388128E-2</v>
      </c>
      <c r="BP168" s="249">
        <f>'JMP Urban FINAL calcs'!BS168/'JMP Total sum FINAL calcs'!BM168</f>
        <v>0.22832562990636923</v>
      </c>
      <c r="BQ168" s="249">
        <f>'JMP Rural FINAL calcs'!BS168/'JMP Total sum FINAL calcs'!BM168</f>
        <v>0.77167437009363082</v>
      </c>
      <c r="BR168" s="248"/>
      <c r="BS168" s="248">
        <f>'JMP Rural FINAL calcs'!BX168+'JMP Urban FINAL calcs'!BX168</f>
        <v>14572181.981729999</v>
      </c>
      <c r="BT168" s="248">
        <f>'JMP Rural FINAL calcs'!BY168+'JMP Urban FINAL calcs'!BY168</f>
        <v>2462828.028383099</v>
      </c>
      <c r="BU168" s="249">
        <f>BS168/B168</f>
        <v>0.6784896823037293</v>
      </c>
      <c r="BV168" s="249">
        <f>'JMP Urban FINAL calcs'!BX168/'JMP Total sum FINAL calcs'!BS168</f>
        <v>2.6499646906286825E-2</v>
      </c>
      <c r="BW168" s="249">
        <f>'JMP Rural FINAL calcs'!BX168/'JMP Total sum FINAL calcs'!BS168</f>
        <v>0.97350035309371319</v>
      </c>
      <c r="BX168" s="2"/>
      <c r="BY168" s="2"/>
      <c r="BZ168" s="2"/>
      <c r="CA168" s="2"/>
      <c r="CB168" s="2"/>
    </row>
    <row r="169" spans="1:80" ht="15.5" x14ac:dyDescent="0.35">
      <c r="A169" s="7" t="s">
        <v>14</v>
      </c>
      <c r="B169" s="158">
        <f t="shared" si="514"/>
        <v>190886295.59758583</v>
      </c>
      <c r="C169" s="159">
        <f>[1]HH_Islam_wealth!D172</f>
        <v>4.9014286643141203</v>
      </c>
      <c r="D169" s="160">
        <f t="shared" si="402"/>
        <v>38945031.88169881</v>
      </c>
      <c r="E169" s="158">
        <v>19.804320000000001</v>
      </c>
      <c r="F169" s="158">
        <v>37803730.678410001</v>
      </c>
      <c r="G169" s="158">
        <v>20.517679999999999</v>
      </c>
      <c r="H169" s="158">
        <v>39165443.602899998</v>
      </c>
      <c r="I169" s="158">
        <v>12.51713</v>
      </c>
      <c r="J169" s="158">
        <v>23893495.29623</v>
      </c>
      <c r="K169" s="158"/>
      <c r="L169" s="158"/>
      <c r="M169" s="158">
        <f t="shared" ref="M169:N169" si="544">I169</f>
        <v>12.51713</v>
      </c>
      <c r="N169" s="158">
        <f t="shared" si="544"/>
        <v>23893495.29623</v>
      </c>
      <c r="O169" s="158">
        <v>20.506250000000001</v>
      </c>
      <c r="P169" s="158">
        <v>39143625.842600003</v>
      </c>
      <c r="Q169" s="158">
        <v>26.654620000000001</v>
      </c>
      <c r="R169" s="161">
        <v>50880024.579860002</v>
      </c>
      <c r="S169" s="158">
        <v>10.01721</v>
      </c>
      <c r="T169" s="158">
        <v>19121483.762109999</v>
      </c>
      <c r="U169" s="158">
        <v>18.649539999999998</v>
      </c>
      <c r="V169" s="158">
        <v>35599416.051990002</v>
      </c>
      <c r="W169" s="158">
        <v>31.01126</v>
      </c>
      <c r="X169" s="161">
        <v>59196245.904600002</v>
      </c>
      <c r="Y169" s="158">
        <f t="shared" si="543"/>
        <v>74773519.876090005</v>
      </c>
      <c r="Z169" s="162">
        <f t="shared" si="517"/>
        <v>0.65638512450740027</v>
      </c>
      <c r="AA169" s="158">
        <f t="shared" si="518"/>
        <v>12551057.499958804</v>
      </c>
      <c r="AB169" s="158">
        <f t="shared" si="519"/>
        <v>6570426.2621511947</v>
      </c>
      <c r="AC169" s="158">
        <f t="shared" si="520"/>
        <v>23366927.137676202</v>
      </c>
      <c r="AD169" s="158">
        <f t="shared" si="521"/>
        <v>12232488.914313801</v>
      </c>
      <c r="AE169" s="158">
        <f t="shared" si="522"/>
        <v>38855535.238461554</v>
      </c>
      <c r="AF169" s="158">
        <f t="shared" si="523"/>
        <v>20340710.666138448</v>
      </c>
      <c r="AG169" s="158"/>
      <c r="AH169" s="158">
        <f t="shared" si="524"/>
        <v>2560693.6996430065</v>
      </c>
      <c r="AI169" s="158">
        <f t="shared" si="525"/>
        <v>446837.49114406592</v>
      </c>
      <c r="AJ169" s="158">
        <f t="shared" si="526"/>
        <v>4767370.6459922632</v>
      </c>
      <c r="AK169" s="158">
        <f t="shared" si="527"/>
        <v>831899.55093263614</v>
      </c>
      <c r="AL169" s="158">
        <f t="shared" si="528"/>
        <v>5599270.1969248997</v>
      </c>
      <c r="AM169" s="158">
        <f t="shared" si="529"/>
        <v>7927389.726460252</v>
      </c>
      <c r="AN169" s="158">
        <f t="shared" si="530"/>
        <v>1383318.4879498</v>
      </c>
      <c r="AO169" s="158">
        <f t="shared" si="531"/>
        <v>9310708.2144100517</v>
      </c>
      <c r="AP169" s="158">
        <f t="shared" si="532"/>
        <v>14909978.41133495</v>
      </c>
      <c r="AQ169" s="158">
        <f t="shared" si="533"/>
        <v>25707614.575677078</v>
      </c>
      <c r="AR169" s="158">
        <f t="shared" si="534"/>
        <v>13457829.02722292</v>
      </c>
      <c r="AS169" s="158">
        <f t="shared" si="535"/>
        <v>5244922.7228066707</v>
      </c>
      <c r="AT169" s="158">
        <f t="shared" si="536"/>
        <v>915231.72452455678</v>
      </c>
      <c r="AU169" s="158">
        <f t="shared" si="537"/>
        <v>6160154.4473312274</v>
      </c>
      <c r="AV169" s="2"/>
      <c r="AW169" s="2">
        <f t="shared" si="538"/>
        <v>9310708.2144100517</v>
      </c>
      <c r="AX169" s="2">
        <f t="shared" si="539"/>
        <v>6160154.4473312274</v>
      </c>
      <c r="AY169" s="2">
        <f t="shared" si="540"/>
        <v>15470862.661741279</v>
      </c>
      <c r="AZ169" s="2"/>
      <c r="BA169" s="248">
        <f>'JMP Rural FINAL calcs'!BI169+'JMP Urban FINAL calcs'!BI169</f>
        <v>8652232.9189955946</v>
      </c>
      <c r="BB169" s="248">
        <f>'JMP Rural FINAL calcs'!BJ169+'JMP Urban FINAL calcs'!BJ169</f>
        <v>1338835.952241502</v>
      </c>
      <c r="BC169" s="249">
        <f>BA169/B169</f>
        <v>4.5326632233650098E-2</v>
      </c>
      <c r="BD169" s="249">
        <f>'JMP Urban FINAL calcs'!BI169/'JMP Total sum FINAL calcs'!BA169</f>
        <v>0.77004708844023562</v>
      </c>
      <c r="BE169" s="249">
        <f>'JMP Rural FINAL calcs'!BI169/'JMP Total sum FINAL calcs'!BA169</f>
        <v>0.22995291155976436</v>
      </c>
      <c r="BF169" s="248"/>
      <c r="BG169" s="248">
        <f>'JMP Rural FINAL calcs'!BN169+'JMP Urban FINAL calcs'!BN169</f>
        <v>86143429.858754396</v>
      </c>
      <c r="BH169" s="248">
        <f>'JMP Rural FINAL calcs'!BO169+'JMP Urban FINAL calcs'!BO169</f>
        <v>13626534.986889526</v>
      </c>
      <c r="BI169" s="249">
        <f>BG169/B169</f>
        <v>0.45128137454328526</v>
      </c>
      <c r="BJ169" s="249">
        <f>'JMP Urban FINAL calcs'!BN169/'JMP Total sum FINAL calcs'!BG169</f>
        <v>0.62878453225398301</v>
      </c>
      <c r="BK169" s="249">
        <f>'JMP Rural FINAL calcs'!BN169/'JMP Total sum FINAL calcs'!BG169</f>
        <v>0.37121546774601705</v>
      </c>
      <c r="BL169" s="248"/>
      <c r="BM169" s="248">
        <f>'JMP Rural FINAL calcs'!BS169+'JMP Urban FINAL calcs'!BS169</f>
        <v>39165443.068719998</v>
      </c>
      <c r="BN169" s="248">
        <f>'JMP Rural FINAL calcs'!BT169+'JMP Urban FINAL calcs'!BT169</f>
        <v>6543304.2823461248</v>
      </c>
      <c r="BO169" s="249">
        <f>BM169/B169</f>
        <v>0.20517681977173499</v>
      </c>
      <c r="BP169" s="249">
        <f>'JMP Urban FINAL calcs'!BS169/'JMP Total sum FINAL calcs'!BM169</f>
        <v>0.26454471308726135</v>
      </c>
      <c r="BQ169" s="249">
        <f>'JMP Rural FINAL calcs'!BS169/'JMP Total sum FINAL calcs'!BM169</f>
        <v>0.73545528691273876</v>
      </c>
      <c r="BR169" s="248"/>
      <c r="BS169" s="248">
        <f>'JMP Rural FINAL calcs'!BX169+'JMP Urban FINAL calcs'!BX169</f>
        <v>37803730.064390004</v>
      </c>
      <c r="BT169" s="248">
        <f>'JMP Rural FINAL calcs'!BY169+'JMP Urban FINAL calcs'!BY169</f>
        <v>7712798.1765047386</v>
      </c>
      <c r="BU169" s="249">
        <f>BS169/B169</f>
        <v>0.19804318558355488</v>
      </c>
      <c r="BV169" s="249">
        <f>'JMP Urban FINAL calcs'!BX169/'JMP Total sum FINAL calcs'!BS169</f>
        <v>0.22052635008953633</v>
      </c>
      <c r="BW169" s="249">
        <f>'JMP Rural FINAL calcs'!BX169/'JMP Total sum FINAL calcs'!BS169</f>
        <v>0.77947364991046353</v>
      </c>
      <c r="BX169" s="2"/>
      <c r="BY169" s="2"/>
      <c r="BZ169" s="2"/>
      <c r="CA169" s="2"/>
      <c r="CB169" s="2"/>
    </row>
    <row r="170" spans="1:80" ht="15.5" x14ac:dyDescent="0.35">
      <c r="A170" s="7" t="s">
        <v>176</v>
      </c>
      <c r="B170" s="158">
        <f t="shared" si="514"/>
        <v>876561.94613899791</v>
      </c>
      <c r="C170" s="159">
        <f>[1]HH_Islam_wealth!D173</f>
        <v>4.8441079038776351</v>
      </c>
      <c r="D170" s="160">
        <f t="shared" si="402"/>
        <v>180954.25691019875</v>
      </c>
      <c r="E170" s="158">
        <v>0</v>
      </c>
      <c r="F170" s="158">
        <v>0</v>
      </c>
      <c r="G170" s="158">
        <v>0.39751999999999998</v>
      </c>
      <c r="H170" s="158">
        <v>3484.47498</v>
      </c>
      <c r="I170" s="158"/>
      <c r="J170" s="158"/>
      <c r="K170" s="158">
        <v>99.60248</v>
      </c>
      <c r="L170" s="158">
        <v>873077.52501999994</v>
      </c>
      <c r="M170" s="158">
        <f t="shared" ref="M170:N170" si="545">K170</f>
        <v>99.60248</v>
      </c>
      <c r="N170" s="158">
        <f t="shared" si="545"/>
        <v>873077.52501999994</v>
      </c>
      <c r="O170" s="158">
        <v>0</v>
      </c>
      <c r="P170" s="158">
        <v>0</v>
      </c>
      <c r="Q170" s="158"/>
      <c r="R170" s="161"/>
      <c r="S170" s="158">
        <v>50.214129999999997</v>
      </c>
      <c r="T170" s="158">
        <v>440157.97045999998</v>
      </c>
      <c r="U170" s="158">
        <v>46.770760000000003</v>
      </c>
      <c r="V170" s="158">
        <v>409974.68407999998</v>
      </c>
      <c r="W170" s="158">
        <v>2.6175999999999999</v>
      </c>
      <c r="X170" s="161">
        <v>22944.870480000001</v>
      </c>
      <c r="Y170" s="158">
        <f t="shared" ref="Y170:Y173" si="546">N170</f>
        <v>873077.52501999994</v>
      </c>
      <c r="Z170" s="162">
        <f t="shared" si="517"/>
        <v>1</v>
      </c>
      <c r="AA170" s="158">
        <f t="shared" si="518"/>
        <v>440157.97045999998</v>
      </c>
      <c r="AB170" s="158">
        <f t="shared" si="519"/>
        <v>0</v>
      </c>
      <c r="AC170" s="158">
        <f t="shared" si="520"/>
        <v>409974.68407999998</v>
      </c>
      <c r="AD170" s="158">
        <f t="shared" si="521"/>
        <v>0</v>
      </c>
      <c r="AE170" s="158">
        <f t="shared" si="522"/>
        <v>22944.870480000001</v>
      </c>
      <c r="AF170" s="158">
        <f t="shared" si="523"/>
        <v>0</v>
      </c>
      <c r="AG170" s="158"/>
      <c r="AH170" s="158">
        <f t="shared" si="524"/>
        <v>90864.608962913524</v>
      </c>
      <c r="AI170" s="158">
        <f t="shared" si="525"/>
        <v>0</v>
      </c>
      <c r="AJ170" s="158">
        <f t="shared" si="526"/>
        <v>84633.681209252463</v>
      </c>
      <c r="AK170" s="158">
        <f t="shared" si="527"/>
        <v>0</v>
      </c>
      <c r="AL170" s="158">
        <f t="shared" si="528"/>
        <v>84633.681209252463</v>
      </c>
      <c r="AM170" s="158">
        <f t="shared" si="529"/>
        <v>4736.6555277666257</v>
      </c>
      <c r="AN170" s="158">
        <f t="shared" si="530"/>
        <v>0</v>
      </c>
      <c r="AO170" s="158">
        <f t="shared" si="531"/>
        <v>4736.6555277666257</v>
      </c>
      <c r="AP170" s="158">
        <f t="shared" si="532"/>
        <v>89370.336737019083</v>
      </c>
      <c r="AQ170" s="158">
        <f t="shared" si="533"/>
        <v>3484.47498</v>
      </c>
      <c r="AR170" s="158">
        <f t="shared" si="534"/>
        <v>0</v>
      </c>
      <c r="AS170" s="158">
        <f t="shared" si="535"/>
        <v>719.32232913530481</v>
      </c>
      <c r="AT170" s="158">
        <f t="shared" si="536"/>
        <v>0</v>
      </c>
      <c r="AU170" s="158">
        <f t="shared" si="537"/>
        <v>719.32232913530481</v>
      </c>
      <c r="AV170" s="2"/>
      <c r="AW170" s="2">
        <f t="shared" si="538"/>
        <v>4736.6555277666257</v>
      </c>
      <c r="AX170" s="2">
        <f t="shared" si="539"/>
        <v>719.32232913530481</v>
      </c>
      <c r="AY170" s="2">
        <f t="shared" si="540"/>
        <v>5455.9778569019309</v>
      </c>
      <c r="AZ170" s="2"/>
      <c r="BA170" s="248">
        <f>'JMP Rural FINAL calcs'!BI170+'JMP Urban FINAL calcs'!BI170</f>
        <v>0</v>
      </c>
      <c r="BB170" s="248">
        <f>'JMP Rural FINAL calcs'!BJ170+'JMP Urban FINAL calcs'!BJ170</f>
        <v>0</v>
      </c>
      <c r="BC170" s="249">
        <f>BA170/B170</f>
        <v>0</v>
      </c>
      <c r="BD170" s="249" t="e">
        <f>'JMP Urban FINAL calcs'!BI170/'JMP Total sum FINAL calcs'!BA170</f>
        <v>#DIV/0!</v>
      </c>
      <c r="BE170" s="249" t="e">
        <f>'JMP Rural FINAL calcs'!BI170/'JMP Total sum FINAL calcs'!BA170</f>
        <v>#DIV/0!</v>
      </c>
      <c r="BF170" s="248"/>
      <c r="BG170" s="248">
        <f>'JMP Rural FINAL calcs'!BN170+'JMP Urban FINAL calcs'!BN170</f>
        <v>0</v>
      </c>
      <c r="BH170" s="248">
        <f>'JMP Rural FINAL calcs'!BO170+'JMP Urban FINAL calcs'!BO170</f>
        <v>0</v>
      </c>
      <c r="BI170" s="249">
        <f>BG170/B170</f>
        <v>0</v>
      </c>
      <c r="BJ170" s="249" t="e">
        <f>'JMP Urban FINAL calcs'!BN170/'JMP Total sum FINAL calcs'!BG170</f>
        <v>#DIV/0!</v>
      </c>
      <c r="BK170" s="249" t="e">
        <f>'JMP Rural FINAL calcs'!BN170/'JMP Total sum FINAL calcs'!BG170</f>
        <v>#DIV/0!</v>
      </c>
      <c r="BL170" s="248"/>
      <c r="BM170" s="248">
        <f>'JMP Rural FINAL calcs'!BS170+'JMP Urban FINAL calcs'!BS170</f>
        <v>0</v>
      </c>
      <c r="BN170" s="248"/>
      <c r="BO170" s="249">
        <f>BM170/B170</f>
        <v>0</v>
      </c>
      <c r="BP170" s="249" t="e">
        <f>'JMP Urban FINAL calcs'!BS170/'JMP Total sum FINAL calcs'!BM170</f>
        <v>#DIV/0!</v>
      </c>
      <c r="BQ170" s="249" t="e">
        <f>'JMP Rural FINAL calcs'!BS170/'JMP Total sum FINAL calcs'!BM170</f>
        <v>#DIV/0!</v>
      </c>
      <c r="BR170" s="248"/>
      <c r="BS170" s="248">
        <f>'JMP Rural FINAL calcs'!BX170+'JMP Urban FINAL calcs'!BX170</f>
        <v>0</v>
      </c>
      <c r="BT170" s="248">
        <f>'JMP Rural FINAL calcs'!BY170+'JMP Urban FINAL calcs'!BY170</f>
        <v>0</v>
      </c>
      <c r="BU170" s="249">
        <f>BS170/B170</f>
        <v>0</v>
      </c>
      <c r="BV170" s="249" t="e">
        <f>'JMP Urban FINAL calcs'!BX170/'JMP Total sum FINAL calcs'!BS170</f>
        <v>#DIV/0!</v>
      </c>
      <c r="BW170" s="249" t="e">
        <f>'JMP Rural FINAL calcs'!BX170/'JMP Total sum FINAL calcs'!BS170</f>
        <v>#DIV/0!</v>
      </c>
      <c r="BX170" s="2"/>
      <c r="BY170" s="2"/>
      <c r="BZ170" s="2"/>
      <c r="CA170" s="2"/>
      <c r="CB170" s="2"/>
    </row>
    <row r="171" spans="1:80" ht="15.5" x14ac:dyDescent="0.35">
      <c r="A171" s="7" t="s">
        <v>50</v>
      </c>
      <c r="B171" s="158">
        <f t="shared" si="514"/>
        <v>12208457.460714782</v>
      </c>
      <c r="C171" s="159">
        <f>[1]HH_Islam_wealth!D174</f>
        <v>4.2592924568413499</v>
      </c>
      <c r="D171" s="160">
        <f t="shared" si="402"/>
        <v>2866311.1501313662</v>
      </c>
      <c r="E171" s="158">
        <v>2.1901199999999998</v>
      </c>
      <c r="F171" s="158">
        <v>267378.53146000003</v>
      </c>
      <c r="G171" s="158">
        <v>16.87595</v>
      </c>
      <c r="H171" s="158">
        <v>2060284.19866</v>
      </c>
      <c r="I171" s="158"/>
      <c r="J171" s="158"/>
      <c r="K171" s="158">
        <v>66.573840000000004</v>
      </c>
      <c r="L171" s="158">
        <v>8127605.6356899999</v>
      </c>
      <c r="M171" s="158">
        <f t="shared" ref="M171:N171" si="547">K171</f>
        <v>66.573840000000004</v>
      </c>
      <c r="N171" s="158">
        <f t="shared" si="547"/>
        <v>8127605.6356899999</v>
      </c>
      <c r="O171" s="158">
        <v>14.36009</v>
      </c>
      <c r="P171" s="158">
        <v>1753138.6341899999</v>
      </c>
      <c r="Q171" s="158"/>
      <c r="R171" s="161"/>
      <c r="S171" s="158">
        <v>1.12961</v>
      </c>
      <c r="T171" s="158">
        <v>137907.40424</v>
      </c>
      <c r="U171" s="158">
        <v>0.43146000000000001</v>
      </c>
      <c r="V171" s="158">
        <v>52674.610560000001</v>
      </c>
      <c r="W171" s="158">
        <v>79.372860000000003</v>
      </c>
      <c r="X171" s="161">
        <v>9690162.2550799996</v>
      </c>
      <c r="Y171" s="158">
        <f t="shared" si="546"/>
        <v>8127605.6356899999</v>
      </c>
      <c r="Z171" s="162">
        <f t="shared" si="517"/>
        <v>0.82257018436008034</v>
      </c>
      <c r="AA171" s="158">
        <f t="shared" si="518"/>
        <v>113438.51893031693</v>
      </c>
      <c r="AB171" s="158">
        <f t="shared" si="519"/>
        <v>24468.885309683075</v>
      </c>
      <c r="AC171" s="158">
        <f t="shared" si="520"/>
        <v>43328.564119434632</v>
      </c>
      <c r="AD171" s="158">
        <f t="shared" si="521"/>
        <v>9346.0464405653656</v>
      </c>
      <c r="AE171" s="158">
        <f t="shared" si="522"/>
        <v>7970838.5526402472</v>
      </c>
      <c r="AF171" s="158">
        <f t="shared" si="523"/>
        <v>1719323.7024397524</v>
      </c>
      <c r="AG171" s="158"/>
      <c r="AH171" s="158">
        <f t="shared" si="524"/>
        <v>26633.183816272114</v>
      </c>
      <c r="AI171" s="158">
        <f t="shared" si="525"/>
        <v>1914.941316163183</v>
      </c>
      <c r="AJ171" s="158">
        <f t="shared" si="526"/>
        <v>10172.714026678195</v>
      </c>
      <c r="AK171" s="158">
        <f t="shared" si="527"/>
        <v>731.42402055953244</v>
      </c>
      <c r="AL171" s="158">
        <f t="shared" si="528"/>
        <v>10904.138047237728</v>
      </c>
      <c r="AM171" s="158">
        <f t="shared" si="529"/>
        <v>1871399.6827894142</v>
      </c>
      <c r="AN171" s="158">
        <f t="shared" si="530"/>
        <v>134554.71926862287</v>
      </c>
      <c r="AO171" s="158">
        <f t="shared" si="531"/>
        <v>2005954.402058037</v>
      </c>
      <c r="AP171" s="158">
        <f t="shared" si="532"/>
        <v>2016858.5401052746</v>
      </c>
      <c r="AQ171" s="158">
        <f t="shared" si="533"/>
        <v>1694728.3531259166</v>
      </c>
      <c r="AR171" s="158">
        <f t="shared" si="534"/>
        <v>365555.84553408343</v>
      </c>
      <c r="AS171" s="158">
        <f t="shared" si="535"/>
        <v>397889.64253999846</v>
      </c>
      <c r="AT171" s="158">
        <f t="shared" si="536"/>
        <v>28608.495365384086</v>
      </c>
      <c r="AU171" s="158">
        <f t="shared" si="537"/>
        <v>426498.13790538255</v>
      </c>
      <c r="AV171" s="2"/>
      <c r="AW171" s="2">
        <f t="shared" si="538"/>
        <v>2005954.402058037</v>
      </c>
      <c r="AX171" s="2">
        <f t="shared" si="539"/>
        <v>426498.13790538255</v>
      </c>
      <c r="AY171" s="2">
        <f t="shared" si="540"/>
        <v>2432452.5399634195</v>
      </c>
      <c r="AZ171" s="2"/>
      <c r="BA171" s="248">
        <f>'JMP Rural FINAL calcs'!BI171+'JMP Urban FINAL calcs'!BI171</f>
        <v>2739298.8121898165</v>
      </c>
      <c r="BB171" s="248">
        <f>'JMP Rural FINAL calcs'!BJ171+'JMP Urban FINAL calcs'!BJ171</f>
        <v>546396.22994900518</v>
      </c>
      <c r="BC171" s="249">
        <f>BA171/B171</f>
        <v>0.22437714355024144</v>
      </c>
      <c r="BD171" s="249">
        <f>'JMP Urban FINAL calcs'!BI171/'JMP Total sum FINAL calcs'!BA171</f>
        <v>0.35364074989185562</v>
      </c>
      <c r="BE171" s="249">
        <f>'JMP Rural FINAL calcs'!BI171/'JMP Total sum FINAL calcs'!BA171</f>
        <v>0.64635925010814432</v>
      </c>
      <c r="BF171" s="248"/>
      <c r="BG171" s="248">
        <f>'JMP Rural FINAL calcs'!BN171+'JMP Urban FINAL calcs'!BN171</f>
        <v>7003537.8612001836</v>
      </c>
      <c r="BH171" s="248">
        <f>'JMP Rural FINAL calcs'!BO171+'JMP Urban FINAL calcs'!BO171</f>
        <v>1474961.7057690651</v>
      </c>
      <c r="BI171" s="249">
        <f>BG171/B171</f>
        <v>0.57366279759229633</v>
      </c>
      <c r="BJ171" s="249">
        <f>'JMP Urban FINAL calcs'!BN171/'JMP Total sum FINAL calcs'!BG171</f>
        <v>0.10773577216444451</v>
      </c>
      <c r="BK171" s="249">
        <f>'JMP Rural FINAL calcs'!BN171/'JMP Total sum FINAL calcs'!BG171</f>
        <v>0.89226422783555548</v>
      </c>
      <c r="BL171" s="248"/>
      <c r="BM171" s="248">
        <f>'JMP Rural FINAL calcs'!BS171+'JMP Urban FINAL calcs'!BS171</f>
        <v>2060284.39475</v>
      </c>
      <c r="BN171" s="248">
        <f>'JMP Rural FINAL calcs'!BT171+'JMP Urban FINAL calcs'!BT171</f>
        <v>434523.76112457336</v>
      </c>
      <c r="BO171" s="249">
        <f>BM171/B171</f>
        <v>0.16875878065510941</v>
      </c>
      <c r="BP171" s="249">
        <f>'JMP Urban FINAL calcs'!BS171/'JMP Total sum FINAL calcs'!BM171</f>
        <v>0.10105916028416299</v>
      </c>
      <c r="BQ171" s="249">
        <f>'JMP Rural FINAL calcs'!BS171/'JMP Total sum FINAL calcs'!BM171</f>
        <v>0.89894083971583694</v>
      </c>
      <c r="BR171" s="248"/>
      <c r="BS171" s="248">
        <f>'JMP Rural FINAL calcs'!BX171+'JMP Urban FINAL calcs'!BX171</f>
        <v>267378.52555000002</v>
      </c>
      <c r="BT171" s="248">
        <f>'JMP Rural FINAL calcs'!BY171+'JMP Urban FINAL calcs'!BY171</f>
        <v>62775.33845334615</v>
      </c>
      <c r="BU171" s="249">
        <f>BS171/B171</f>
        <v>2.1901089995225779E-2</v>
      </c>
      <c r="BV171" s="249">
        <f>'JMP Urban FINAL calcs'!BX171/'JMP Total sum FINAL calcs'!BS171</f>
        <v>0.12742421871732845</v>
      </c>
      <c r="BW171" s="249">
        <f>'JMP Rural FINAL calcs'!BX171/'JMP Total sum FINAL calcs'!BS171</f>
        <v>0.87257578128267144</v>
      </c>
      <c r="BX171" s="2"/>
      <c r="BY171" s="2"/>
      <c r="BZ171" s="2"/>
      <c r="CA171" s="2"/>
      <c r="CB171" s="2"/>
    </row>
    <row r="172" spans="1:80" ht="15.5" x14ac:dyDescent="0.35">
      <c r="A172" s="7" t="s">
        <v>177</v>
      </c>
      <c r="B172" s="158">
        <f t="shared" si="514"/>
        <v>4048.999790356394</v>
      </c>
      <c r="C172" s="159">
        <f>[1]HH_Islam_wealth!D175</f>
        <v>4.8441079038776351</v>
      </c>
      <c r="D172" s="160">
        <f t="shared" si="402"/>
        <v>835.86077575093464</v>
      </c>
      <c r="E172" s="158">
        <v>0</v>
      </c>
      <c r="F172" s="158">
        <v>0</v>
      </c>
      <c r="G172" s="158">
        <v>0</v>
      </c>
      <c r="H172" s="158">
        <v>0</v>
      </c>
      <c r="I172" s="158"/>
      <c r="J172" s="158"/>
      <c r="K172" s="158">
        <v>100</v>
      </c>
      <c r="L172" s="158">
        <v>4048.9998000000001</v>
      </c>
      <c r="M172" s="158">
        <f t="shared" ref="M172:N172" si="548">K172</f>
        <v>100</v>
      </c>
      <c r="N172" s="158">
        <f t="shared" si="548"/>
        <v>4048.9998000000001</v>
      </c>
      <c r="O172" s="158">
        <v>0</v>
      </c>
      <c r="P172" s="158">
        <v>0</v>
      </c>
      <c r="Q172" s="158"/>
      <c r="R172" s="161"/>
      <c r="S172" s="158">
        <v>52.1</v>
      </c>
      <c r="T172" s="158">
        <v>2109.5288999999998</v>
      </c>
      <c r="U172" s="158">
        <v>47.7</v>
      </c>
      <c r="V172" s="158">
        <v>1931.3729000000001</v>
      </c>
      <c r="W172" s="158">
        <v>0.2</v>
      </c>
      <c r="X172" s="161">
        <v>8.0980000000000008</v>
      </c>
      <c r="Y172" s="158">
        <f t="shared" si="546"/>
        <v>4048.9998000000001</v>
      </c>
      <c r="Z172" s="162">
        <f t="shared" si="517"/>
        <v>1</v>
      </c>
      <c r="AA172" s="158">
        <f t="shared" si="518"/>
        <v>2109.5288999999998</v>
      </c>
      <c r="AB172" s="158">
        <f t="shared" si="519"/>
        <v>0</v>
      </c>
      <c r="AC172" s="158">
        <f t="shared" si="520"/>
        <v>1931.3729000000001</v>
      </c>
      <c r="AD172" s="158">
        <f t="shared" si="521"/>
        <v>0</v>
      </c>
      <c r="AE172" s="158">
        <f t="shared" si="522"/>
        <v>8.0980000000000008</v>
      </c>
      <c r="AF172" s="158">
        <f t="shared" si="523"/>
        <v>0</v>
      </c>
      <c r="AG172" s="158"/>
      <c r="AH172" s="158">
        <f t="shared" si="524"/>
        <v>435.48346607047165</v>
      </c>
      <c r="AI172" s="158">
        <f t="shared" si="525"/>
        <v>0</v>
      </c>
      <c r="AJ172" s="158">
        <f t="shared" si="526"/>
        <v>398.70559003319585</v>
      </c>
      <c r="AK172" s="158">
        <f t="shared" si="527"/>
        <v>0</v>
      </c>
      <c r="AL172" s="158">
        <f t="shared" si="528"/>
        <v>398.70559003319585</v>
      </c>
      <c r="AM172" s="158">
        <f t="shared" si="529"/>
        <v>1.6717216380579949</v>
      </c>
      <c r="AN172" s="158">
        <f t="shared" si="530"/>
        <v>0</v>
      </c>
      <c r="AO172" s="158">
        <f t="shared" si="531"/>
        <v>1.6717216380579949</v>
      </c>
      <c r="AP172" s="158">
        <f t="shared" si="532"/>
        <v>400.37731167125384</v>
      </c>
      <c r="AQ172" s="158">
        <f t="shared" si="533"/>
        <v>0</v>
      </c>
      <c r="AR172" s="158">
        <f t="shared" si="534"/>
        <v>0</v>
      </c>
      <c r="AS172" s="158">
        <f t="shared" si="535"/>
        <v>0</v>
      </c>
      <c r="AT172" s="158">
        <f t="shared" si="536"/>
        <v>0</v>
      </c>
      <c r="AU172" s="158">
        <f t="shared" si="537"/>
        <v>0</v>
      </c>
      <c r="AV172" s="2"/>
      <c r="AW172" s="2">
        <f t="shared" si="538"/>
        <v>1.6717216380579949</v>
      </c>
      <c r="AX172" s="2">
        <f t="shared" si="539"/>
        <v>0</v>
      </c>
      <c r="AY172" s="2">
        <f t="shared" si="540"/>
        <v>1.6717216380579949</v>
      </c>
      <c r="AZ172" s="2"/>
      <c r="BA172" s="248">
        <f>'JMP Rural FINAL calcs'!BI172+'JMP Urban FINAL calcs'!BI172</f>
        <v>0</v>
      </c>
      <c r="BB172" s="248">
        <f>'JMP Rural FINAL calcs'!BJ172+'JMP Urban FINAL calcs'!BJ172</f>
        <v>0</v>
      </c>
      <c r="BC172" s="249">
        <f>BA172/B172</f>
        <v>0</v>
      </c>
      <c r="BD172" s="249" t="e">
        <f>'JMP Urban FINAL calcs'!BI172/'JMP Total sum FINAL calcs'!BA172</f>
        <v>#DIV/0!</v>
      </c>
      <c r="BE172" s="249" t="e">
        <f>'JMP Rural FINAL calcs'!BI172/'JMP Total sum FINAL calcs'!BA172</f>
        <v>#DIV/0!</v>
      </c>
      <c r="BF172" s="248"/>
      <c r="BG172" s="248">
        <f>'JMP Rural FINAL calcs'!BN172+'JMP Urban FINAL calcs'!BN172</f>
        <v>0</v>
      </c>
      <c r="BH172" s="248">
        <f>'JMP Rural FINAL calcs'!BO172+'JMP Urban FINAL calcs'!BO172</f>
        <v>0</v>
      </c>
      <c r="BI172" s="249">
        <f>BG172/B172</f>
        <v>0</v>
      </c>
      <c r="BJ172" s="249" t="e">
        <f>'JMP Urban FINAL calcs'!BN172/'JMP Total sum FINAL calcs'!BG172</f>
        <v>#DIV/0!</v>
      </c>
      <c r="BK172" s="249" t="e">
        <f>'JMP Rural FINAL calcs'!BN172/'JMP Total sum FINAL calcs'!BG172</f>
        <v>#DIV/0!</v>
      </c>
      <c r="BL172" s="248"/>
      <c r="BM172" s="248">
        <f>'JMP Rural FINAL calcs'!BS172+'JMP Urban FINAL calcs'!BS172</f>
        <v>0</v>
      </c>
      <c r="BN172" s="248"/>
      <c r="BO172" s="249">
        <f>BM172/B172</f>
        <v>0</v>
      </c>
      <c r="BP172" s="249" t="e">
        <f>'JMP Urban FINAL calcs'!BS172/'JMP Total sum FINAL calcs'!BM172</f>
        <v>#DIV/0!</v>
      </c>
      <c r="BQ172" s="249" t="e">
        <f>'JMP Rural FINAL calcs'!BS172/'JMP Total sum FINAL calcs'!BM172</f>
        <v>#DIV/0!</v>
      </c>
      <c r="BR172" s="248"/>
      <c r="BS172" s="248">
        <f>'JMP Rural FINAL calcs'!BX172+'JMP Urban FINAL calcs'!BX172</f>
        <v>0</v>
      </c>
      <c r="BT172" s="248">
        <f>'JMP Rural FINAL calcs'!BY172+'JMP Urban FINAL calcs'!BY172</f>
        <v>0</v>
      </c>
      <c r="BU172" s="249">
        <f>BS172/B172</f>
        <v>0</v>
      </c>
      <c r="BV172" s="249" t="e">
        <f>'JMP Urban FINAL calcs'!BX172/'JMP Total sum FINAL calcs'!BS172</f>
        <v>#DIV/0!</v>
      </c>
      <c r="BW172" s="249" t="e">
        <f>'JMP Rural FINAL calcs'!BX172/'JMP Total sum FINAL calcs'!BS172</f>
        <v>#DIV/0!</v>
      </c>
      <c r="BX172" s="2"/>
      <c r="BY172" s="2"/>
      <c r="BZ172" s="2"/>
      <c r="CA172" s="2"/>
      <c r="CB172" s="2"/>
    </row>
    <row r="173" spans="1:80" ht="15.5" x14ac:dyDescent="0.35">
      <c r="A173" s="7" t="s">
        <v>167</v>
      </c>
      <c r="B173" s="158">
        <f t="shared" si="514"/>
        <v>204327.32937399784</v>
      </c>
      <c r="C173" s="159">
        <f>[1]HH_Islam_wealth!D176</f>
        <v>3.8364511228465501</v>
      </c>
      <c r="D173" s="160">
        <f t="shared" si="402"/>
        <v>53259.463715620623</v>
      </c>
      <c r="E173" s="158">
        <v>47.433819999999997</v>
      </c>
      <c r="F173" s="158">
        <v>96920.095570000005</v>
      </c>
      <c r="G173" s="158">
        <v>3.5055200000000002</v>
      </c>
      <c r="H173" s="158">
        <v>7162.7154700000001</v>
      </c>
      <c r="I173" s="158"/>
      <c r="J173" s="158"/>
      <c r="K173" s="158">
        <v>42.974939999999997</v>
      </c>
      <c r="L173" s="158">
        <v>87809.414399999994</v>
      </c>
      <c r="M173" s="158">
        <f t="shared" ref="M173:N173" si="549">K173</f>
        <v>42.974939999999997</v>
      </c>
      <c r="N173" s="158">
        <f t="shared" si="549"/>
        <v>87809.414399999994</v>
      </c>
      <c r="O173" s="158">
        <v>6.0857200000000002</v>
      </c>
      <c r="P173" s="158">
        <v>12434.77456</v>
      </c>
      <c r="Q173" s="158"/>
      <c r="R173" s="161"/>
      <c r="S173" s="158">
        <v>14.821160000000001</v>
      </c>
      <c r="T173" s="158">
        <v>30283.63854</v>
      </c>
      <c r="U173" s="158">
        <v>3.0122900000000001</v>
      </c>
      <c r="V173" s="158">
        <v>6154.9317099999998</v>
      </c>
      <c r="W173" s="158">
        <v>31.227209999999999</v>
      </c>
      <c r="X173" s="161">
        <v>63805.618699999999</v>
      </c>
      <c r="Y173" s="158">
        <f t="shared" si="546"/>
        <v>87809.414399999994</v>
      </c>
      <c r="Z173" s="162">
        <f t="shared" si="517"/>
        <v>0.87595515820910275</v>
      </c>
      <c r="AA173" s="158">
        <f t="shared" si="518"/>
        <v>26527.10938845298</v>
      </c>
      <c r="AB173" s="158">
        <f t="shared" si="519"/>
        <v>3756.5291515470185</v>
      </c>
      <c r="AC173" s="158">
        <f t="shared" si="520"/>
        <v>5391.4441797992731</v>
      </c>
      <c r="AD173" s="158">
        <f t="shared" si="521"/>
        <v>763.48753020072672</v>
      </c>
      <c r="AE173" s="158">
        <f t="shared" si="522"/>
        <v>55890.860822988187</v>
      </c>
      <c r="AF173" s="158">
        <f t="shared" si="523"/>
        <v>7914.7578770118153</v>
      </c>
      <c r="AG173" s="158"/>
      <c r="AH173" s="158">
        <f t="shared" si="524"/>
        <v>6914.4916849013662</v>
      </c>
      <c r="AI173" s="158">
        <f t="shared" si="525"/>
        <v>326.38924457870399</v>
      </c>
      <c r="AJ173" s="158">
        <f t="shared" si="526"/>
        <v>1405.3207006059697</v>
      </c>
      <c r="AK173" s="158">
        <f t="shared" si="527"/>
        <v>66.336266317766288</v>
      </c>
      <c r="AL173" s="158">
        <f t="shared" si="528"/>
        <v>1471.656966923736</v>
      </c>
      <c r="AM173" s="158">
        <f t="shared" si="529"/>
        <v>14568.375572453162</v>
      </c>
      <c r="AN173" s="158">
        <f t="shared" si="530"/>
        <v>687.68049981387185</v>
      </c>
      <c r="AO173" s="158">
        <f t="shared" si="531"/>
        <v>15256.056072267034</v>
      </c>
      <c r="AP173" s="158">
        <f t="shared" si="532"/>
        <v>16727.71303919077</v>
      </c>
      <c r="AQ173" s="158">
        <f t="shared" si="533"/>
        <v>6274.2175627306378</v>
      </c>
      <c r="AR173" s="158">
        <f t="shared" si="534"/>
        <v>888.49790726936226</v>
      </c>
      <c r="AS173" s="158">
        <f t="shared" si="535"/>
        <v>1635.4222592246467</v>
      </c>
      <c r="AT173" s="158">
        <f t="shared" si="536"/>
        <v>77.197899727193644</v>
      </c>
      <c r="AU173" s="158">
        <f t="shared" si="537"/>
        <v>1712.6201589518403</v>
      </c>
      <c r="AV173" s="2"/>
      <c r="AW173" s="2">
        <f t="shared" si="538"/>
        <v>15256.056072267034</v>
      </c>
      <c r="AX173" s="2">
        <f t="shared" si="539"/>
        <v>1712.6201589518403</v>
      </c>
      <c r="AY173" s="2">
        <f t="shared" si="540"/>
        <v>16968.676231218873</v>
      </c>
      <c r="AZ173" s="2"/>
      <c r="BA173" s="248">
        <f>'JMP Rural FINAL calcs'!BI173+'JMP Urban FINAL calcs'!BI173</f>
        <v>49693.308074006447</v>
      </c>
      <c r="BB173" s="248">
        <f>'JMP Rural FINAL calcs'!BJ173+'JMP Urban FINAL calcs'!BJ173</f>
        <v>11881.485996396919</v>
      </c>
      <c r="BC173" s="249">
        <f>BA173/B173</f>
        <v>0.24320441238209756</v>
      </c>
      <c r="BD173" s="249">
        <f>'JMP Urban FINAL calcs'!BI173/'JMP Total sum FINAL calcs'!BA173</f>
        <v>0.80816772357050348</v>
      </c>
      <c r="BE173" s="249">
        <f>'JMP Rural FINAL calcs'!BI173/'JMP Total sum FINAL calcs'!BA173</f>
        <v>0.19183227642949657</v>
      </c>
      <c r="BF173" s="248"/>
      <c r="BG173" s="248">
        <f>'JMP Rural FINAL calcs'!BN173+'JMP Urban FINAL calcs'!BN173</f>
        <v>20267.23958599355</v>
      </c>
      <c r="BH173" s="248">
        <f>'JMP Rural FINAL calcs'!BO173+'JMP Urban FINAL calcs'!BO173</f>
        <v>4847.0699040861709</v>
      </c>
      <c r="BI173" s="249">
        <f>BG173/B173</f>
        <v>9.9190057678954349E-2</v>
      </c>
      <c r="BJ173" s="249">
        <f>'JMP Urban FINAL calcs'!BN173/'JMP Total sum FINAL calcs'!BG173</f>
        <v>0.70147700661552814</v>
      </c>
      <c r="BK173" s="249">
        <f>'JMP Rural FINAL calcs'!BN173/'JMP Total sum FINAL calcs'!BG173</f>
        <v>0.29852299338447191</v>
      </c>
      <c r="BL173" s="248"/>
      <c r="BM173" s="248">
        <f>'JMP Rural FINAL calcs'!BS173+'JMP Urban FINAL calcs'!BS173</f>
        <v>7162.7228099999993</v>
      </c>
      <c r="BN173" s="248">
        <f>'JMP Rural FINAL calcs'!BT173+'JMP Urban FINAL calcs'!BT173</f>
        <v>1712.6054487303518</v>
      </c>
      <c r="BO173" s="249">
        <f>BM173/B173</f>
        <v>3.5055138399472024E-2</v>
      </c>
      <c r="BP173" s="249">
        <f>'JMP Urban FINAL calcs'!BS173/'JMP Total sum FINAL calcs'!BM173</f>
        <v>0.8021343031701097</v>
      </c>
      <c r="BQ173" s="249">
        <f>'JMP Rural FINAL calcs'!BS173/'JMP Total sum FINAL calcs'!BM173</f>
        <v>0.19786569682989033</v>
      </c>
      <c r="BR173" s="248"/>
      <c r="BS173" s="248">
        <f>'JMP Rural FINAL calcs'!BX173+'JMP Urban FINAL calcs'!BX173</f>
        <v>96920.092260000005</v>
      </c>
      <c r="BT173" s="248">
        <f>'JMP Rural FINAL calcs'!BY173+'JMP Urban FINAL calcs'!BY173</f>
        <v>25262.955047916192</v>
      </c>
      <c r="BU173" s="249">
        <f>BS173/B173</f>
        <v>0.47433739068061154</v>
      </c>
      <c r="BV173" s="249">
        <f>'JMP Urban FINAL calcs'!BX173/'JMP Total sum FINAL calcs'!BS173</f>
        <v>0.63242381358418231</v>
      </c>
      <c r="BW173" s="249">
        <f>'JMP Rural FINAL calcs'!BX173/'JMP Total sum FINAL calcs'!BS173</f>
        <v>0.36757618641581757</v>
      </c>
      <c r="BX173" s="2"/>
      <c r="BY173" s="2"/>
      <c r="BZ173" s="2"/>
      <c r="CA173" s="2"/>
      <c r="CB173" s="2"/>
    </row>
    <row r="174" spans="1:80" ht="15.5" x14ac:dyDescent="0.35">
      <c r="A174" s="7" t="s">
        <v>85</v>
      </c>
      <c r="B174" s="158">
        <f t="shared" si="514"/>
        <v>15850567.010644754</v>
      </c>
      <c r="C174" s="159">
        <f>[1]HH_Islam_wealth!D177</f>
        <v>8.3062047774780297</v>
      </c>
      <c r="D174" s="160">
        <f t="shared" si="402"/>
        <v>1908280.3079479798</v>
      </c>
      <c r="E174" s="158">
        <v>13.754429999999999</v>
      </c>
      <c r="F174" s="158">
        <v>2180155.1105499999</v>
      </c>
      <c r="G174" s="158">
        <v>17.81447</v>
      </c>
      <c r="H174" s="158">
        <v>2823694.8186499998</v>
      </c>
      <c r="I174" s="158">
        <v>30.018219999999999</v>
      </c>
      <c r="J174" s="158">
        <v>4758058.7804300003</v>
      </c>
      <c r="K174" s="158"/>
      <c r="L174" s="158"/>
      <c r="M174" s="158">
        <f t="shared" ref="M174:N174" si="550">I174</f>
        <v>30.018219999999999</v>
      </c>
      <c r="N174" s="158">
        <f t="shared" si="550"/>
        <v>4758058.7804300003</v>
      </c>
      <c r="O174" s="158">
        <v>16.95711</v>
      </c>
      <c r="P174" s="158">
        <v>2687797.8742</v>
      </c>
      <c r="Q174" s="158">
        <v>21.455770000000001</v>
      </c>
      <c r="R174" s="161">
        <v>3400860.4161700001</v>
      </c>
      <c r="S174" s="158">
        <v>8.2614699999999992</v>
      </c>
      <c r="T174" s="158">
        <v>1309490.4723</v>
      </c>
      <c r="U174" s="158">
        <v>32.72786</v>
      </c>
      <c r="V174" s="158">
        <v>5187551.3804500001</v>
      </c>
      <c r="W174" s="158">
        <v>27.441759999999999</v>
      </c>
      <c r="X174" s="161">
        <v>4349675.2180599999</v>
      </c>
      <c r="Y174" s="158">
        <f>R174+N174</f>
        <v>8158919.1966000004</v>
      </c>
      <c r="Z174" s="162">
        <f t="shared" si="517"/>
        <v>0.7522017162745297</v>
      </c>
      <c r="AA174" s="158">
        <f t="shared" si="518"/>
        <v>985000.98070920445</v>
      </c>
      <c r="AB174" s="158">
        <f t="shared" si="519"/>
        <v>324489.49159079551</v>
      </c>
      <c r="AC174" s="158">
        <f t="shared" si="520"/>
        <v>3902085.051636796</v>
      </c>
      <c r="AD174" s="158">
        <f t="shared" si="521"/>
        <v>1285466.3288132043</v>
      </c>
      <c r="AE174" s="158">
        <f t="shared" si="522"/>
        <v>3271833.1642615213</v>
      </c>
      <c r="AF174" s="158">
        <f t="shared" si="523"/>
        <v>1077842.0537984788</v>
      </c>
      <c r="AG174" s="158"/>
      <c r="AH174" s="158">
        <f t="shared" si="524"/>
        <v>118586.16625730184</v>
      </c>
      <c r="AI174" s="158">
        <f t="shared" si="525"/>
        <v>13021.971738149168</v>
      </c>
      <c r="AJ174" s="158">
        <f t="shared" si="526"/>
        <v>469779.53905219829</v>
      </c>
      <c r="AK174" s="158">
        <f t="shared" si="527"/>
        <v>51586.589513528459</v>
      </c>
      <c r="AL174" s="158">
        <f t="shared" si="528"/>
        <v>521366.12856572674</v>
      </c>
      <c r="AM174" s="158">
        <f t="shared" si="529"/>
        <v>393902.29977630422</v>
      </c>
      <c r="AN174" s="158">
        <f t="shared" si="530"/>
        <v>43254.493986672394</v>
      </c>
      <c r="AO174" s="158">
        <f t="shared" si="531"/>
        <v>437156.79376297659</v>
      </c>
      <c r="AP174" s="158">
        <f t="shared" si="532"/>
        <v>958522.92232870334</v>
      </c>
      <c r="AQ174" s="158">
        <f t="shared" si="533"/>
        <v>2123988.0888240268</v>
      </c>
      <c r="AR174" s="158">
        <f t="shared" si="534"/>
        <v>699706.72982597305</v>
      </c>
      <c r="AS174" s="158">
        <f t="shared" si="535"/>
        <v>255711.01913874585</v>
      </c>
      <c r="AT174" s="158">
        <f t="shared" si="536"/>
        <v>28079.680534853585</v>
      </c>
      <c r="AU174" s="158">
        <f t="shared" si="537"/>
        <v>283790.69967359945</v>
      </c>
      <c r="AV174" s="2"/>
      <c r="AW174" s="2">
        <f t="shared" si="538"/>
        <v>437156.79376297659</v>
      </c>
      <c r="AX174" s="2">
        <f t="shared" si="539"/>
        <v>283790.69967359945</v>
      </c>
      <c r="AY174" s="2">
        <f t="shared" si="540"/>
        <v>720947.4934365761</v>
      </c>
      <c r="AZ174" s="2"/>
      <c r="BA174" s="248">
        <f>'JMP Rural FINAL calcs'!BI174+'JMP Urban FINAL calcs'!BI174</f>
        <v>5411265.7741049258</v>
      </c>
      <c r="BB174" s="248">
        <f>'JMP Rural FINAL calcs'!BJ174+'JMP Urban FINAL calcs'!BJ174</f>
        <v>542442.68755159958</v>
      </c>
      <c r="BC174" s="249">
        <f>BA174/B174</f>
        <v>0.34139256787917338</v>
      </c>
      <c r="BD174" s="249">
        <f>'JMP Urban FINAL calcs'!BI174/'JMP Total sum FINAL calcs'!BA174</f>
        <v>0.65379574583151612</v>
      </c>
      <c r="BE174" s="249">
        <f>'JMP Rural FINAL calcs'!BI174/'JMP Total sum FINAL calcs'!BA174</f>
        <v>0.34620425416848388</v>
      </c>
      <c r="BF174" s="248"/>
      <c r="BG174" s="248">
        <f>'JMP Rural FINAL calcs'!BN174+'JMP Urban FINAL calcs'!BN174</f>
        <v>4125960.7721750746</v>
      </c>
      <c r="BH174" s="248">
        <f>'JMP Rural FINAL calcs'!BO174+'JMP Urban FINAL calcs'!BO174</f>
        <v>419998.94592100428</v>
      </c>
      <c r="BI174" s="249">
        <f>BG174/B174</f>
        <v>0.260303670487258</v>
      </c>
      <c r="BJ174" s="249">
        <f>'JMP Urban FINAL calcs'!BN174/'JMP Total sum FINAL calcs'!BG174</f>
        <v>0.4685784619753719</v>
      </c>
      <c r="BK174" s="249">
        <f>'JMP Rural FINAL calcs'!BN174/'JMP Total sum FINAL calcs'!BG174</f>
        <v>0.53142153802462799</v>
      </c>
      <c r="BL174" s="248"/>
      <c r="BM174" s="248">
        <f>'JMP Rural FINAL calcs'!BS174+'JMP Urban FINAL calcs'!BS174</f>
        <v>2823694.8601299999</v>
      </c>
      <c r="BN174" s="248">
        <f>'JMP Rural FINAL calcs'!BT174+'JMP Urban FINAL calcs'!BT174</f>
        <v>294206.17957186257</v>
      </c>
      <c r="BO174" s="249">
        <f>BM174/B174</f>
        <v>0.17814472240858595</v>
      </c>
      <c r="BP174" s="249">
        <f>'JMP Urban FINAL calcs'!BS174/'JMP Total sum FINAL calcs'!BM174</f>
        <v>0.18225005414229054</v>
      </c>
      <c r="BQ174" s="249">
        <f>'JMP Rural FINAL calcs'!BS174/'JMP Total sum FINAL calcs'!BM174</f>
        <v>0.81774994585770955</v>
      </c>
      <c r="BR174" s="248"/>
      <c r="BS174" s="248">
        <f>'JMP Rural FINAL calcs'!BX174+'JMP Urban FINAL calcs'!BX174</f>
        <v>2180155.1558699999</v>
      </c>
      <c r="BT174" s="248">
        <f>'JMP Rural FINAL calcs'!BY174+'JMP Urban FINAL calcs'!BY174</f>
        <v>262473.08057964221</v>
      </c>
      <c r="BU174" s="249">
        <f>BS174/B174</f>
        <v>0.13754430074368157</v>
      </c>
      <c r="BV174" s="249">
        <f>'JMP Urban FINAL calcs'!BX174/'JMP Total sum FINAL calcs'!BS174</f>
        <v>6.3897948223968853E-2</v>
      </c>
      <c r="BW174" s="249">
        <f>'JMP Rural FINAL calcs'!BX174/'JMP Total sum FINAL calcs'!BS174</f>
        <v>0.93610205177603123</v>
      </c>
      <c r="BX174" s="2"/>
      <c r="BY174" s="2"/>
      <c r="BZ174" s="2"/>
      <c r="CA174" s="2"/>
      <c r="CB174" s="2"/>
    </row>
    <row r="175" spans="1:80" ht="15.5" x14ac:dyDescent="0.35">
      <c r="A175" s="7" t="s">
        <v>178</v>
      </c>
      <c r="B175" s="158">
        <f t="shared" si="514"/>
        <v>94736.997278933704</v>
      </c>
      <c r="C175" s="159">
        <f>[1]HH_Islam_wealth!D178</f>
        <v>3.7786215514755401</v>
      </c>
      <c r="D175" s="160">
        <f t="shared" si="402"/>
        <v>25071.840613924196</v>
      </c>
      <c r="E175" s="158">
        <v>0</v>
      </c>
      <c r="F175" s="158">
        <v>0</v>
      </c>
      <c r="G175" s="158">
        <v>0</v>
      </c>
      <c r="H175" s="158">
        <v>0</v>
      </c>
      <c r="I175" s="158"/>
      <c r="J175" s="158"/>
      <c r="K175" s="158">
        <v>100</v>
      </c>
      <c r="L175" s="158">
        <v>94737</v>
      </c>
      <c r="M175" s="158">
        <f t="shared" ref="M175:N175" si="551">K175</f>
        <v>100</v>
      </c>
      <c r="N175" s="158">
        <f t="shared" si="551"/>
        <v>94737</v>
      </c>
      <c r="O175" s="158">
        <v>0</v>
      </c>
      <c r="P175" s="158">
        <v>0</v>
      </c>
      <c r="Q175" s="158"/>
      <c r="R175" s="161"/>
      <c r="S175" s="158">
        <v>16.765180000000001</v>
      </c>
      <c r="T175" s="158">
        <v>15882.825269999999</v>
      </c>
      <c r="U175" s="158">
        <v>82.29862</v>
      </c>
      <c r="V175" s="158">
        <v>77967.241389999996</v>
      </c>
      <c r="W175" s="158">
        <v>0.93620999999999999</v>
      </c>
      <c r="X175" s="161">
        <v>886.93334000000004</v>
      </c>
      <c r="Y175" s="158">
        <f>N175</f>
        <v>94737</v>
      </c>
      <c r="Z175" s="162">
        <f t="shared" si="517"/>
        <v>1</v>
      </c>
      <c r="AA175" s="158">
        <f t="shared" si="518"/>
        <v>15882.825269999999</v>
      </c>
      <c r="AB175" s="158">
        <f t="shared" si="519"/>
        <v>0</v>
      </c>
      <c r="AC175" s="158">
        <f t="shared" si="520"/>
        <v>77967.241389999996</v>
      </c>
      <c r="AD175" s="158">
        <f t="shared" si="521"/>
        <v>0</v>
      </c>
      <c r="AE175" s="158">
        <f t="shared" si="522"/>
        <v>886.93334000000004</v>
      </c>
      <c r="AF175" s="158">
        <f t="shared" si="523"/>
        <v>0</v>
      </c>
      <c r="AG175" s="158"/>
      <c r="AH175" s="158">
        <f t="shared" si="524"/>
        <v>4203.3384538861283</v>
      </c>
      <c r="AI175" s="158">
        <f t="shared" si="525"/>
        <v>0</v>
      </c>
      <c r="AJ175" s="158">
        <f t="shared" si="526"/>
        <v>20633.778833859142</v>
      </c>
      <c r="AK175" s="158">
        <f t="shared" si="527"/>
        <v>0</v>
      </c>
      <c r="AL175" s="158">
        <f t="shared" si="528"/>
        <v>20633.778833859142</v>
      </c>
      <c r="AM175" s="158">
        <f t="shared" si="529"/>
        <v>234.7240463003381</v>
      </c>
      <c r="AN175" s="158">
        <f t="shared" si="530"/>
        <v>0</v>
      </c>
      <c r="AO175" s="158">
        <f t="shared" si="531"/>
        <v>234.7240463003381</v>
      </c>
      <c r="AP175" s="158">
        <f t="shared" si="532"/>
        <v>20868.502880159478</v>
      </c>
      <c r="AQ175" s="158">
        <f t="shared" si="533"/>
        <v>0</v>
      </c>
      <c r="AR175" s="158">
        <f t="shared" si="534"/>
        <v>0</v>
      </c>
      <c r="AS175" s="158">
        <f t="shared" si="535"/>
        <v>0</v>
      </c>
      <c r="AT175" s="158">
        <f t="shared" si="536"/>
        <v>0</v>
      </c>
      <c r="AU175" s="158">
        <f t="shared" si="537"/>
        <v>0</v>
      </c>
      <c r="AV175" s="2"/>
      <c r="AW175" s="2">
        <f t="shared" si="538"/>
        <v>234.7240463003381</v>
      </c>
      <c r="AX175" s="2">
        <f t="shared" si="539"/>
        <v>0</v>
      </c>
      <c r="AY175" s="2">
        <f t="shared" si="540"/>
        <v>234.7240463003381</v>
      </c>
      <c r="AZ175" s="2"/>
      <c r="BA175" s="248">
        <f>'JMP Rural FINAL calcs'!BI175+'JMP Urban FINAL calcs'!BI175</f>
        <v>0</v>
      </c>
      <c r="BB175" s="248">
        <f>'JMP Rural FINAL calcs'!BJ175+'JMP Urban FINAL calcs'!BJ175</f>
        <v>0</v>
      </c>
      <c r="BC175" s="249">
        <f>BA175/B175</f>
        <v>0</v>
      </c>
      <c r="BD175" s="249" t="e">
        <f>'JMP Urban FINAL calcs'!BI175/'JMP Total sum FINAL calcs'!BA175</f>
        <v>#DIV/0!</v>
      </c>
      <c r="BE175" s="249" t="e">
        <f>'JMP Rural FINAL calcs'!BI175/'JMP Total sum FINAL calcs'!BA175</f>
        <v>#DIV/0!</v>
      </c>
      <c r="BF175" s="248"/>
      <c r="BG175" s="248">
        <f>'JMP Rural FINAL calcs'!BN175+'JMP Urban FINAL calcs'!BN175</f>
        <v>0</v>
      </c>
      <c r="BH175" s="248">
        <f>'JMP Rural FINAL calcs'!BO175+'JMP Urban FINAL calcs'!BO175</f>
        <v>0</v>
      </c>
      <c r="BI175" s="249">
        <f>BG175/B175</f>
        <v>0</v>
      </c>
      <c r="BJ175" s="249" t="e">
        <f>'JMP Urban FINAL calcs'!BN175/'JMP Total sum FINAL calcs'!BG175</f>
        <v>#DIV/0!</v>
      </c>
      <c r="BK175" s="249" t="e">
        <f>'JMP Rural FINAL calcs'!BN175/'JMP Total sum FINAL calcs'!BG175</f>
        <v>#DIV/0!</v>
      </c>
      <c r="BL175" s="248"/>
      <c r="BM175" s="248">
        <f>'JMP Rural FINAL calcs'!BS175+'JMP Urban FINAL calcs'!BS175</f>
        <v>0</v>
      </c>
      <c r="BN175" s="248"/>
      <c r="BO175" s="249">
        <f>BM175/B175</f>
        <v>0</v>
      </c>
      <c r="BP175" s="249" t="e">
        <f>'JMP Urban FINAL calcs'!BS175/'JMP Total sum FINAL calcs'!BM175</f>
        <v>#DIV/0!</v>
      </c>
      <c r="BQ175" s="249" t="e">
        <f>'JMP Rural FINAL calcs'!BS175/'JMP Total sum FINAL calcs'!BM175</f>
        <v>#DIV/0!</v>
      </c>
      <c r="BR175" s="248"/>
      <c r="BS175" s="248">
        <f>'JMP Rural FINAL calcs'!BX175+'JMP Urban FINAL calcs'!BX175</f>
        <v>0</v>
      </c>
      <c r="BT175" s="248">
        <f>'JMP Rural FINAL calcs'!BY175+'JMP Urban FINAL calcs'!BY175</f>
        <v>0</v>
      </c>
      <c r="BU175" s="249">
        <f>BS175/B175</f>
        <v>0</v>
      </c>
      <c r="BV175" s="249" t="e">
        <f>'JMP Urban FINAL calcs'!BX175/'JMP Total sum FINAL calcs'!BS175</f>
        <v>#DIV/0!</v>
      </c>
      <c r="BW175" s="249" t="e">
        <f>'JMP Rural FINAL calcs'!BX175/'JMP Total sum FINAL calcs'!BS175</f>
        <v>#DIV/0!</v>
      </c>
      <c r="BX175" s="2"/>
      <c r="BY175" s="2"/>
      <c r="BZ175" s="2"/>
      <c r="CA175" s="2"/>
      <c r="CB175" s="2"/>
    </row>
    <row r="176" spans="1:80" ht="15.5" x14ac:dyDescent="0.35">
      <c r="A176" s="7" t="s">
        <v>121</v>
      </c>
      <c r="B176" s="158">
        <f t="shared" si="514"/>
        <v>7557213.6359294821</v>
      </c>
      <c r="C176" s="159">
        <f>[1]HH_Islam_wealth!D179</f>
        <v>5.8990749876049096</v>
      </c>
      <c r="D176" s="160">
        <f t="shared" si="402"/>
        <v>1281084.5177945085</v>
      </c>
      <c r="E176" s="158">
        <v>17.622330000000002</v>
      </c>
      <c r="F176" s="158">
        <v>1331756.98624</v>
      </c>
      <c r="G176" s="158">
        <v>32.807870000000001</v>
      </c>
      <c r="H176" s="158">
        <v>2479360.0827299999</v>
      </c>
      <c r="I176" s="158">
        <v>2.3031600000000001</v>
      </c>
      <c r="J176" s="158">
        <v>174054.55678000001</v>
      </c>
      <c r="K176" s="158"/>
      <c r="L176" s="158"/>
      <c r="M176" s="158">
        <f t="shared" ref="M176:N176" si="552">I176</f>
        <v>2.3031600000000001</v>
      </c>
      <c r="N176" s="158">
        <f t="shared" si="552"/>
        <v>174054.55678000001</v>
      </c>
      <c r="O176" s="158">
        <v>33.917140000000003</v>
      </c>
      <c r="P176" s="158">
        <v>2563190.1121100001</v>
      </c>
      <c r="Q176" s="158">
        <v>13.349500000000001</v>
      </c>
      <c r="R176" s="161">
        <v>1008850.26213</v>
      </c>
      <c r="S176" s="158">
        <v>0.48576999999999998</v>
      </c>
      <c r="T176" s="158">
        <v>36710.970249999998</v>
      </c>
      <c r="U176" s="158">
        <v>4.92075</v>
      </c>
      <c r="V176" s="158">
        <v>371871.58999000001</v>
      </c>
      <c r="W176" s="158">
        <v>44.16328</v>
      </c>
      <c r="X176" s="161">
        <v>3337512.3707900001</v>
      </c>
      <c r="Y176" s="158">
        <f>R176+N176</f>
        <v>1182904.8189100001</v>
      </c>
      <c r="Z176" s="162">
        <f t="shared" si="517"/>
        <v>0.31577011279527684</v>
      </c>
      <c r="AA176" s="158">
        <f t="shared" si="518"/>
        <v>11592.227216666552</v>
      </c>
      <c r="AB176" s="158">
        <f t="shared" si="519"/>
        <v>25118.743033333449</v>
      </c>
      <c r="AC176" s="158">
        <f t="shared" si="520"/>
        <v>117425.93391650125</v>
      </c>
      <c r="AD176" s="158">
        <f t="shared" si="521"/>
        <v>254445.65607349877</v>
      </c>
      <c r="AE176" s="158">
        <f t="shared" si="522"/>
        <v>1053886.6577799902</v>
      </c>
      <c r="AF176" s="158">
        <f t="shared" si="523"/>
        <v>2283625.7130100103</v>
      </c>
      <c r="AG176" s="158"/>
      <c r="AH176" s="158">
        <f t="shared" si="524"/>
        <v>1965.0923646544668</v>
      </c>
      <c r="AI176" s="158">
        <f t="shared" si="525"/>
        <v>1419.3605543305662</v>
      </c>
      <c r="AJ176" s="158">
        <f t="shared" si="526"/>
        <v>19905.821533585469</v>
      </c>
      <c r="AK176" s="158">
        <f t="shared" si="527"/>
        <v>14377.714958595938</v>
      </c>
      <c r="AL176" s="158">
        <f t="shared" si="528"/>
        <v>34283.536492181403</v>
      </c>
      <c r="AM176" s="158">
        <f t="shared" si="529"/>
        <v>178652.86676206163</v>
      </c>
      <c r="AN176" s="158">
        <f t="shared" si="530"/>
        <v>129038.63276916843</v>
      </c>
      <c r="AO176" s="158">
        <f t="shared" si="531"/>
        <v>307691.49953123007</v>
      </c>
      <c r="AP176" s="158">
        <f t="shared" si="532"/>
        <v>341975.03602341149</v>
      </c>
      <c r="AQ176" s="158">
        <f t="shared" si="533"/>
        <v>782907.81298375898</v>
      </c>
      <c r="AR176" s="158">
        <f t="shared" si="534"/>
        <v>1696452.2697462412</v>
      </c>
      <c r="AS176" s="158">
        <f t="shared" si="535"/>
        <v>132717.04710124873</v>
      </c>
      <c r="AT176" s="158">
        <f t="shared" si="536"/>
        <v>95859.790069392984</v>
      </c>
      <c r="AU176" s="158">
        <f t="shared" si="537"/>
        <v>228576.83717064169</v>
      </c>
      <c r="AV176" s="2"/>
      <c r="AW176" s="2">
        <f t="shared" si="538"/>
        <v>307691.49953123007</v>
      </c>
      <c r="AX176" s="2">
        <f t="shared" si="539"/>
        <v>228576.83717064169</v>
      </c>
      <c r="AY176" s="2">
        <f t="shared" si="540"/>
        <v>536268.33670187183</v>
      </c>
      <c r="AZ176" s="2"/>
      <c r="BA176" s="248">
        <f>'JMP Rural FINAL calcs'!BI176+'JMP Urban FINAL calcs'!BI176</f>
        <v>812075.59343361272</v>
      </c>
      <c r="BB176" s="248">
        <f>'JMP Rural FINAL calcs'!BJ176+'JMP Urban FINAL calcs'!BJ176</f>
        <v>76173.55497403779</v>
      </c>
      <c r="BC176" s="249">
        <f>BA176/B176</f>
        <v>0.10745701161241995</v>
      </c>
      <c r="BD176" s="249">
        <f>'JMP Urban FINAL calcs'!BI176/'JMP Total sum FINAL calcs'!BA176</f>
        <v>0.80458569337774566</v>
      </c>
      <c r="BE176" s="249">
        <f>'JMP Rural FINAL calcs'!BI176/'JMP Total sum FINAL calcs'!BA176</f>
        <v>0.19541430662225429</v>
      </c>
      <c r="BF176" s="248"/>
      <c r="BG176" s="248">
        <f>'JMP Rural FINAL calcs'!BN176+'JMP Urban FINAL calcs'!BN176</f>
        <v>2897308.4949563872</v>
      </c>
      <c r="BH176" s="248">
        <f>'JMP Rural FINAL calcs'!BO176+'JMP Urban FINAL calcs'!BO176</f>
        <v>265698.73534154368</v>
      </c>
      <c r="BI176" s="249">
        <f>BG176/B176</f>
        <v>0.38338316667159289</v>
      </c>
      <c r="BJ176" s="249">
        <f>'JMP Urban FINAL calcs'!BN176/'JMP Total sum FINAL calcs'!BG176</f>
        <v>0.56918609606565074</v>
      </c>
      <c r="BK176" s="249">
        <f>'JMP Rural FINAL calcs'!BN176/'JMP Total sum FINAL calcs'!BG176</f>
        <v>0.43081390393434921</v>
      </c>
      <c r="BL176" s="248"/>
      <c r="BM176" s="248">
        <f>'JMP Rural FINAL calcs'!BS176+'JMP Urban FINAL calcs'!BS176</f>
        <v>2479359.9144900003</v>
      </c>
      <c r="BN176" s="248">
        <f>'JMP Rural FINAL calcs'!BT176+'JMP Urban FINAL calcs'!BT176</f>
        <v>220352.40109607173</v>
      </c>
      <c r="BO176" s="249">
        <f>BM176/B176</f>
        <v>0.32807857947832875</v>
      </c>
      <c r="BP176" s="249">
        <f>'JMP Urban FINAL calcs'!BS176/'JMP Total sum FINAL calcs'!BM176</f>
        <v>0.25123268251601488</v>
      </c>
      <c r="BQ176" s="249">
        <f>'JMP Rural FINAL calcs'!BS176/'JMP Total sum FINAL calcs'!BM176</f>
        <v>0.74876731748398506</v>
      </c>
      <c r="BR176" s="248"/>
      <c r="BS176" s="248">
        <f>'JMP Rural FINAL calcs'!BX176+'JMP Urban FINAL calcs'!BX176</f>
        <v>1331757.0254899999</v>
      </c>
      <c r="BT176" s="248">
        <f>'JMP Rural FINAL calcs'!BY176+'JMP Urban FINAL calcs'!BY176</f>
        <v>225756.92431241804</v>
      </c>
      <c r="BU176" s="249">
        <f>BS176/B176</f>
        <v>0.17622328673605156</v>
      </c>
      <c r="BV176" s="249">
        <f>'JMP Urban FINAL calcs'!BX176/'JMP Total sum FINAL calcs'!BS176</f>
        <v>0.14018232636791284</v>
      </c>
      <c r="BW176" s="249">
        <f>'JMP Rural FINAL calcs'!BX176/'JMP Total sum FINAL calcs'!BS176</f>
        <v>0.85981767363208728</v>
      </c>
      <c r="BX176" s="2"/>
      <c r="BY176" s="2"/>
      <c r="BZ176" s="2"/>
      <c r="CA176" s="2"/>
      <c r="CB176" s="2"/>
    </row>
    <row r="177" spans="1:80" ht="15.5" x14ac:dyDescent="0.35">
      <c r="A177" s="7" t="s">
        <v>88</v>
      </c>
      <c r="B177" s="158">
        <f t="shared" si="514"/>
        <v>14742509.838527326</v>
      </c>
      <c r="C177" s="159">
        <f>[1]HH_Islam_wealth!D180</f>
        <v>4.8441079038776351</v>
      </c>
      <c r="D177" s="160">
        <f t="shared" si="402"/>
        <v>3043390.0588230435</v>
      </c>
      <c r="E177" s="158">
        <v>27.527159999999999</v>
      </c>
      <c r="F177" s="158">
        <v>4058197.6691200002</v>
      </c>
      <c r="G177" s="158">
        <v>19.13589</v>
      </c>
      <c r="H177" s="158">
        <v>2821112.8764800001</v>
      </c>
      <c r="I177" s="158"/>
      <c r="J177" s="158"/>
      <c r="K177" s="158">
        <v>38.336379999999998</v>
      </c>
      <c r="L177" s="158">
        <v>5651749.6777299996</v>
      </c>
      <c r="M177" s="158">
        <f t="shared" ref="M177:N177" si="553">K177</f>
        <v>38.336379999999998</v>
      </c>
      <c r="N177" s="158">
        <f t="shared" si="553"/>
        <v>5651749.6777299996</v>
      </c>
      <c r="O177" s="158">
        <v>15.00057</v>
      </c>
      <c r="P177" s="158">
        <v>2211462.7766700001</v>
      </c>
      <c r="Q177" s="158"/>
      <c r="R177" s="161"/>
      <c r="S177" s="158">
        <v>11.00666</v>
      </c>
      <c r="T177" s="158">
        <v>1622659.3381699999</v>
      </c>
      <c r="U177" s="158">
        <v>4.0421699999999996</v>
      </c>
      <c r="V177" s="158">
        <v>595917.30993999995</v>
      </c>
      <c r="W177" s="158">
        <v>38.288130000000002</v>
      </c>
      <c r="X177" s="161">
        <v>5644635.8062899997</v>
      </c>
      <c r="Y177" s="158">
        <f t="shared" ref="Y177:Y181" si="554">N177</f>
        <v>5651749.6777299996</v>
      </c>
      <c r="Z177" s="162">
        <f t="shared" si="517"/>
        <v>0.71875835868678117</v>
      </c>
      <c r="AA177" s="158">
        <f t="shared" si="518"/>
        <v>1166299.9626108478</v>
      </c>
      <c r="AB177" s="158">
        <f t="shared" si="519"/>
        <v>456359.37555915216</v>
      </c>
      <c r="AC177" s="158">
        <f t="shared" si="520"/>
        <v>428320.54760551621</v>
      </c>
      <c r="AD177" s="158">
        <f t="shared" si="521"/>
        <v>167596.7623344837</v>
      </c>
      <c r="AE177" s="158">
        <f t="shared" si="522"/>
        <v>4057129.1675136359</v>
      </c>
      <c r="AF177" s="158">
        <f t="shared" si="523"/>
        <v>1587506.6387763638</v>
      </c>
      <c r="AG177" s="158"/>
      <c r="AH177" s="158">
        <f t="shared" si="524"/>
        <v>240766.71819742955</v>
      </c>
      <c r="AI177" s="158">
        <f t="shared" si="525"/>
        <v>31403.056016006813</v>
      </c>
      <c r="AJ177" s="158">
        <f t="shared" si="526"/>
        <v>88420.934484686455</v>
      </c>
      <c r="AK177" s="158">
        <f t="shared" si="527"/>
        <v>11532.68848534698</v>
      </c>
      <c r="AL177" s="158">
        <f t="shared" si="528"/>
        <v>99953.622970033437</v>
      </c>
      <c r="AM177" s="158">
        <f t="shared" si="529"/>
        <v>837538.97477510059</v>
      </c>
      <c r="AN177" s="158">
        <f t="shared" si="530"/>
        <v>109239.6969870406</v>
      </c>
      <c r="AO177" s="158">
        <f t="shared" si="531"/>
        <v>946778.67176214117</v>
      </c>
      <c r="AP177" s="158">
        <f t="shared" si="532"/>
        <v>1046732.2947321746</v>
      </c>
      <c r="AQ177" s="158">
        <f t="shared" si="533"/>
        <v>2027698.460768909</v>
      </c>
      <c r="AR177" s="158">
        <f t="shared" si="534"/>
        <v>793414.41571109125</v>
      </c>
      <c r="AS177" s="158">
        <f t="shared" si="535"/>
        <v>418590.68811117252</v>
      </c>
      <c r="AT177" s="158">
        <f t="shared" si="536"/>
        <v>54596.527813096749</v>
      </c>
      <c r="AU177" s="158">
        <f t="shared" si="537"/>
        <v>473187.21592426929</v>
      </c>
      <c r="AV177" s="2"/>
      <c r="AW177" s="2">
        <f t="shared" si="538"/>
        <v>946778.67176214117</v>
      </c>
      <c r="AX177" s="2">
        <f t="shared" si="539"/>
        <v>473187.21592426929</v>
      </c>
      <c r="AY177" s="2">
        <f t="shared" si="540"/>
        <v>1419965.8876864105</v>
      </c>
      <c r="AZ177" s="2"/>
      <c r="BA177" s="248">
        <f>'JMP Rural FINAL calcs'!BI177+'JMP Urban FINAL calcs'!BI177</f>
        <v>2595492.6944741122</v>
      </c>
      <c r="BB177" s="248">
        <f>'JMP Rural FINAL calcs'!BJ177+'JMP Urban FINAL calcs'!BJ177</f>
        <v>432809.05539219087</v>
      </c>
      <c r="BC177" s="249">
        <f>BA177/B177</f>
        <v>0.17605500846885538</v>
      </c>
      <c r="BD177" s="249">
        <f>'JMP Urban FINAL calcs'!BI177/'JMP Total sum FINAL calcs'!BA177</f>
        <v>0.91625537110227306</v>
      </c>
      <c r="BE177" s="249">
        <f>'JMP Rural FINAL calcs'!BI177/'JMP Total sum FINAL calcs'!BA177</f>
        <v>8.3744628897726964E-2</v>
      </c>
      <c r="BF177" s="248"/>
      <c r="BG177" s="248">
        <f>'JMP Rural FINAL calcs'!BN177+'JMP Urban FINAL calcs'!BN177</f>
        <v>3645060.3793258881</v>
      </c>
      <c r="BH177" s="248">
        <f>'JMP Rural FINAL calcs'!BO177+'JMP Urban FINAL calcs'!BO177</f>
        <v>615254.20671928581</v>
      </c>
      <c r="BI177" s="249">
        <f>BG177/B177</f>
        <v>0.24724829213273256</v>
      </c>
      <c r="BJ177" s="249">
        <f>'JMP Urban FINAL calcs'!BN177/'JMP Total sum FINAL calcs'!BG177</f>
        <v>0.50188370431320795</v>
      </c>
      <c r="BK177" s="249">
        <f>'JMP Rural FINAL calcs'!BN177/'JMP Total sum FINAL calcs'!BG177</f>
        <v>0.49811629568679194</v>
      </c>
      <c r="BL177" s="248"/>
      <c r="BM177" s="248">
        <f>'JMP Rural FINAL calcs'!BS177+'JMP Urban FINAL calcs'!BS177</f>
        <v>2821112.88907</v>
      </c>
      <c r="BN177" s="248">
        <f>'JMP Rural FINAL calcs'!BT177+'JMP Urban FINAL calcs'!BT177</f>
        <v>479079.22821504035</v>
      </c>
      <c r="BO177" s="249">
        <f>BM177/B177</f>
        <v>0.19135906436348085</v>
      </c>
      <c r="BP177" s="249">
        <f>'JMP Urban FINAL calcs'!BS177/'JMP Total sum FINAL calcs'!BM177</f>
        <v>0.29277620419942924</v>
      </c>
      <c r="BQ177" s="249">
        <f>'JMP Rural FINAL calcs'!BS177/'JMP Total sum FINAL calcs'!BM177</f>
        <v>0.70722379580057082</v>
      </c>
      <c r="BR177" s="248"/>
      <c r="BS177" s="248">
        <f>'JMP Rural FINAL calcs'!BX177+'JMP Urban FINAL calcs'!BX177</f>
        <v>4058197.7200699998</v>
      </c>
      <c r="BT177" s="248">
        <f>'JMP Rural FINAL calcs'!BY177+'JMP Urban FINAL calcs'!BY177</f>
        <v>837759.56287461601</v>
      </c>
      <c r="BU177" s="249">
        <f>BS177/B177</f>
        <v>0.27527183393593624</v>
      </c>
      <c r="BV177" s="249">
        <f>'JMP Urban FINAL calcs'!BX177/'JMP Total sum FINAL calcs'!BS177</f>
        <v>1.8654199201682615E-2</v>
      </c>
      <c r="BW177" s="249">
        <f>'JMP Rural FINAL calcs'!BX177/'JMP Total sum FINAL calcs'!BS177</f>
        <v>0.98134580079831746</v>
      </c>
      <c r="BX177" s="2"/>
      <c r="BY177" s="2"/>
      <c r="BZ177" s="2"/>
      <c r="CA177" s="2"/>
      <c r="CB177" s="2"/>
    </row>
    <row r="178" spans="1:80" ht="15.5" x14ac:dyDescent="0.35">
      <c r="A178" s="7" t="s">
        <v>26</v>
      </c>
      <c r="B178" s="158">
        <f t="shared" si="514"/>
        <v>56717190.837702796</v>
      </c>
      <c r="C178" s="159">
        <f>[1]HH_Islam_wealth!D181</f>
        <v>3.24346805490097</v>
      </c>
      <c r="D178" s="160">
        <f t="shared" si="402"/>
        <v>17486588.391706694</v>
      </c>
      <c r="E178" s="158">
        <v>1.44546</v>
      </c>
      <c r="F178" s="158">
        <v>819822.11586999998</v>
      </c>
      <c r="G178" s="158">
        <v>7.9503700000000004</v>
      </c>
      <c r="H178" s="158">
        <v>4509224.0784</v>
      </c>
      <c r="I178" s="158"/>
      <c r="J178" s="158"/>
      <c r="K178" s="158">
        <v>75.747100000000003</v>
      </c>
      <c r="L178" s="158">
        <v>42961599.966300003</v>
      </c>
      <c r="M178" s="158">
        <f t="shared" ref="M178:N178" si="555">K178</f>
        <v>75.747100000000003</v>
      </c>
      <c r="N178" s="158">
        <f t="shared" si="555"/>
        <v>42961599.966300003</v>
      </c>
      <c r="O178" s="158">
        <v>14.85707</v>
      </c>
      <c r="P178" s="158">
        <v>8426509.8394300006</v>
      </c>
      <c r="Q178" s="158"/>
      <c r="R178" s="161"/>
      <c r="S178" s="158">
        <v>58.351880000000001</v>
      </c>
      <c r="T178" s="158">
        <v>33095524.97834</v>
      </c>
      <c r="U178" s="158">
        <v>2.8397899999999998</v>
      </c>
      <c r="V178" s="158">
        <v>1610649.11369</v>
      </c>
      <c r="W178" s="158">
        <v>29.412500000000001</v>
      </c>
      <c r="X178" s="161">
        <v>16681935.7137</v>
      </c>
      <c r="Y178" s="158">
        <f t="shared" si="554"/>
        <v>42961599.966300003</v>
      </c>
      <c r="Z178" s="162">
        <f t="shared" si="517"/>
        <v>0.8360221874031567</v>
      </c>
      <c r="AA178" s="158">
        <f t="shared" si="518"/>
        <v>27668593.185647618</v>
      </c>
      <c r="AB178" s="158">
        <f t="shared" si="519"/>
        <v>5426931.7926923828</v>
      </c>
      <c r="AC178" s="158">
        <f t="shared" si="520"/>
        <v>1346538.3951660695</v>
      </c>
      <c r="AD178" s="158">
        <f t="shared" si="521"/>
        <v>264110.71852393058</v>
      </c>
      <c r="AE178" s="158">
        <f t="shared" si="522"/>
        <v>13946468.385486314</v>
      </c>
      <c r="AF178" s="158">
        <f t="shared" si="523"/>
        <v>2735467.3282136861</v>
      </c>
      <c r="AG178" s="158"/>
      <c r="AH178" s="158">
        <f t="shared" si="524"/>
        <v>8530558.2534841392</v>
      </c>
      <c r="AI178" s="158">
        <f t="shared" si="525"/>
        <v>557729.32972081518</v>
      </c>
      <c r="AJ178" s="158">
        <f t="shared" si="526"/>
        <v>415153.89465033042</v>
      </c>
      <c r="AK178" s="158">
        <f t="shared" si="527"/>
        <v>27142.831279505688</v>
      </c>
      <c r="AL178" s="158">
        <f t="shared" si="528"/>
        <v>442296.7259298361</v>
      </c>
      <c r="AM178" s="158">
        <f t="shared" si="529"/>
        <v>4299863.0322295958</v>
      </c>
      <c r="AN178" s="158">
        <f t="shared" si="530"/>
        <v>281125.76640306547</v>
      </c>
      <c r="AO178" s="158">
        <f t="shared" si="531"/>
        <v>4580988.7986326609</v>
      </c>
      <c r="AP178" s="158">
        <f t="shared" si="532"/>
        <v>5023285.5245624967</v>
      </c>
      <c r="AQ178" s="158">
        <f t="shared" si="533"/>
        <v>3769811.3775149514</v>
      </c>
      <c r="AR178" s="158">
        <f t="shared" si="534"/>
        <v>739412.7008850486</v>
      </c>
      <c r="AS178" s="158">
        <f t="shared" si="535"/>
        <v>1162277.9425308851</v>
      </c>
      <c r="AT178" s="158">
        <f t="shared" si="536"/>
        <v>75989.926869355724</v>
      </c>
      <c r="AU178" s="158">
        <f t="shared" si="537"/>
        <v>1238267.8694002409</v>
      </c>
      <c r="AV178" s="2"/>
      <c r="AW178" s="2">
        <f t="shared" si="538"/>
        <v>4580988.7986326609</v>
      </c>
      <c r="AX178" s="2">
        <f t="shared" si="539"/>
        <v>1238267.8694002409</v>
      </c>
      <c r="AY178" s="2">
        <f t="shared" si="540"/>
        <v>5819256.6680329014</v>
      </c>
      <c r="AZ178" s="2"/>
      <c r="BA178" s="248">
        <f>'JMP Rural FINAL calcs'!BI178+'JMP Urban FINAL calcs'!BI178</f>
        <v>10779501.417623317</v>
      </c>
      <c r="BB178" s="248">
        <f>'JMP Rural FINAL calcs'!BJ178+'JMP Urban FINAL calcs'!BJ178</f>
        <v>3086040.0110225133</v>
      </c>
      <c r="BC178" s="249">
        <f>BA178/B178</f>
        <v>0.19005704017445157</v>
      </c>
      <c r="BD178" s="249">
        <f>'JMP Urban FINAL calcs'!BI178/'JMP Total sum FINAL calcs'!BA178</f>
        <v>0.24184376009713129</v>
      </c>
      <c r="BE178" s="249">
        <f>'JMP Rural FINAL calcs'!BI178/'JMP Total sum FINAL calcs'!BA178</f>
        <v>0.75815623990286873</v>
      </c>
      <c r="BF178" s="248"/>
      <c r="BG178" s="248">
        <f>'JMP Rural FINAL calcs'!BN178+'JMP Urban FINAL calcs'!BN178</f>
        <v>7513083.1218966832</v>
      </c>
      <c r="BH178" s="248">
        <f>'JMP Rural FINAL calcs'!BO178+'JMP Urban FINAL calcs'!BO178</f>
        <v>2173798.2435972486</v>
      </c>
      <c r="BI178" s="249">
        <f>BG178/B178</f>
        <v>0.13246571296867465</v>
      </c>
      <c r="BJ178" s="249">
        <f>'JMP Urban FINAL calcs'!BN178/'JMP Total sum FINAL calcs'!BG178</f>
        <v>0.12358272088506088</v>
      </c>
      <c r="BK178" s="249">
        <f>'JMP Rural FINAL calcs'!BN178/'JMP Total sum FINAL calcs'!BG178</f>
        <v>0.87641727911493916</v>
      </c>
      <c r="BL178" s="248"/>
      <c r="BM178" s="248">
        <f>'JMP Rural FINAL calcs'!BS178+'JMP Urban FINAL calcs'!BS178</f>
        <v>4509224.0244500004</v>
      </c>
      <c r="BN178" s="248">
        <f>'JMP Rural FINAL calcs'!BT178+'JMP Urban FINAL calcs'!BT178</f>
        <v>1283620.3811396756</v>
      </c>
      <c r="BO178" s="249">
        <f>BM178/B178</f>
        <v>7.9503655908368623E-2</v>
      </c>
      <c r="BP178" s="249">
        <f>'JMP Urban FINAL calcs'!BS178/'JMP Total sum FINAL calcs'!BM178</f>
        <v>0.30480645472868106</v>
      </c>
      <c r="BQ178" s="249">
        <f>'JMP Rural FINAL calcs'!BS178/'JMP Total sum FINAL calcs'!BM178</f>
        <v>0.69519354527131894</v>
      </c>
      <c r="BR178" s="248"/>
      <c r="BS178" s="248">
        <f>'JMP Rural FINAL calcs'!BX178+'JMP Urban FINAL calcs'!BX178</f>
        <v>819822.10612000001</v>
      </c>
      <c r="BT178" s="248">
        <f>'JMP Rural FINAL calcs'!BY178+'JMP Urban FINAL calcs'!BY178</f>
        <v>252760.96210697253</v>
      </c>
      <c r="BU178" s="249">
        <f>BS178/B178</f>
        <v>1.4454561201134501E-2</v>
      </c>
      <c r="BV178" s="249">
        <f>'JMP Urban FINAL calcs'!BX178/'JMP Total sum FINAL calcs'!BS178</f>
        <v>0.3071401007490559</v>
      </c>
      <c r="BW178" s="249">
        <f>'JMP Rural FINAL calcs'!BX178/'JMP Total sum FINAL calcs'!BS178</f>
        <v>0.69285989925094404</v>
      </c>
      <c r="BX178" s="2"/>
      <c r="BY178" s="2"/>
      <c r="BZ178" s="2"/>
      <c r="CA178" s="2"/>
      <c r="CB178" s="2"/>
    </row>
    <row r="179" spans="1:80" ht="15.5" x14ac:dyDescent="0.35">
      <c r="A179" s="7" t="s">
        <v>117</v>
      </c>
      <c r="B179" s="158">
        <f t="shared" si="514"/>
        <v>12575720.023801042</v>
      </c>
      <c r="C179" s="159">
        <f>[1]HH_Islam_wealth!D182</f>
        <v>5.9479727880002997</v>
      </c>
      <c r="D179" s="160">
        <f t="shared" si="402"/>
        <v>2114286.7447497151</v>
      </c>
      <c r="E179" s="158">
        <v>62.815869999999997</v>
      </c>
      <c r="F179" s="158">
        <v>7899544.1968999999</v>
      </c>
      <c r="G179" s="158">
        <v>18.085049999999999</v>
      </c>
      <c r="H179" s="158">
        <v>2274323.8603400001</v>
      </c>
      <c r="I179" s="158"/>
      <c r="J179" s="158"/>
      <c r="K179" s="158">
        <v>11.321680000000001</v>
      </c>
      <c r="L179" s="158">
        <v>1423782.6386299999</v>
      </c>
      <c r="M179" s="158">
        <f t="shared" ref="M179:N179" si="556">K179</f>
        <v>11.321680000000001</v>
      </c>
      <c r="N179" s="158">
        <f t="shared" si="556"/>
        <v>1423782.6386299999</v>
      </c>
      <c r="O179" s="158">
        <v>7.7774000000000001</v>
      </c>
      <c r="P179" s="158">
        <v>978063.30412999995</v>
      </c>
      <c r="Q179" s="158"/>
      <c r="R179" s="161"/>
      <c r="S179" s="158">
        <v>0.10266</v>
      </c>
      <c r="T179" s="158">
        <v>12909.757180000001</v>
      </c>
      <c r="U179" s="158">
        <v>4.0418399999999997</v>
      </c>
      <c r="V179" s="158">
        <v>508290.48220999999</v>
      </c>
      <c r="W179" s="158">
        <v>14.95458</v>
      </c>
      <c r="X179" s="161">
        <v>1880645.7033599999</v>
      </c>
      <c r="Y179" s="158">
        <f t="shared" si="554"/>
        <v>1423782.6386299999</v>
      </c>
      <c r="Z179" s="162">
        <f t="shared" si="517"/>
        <v>0.59278682836498175</v>
      </c>
      <c r="AA179" s="158">
        <f t="shared" si="518"/>
        <v>7652.7340136942512</v>
      </c>
      <c r="AB179" s="158">
        <f t="shared" si="519"/>
        <v>5257.0231663057493</v>
      </c>
      <c r="AC179" s="158">
        <f t="shared" si="520"/>
        <v>301307.90283737308</v>
      </c>
      <c r="AD179" s="158">
        <f t="shared" si="521"/>
        <v>206982.5793726269</v>
      </c>
      <c r="AE179" s="158">
        <f t="shared" si="522"/>
        <v>1114822.0017730047</v>
      </c>
      <c r="AF179" s="158">
        <f t="shared" si="523"/>
        <v>765823.70158699527</v>
      </c>
      <c r="AG179" s="158"/>
      <c r="AH179" s="158">
        <f t="shared" si="524"/>
        <v>1286.6121427342794</v>
      </c>
      <c r="AI179" s="158">
        <f t="shared" si="525"/>
        <v>294.61147821161848</v>
      </c>
      <c r="AJ179" s="158">
        <f t="shared" si="526"/>
        <v>50657.242992981541</v>
      </c>
      <c r="AK179" s="158">
        <f t="shared" si="527"/>
        <v>11599.61479033678</v>
      </c>
      <c r="AL179" s="158">
        <f t="shared" si="528"/>
        <v>62256.857783318323</v>
      </c>
      <c r="AM179" s="158">
        <f t="shared" si="529"/>
        <v>187428.90082182206</v>
      </c>
      <c r="AN179" s="158">
        <f t="shared" si="530"/>
        <v>42917.911075630196</v>
      </c>
      <c r="AO179" s="158">
        <f t="shared" si="531"/>
        <v>230346.81189745225</v>
      </c>
      <c r="AP179" s="158">
        <f t="shared" si="532"/>
        <v>292603.6696807706</v>
      </c>
      <c r="AQ179" s="158">
        <f t="shared" si="533"/>
        <v>1348189.2278457503</v>
      </c>
      <c r="AR179" s="158">
        <f t="shared" si="534"/>
        <v>926134.63249424973</v>
      </c>
      <c r="AS179" s="158">
        <f t="shared" si="535"/>
        <v>226663.65094434295</v>
      </c>
      <c r="AT179" s="158">
        <f t="shared" si="536"/>
        <v>51901.976550322841</v>
      </c>
      <c r="AU179" s="158">
        <f t="shared" si="537"/>
        <v>278565.62749466579</v>
      </c>
      <c r="AV179" s="2"/>
      <c r="AW179" s="2">
        <f t="shared" si="538"/>
        <v>230346.81189745225</v>
      </c>
      <c r="AX179" s="2">
        <f t="shared" si="539"/>
        <v>278565.62749466579</v>
      </c>
      <c r="AY179" s="2">
        <f t="shared" si="540"/>
        <v>508912.43939211802</v>
      </c>
      <c r="AZ179" s="2"/>
      <c r="BA179" s="248">
        <f>'JMP Rural FINAL calcs'!BI179+'JMP Urban FINAL calcs'!BI179</f>
        <v>94097.652644382586</v>
      </c>
      <c r="BB179" s="248">
        <f>'JMP Rural FINAL calcs'!BJ179+'JMP Urban FINAL calcs'!BJ179</f>
        <v>12069.829328945483</v>
      </c>
      <c r="BC179" s="249">
        <f>BA179/B179</f>
        <v>7.482486288362942E-3</v>
      </c>
      <c r="BD179" s="249">
        <f>'JMP Urban FINAL calcs'!BI179/'JMP Total sum FINAL calcs'!BA179</f>
        <v>0.81030868102858444</v>
      </c>
      <c r="BE179" s="249">
        <f>'JMP Rural FINAL calcs'!BI179/'JMP Total sum FINAL calcs'!BA179</f>
        <v>0.18969131897141558</v>
      </c>
      <c r="BF179" s="248"/>
      <c r="BG179" s="248">
        <f>'JMP Rural FINAL calcs'!BN179+'JMP Urban FINAL calcs'!BN179</f>
        <v>2294838.5000456176</v>
      </c>
      <c r="BH179" s="248">
        <f>'JMP Rural FINAL calcs'!BO179+'JMP Urban FINAL calcs'!BO179</f>
        <v>280499.08678609721</v>
      </c>
      <c r="BI179" s="249">
        <f>BG179/B179</f>
        <v>0.18248167863966147</v>
      </c>
      <c r="BJ179" s="249">
        <f>'JMP Urban FINAL calcs'!BN179/'JMP Total sum FINAL calcs'!BG179</f>
        <v>0.53632174593697068</v>
      </c>
      <c r="BK179" s="249">
        <f>'JMP Rural FINAL calcs'!BN179/'JMP Total sum FINAL calcs'!BG179</f>
        <v>0.46367825406302932</v>
      </c>
      <c r="BL179" s="248"/>
      <c r="BM179" s="248">
        <f>'JMP Rural FINAL calcs'!BS179+'JMP Urban FINAL calcs'!BS179</f>
        <v>2274324.0663000001</v>
      </c>
      <c r="BN179" s="248">
        <f>'JMP Rural FINAL calcs'!BT179+'JMP Urban FINAL calcs'!BT179</f>
        <v>269049.69365781336</v>
      </c>
      <c r="BO179" s="249">
        <f>BM179/B179</f>
        <v>0.18085040554302831</v>
      </c>
      <c r="BP179" s="249">
        <f>'JMP Urban FINAL calcs'!BS179/'JMP Total sum FINAL calcs'!BM179</f>
        <v>0.357936159447305</v>
      </c>
      <c r="BQ179" s="249">
        <f>'JMP Rural FINAL calcs'!BS179/'JMP Total sum FINAL calcs'!BM179</f>
        <v>0.64206384055269494</v>
      </c>
      <c r="BR179" s="248"/>
      <c r="BS179" s="248">
        <f>'JMP Rural FINAL calcs'!BX179+'JMP Urban FINAL calcs'!BX179</f>
        <v>7899544.0239800001</v>
      </c>
      <c r="BT179" s="248">
        <f>'JMP Rural FINAL calcs'!BY179+'JMP Urban FINAL calcs'!BY179</f>
        <v>1328106.9543419708</v>
      </c>
      <c r="BU179" s="249">
        <f>BS179/B179</f>
        <v>0.62815838846834826</v>
      </c>
      <c r="BV179" s="249">
        <f>'JMP Urban FINAL calcs'!BX179/'JMP Total sum FINAL calcs'!BS179</f>
        <v>3.8377745093856261E-2</v>
      </c>
      <c r="BW179" s="249">
        <f>'JMP Rural FINAL calcs'!BX179/'JMP Total sum FINAL calcs'!BS179</f>
        <v>0.96162225490614373</v>
      </c>
      <c r="BX179" s="2"/>
      <c r="BY179" s="2"/>
      <c r="BZ179" s="2"/>
      <c r="CA179" s="2"/>
      <c r="CB179" s="2"/>
    </row>
    <row r="180" spans="1:80" ht="15.5" x14ac:dyDescent="0.35">
      <c r="A180" s="7" t="s">
        <v>113</v>
      </c>
      <c r="B180" s="158">
        <f t="shared" si="514"/>
        <v>7797694.3391137635</v>
      </c>
      <c r="C180" s="159">
        <f>[1]HH_Islam_wealth!D183</f>
        <v>4.5513104055187199</v>
      </c>
      <c r="D180" s="160">
        <f t="shared" si="402"/>
        <v>1713285.5473137188</v>
      </c>
      <c r="E180" s="158">
        <v>47.690350000000002</v>
      </c>
      <c r="F180" s="158">
        <v>3718747.76284</v>
      </c>
      <c r="G180" s="158">
        <v>9.6800200000000007</v>
      </c>
      <c r="H180" s="158">
        <v>754818.72852999996</v>
      </c>
      <c r="I180" s="158"/>
      <c r="J180" s="158"/>
      <c r="K180" s="158">
        <v>16.132100000000001</v>
      </c>
      <c r="L180" s="158">
        <v>1257932.08244</v>
      </c>
      <c r="M180" s="158">
        <f t="shared" ref="M180:N180" si="557">K180</f>
        <v>16.132100000000001</v>
      </c>
      <c r="N180" s="158">
        <f t="shared" si="557"/>
        <v>1257932.08244</v>
      </c>
      <c r="O180" s="158">
        <v>26.497520000000002</v>
      </c>
      <c r="P180" s="158">
        <v>2066195.42619</v>
      </c>
      <c r="Q180" s="158"/>
      <c r="R180" s="161"/>
      <c r="S180" s="158">
        <v>0.28721999999999998</v>
      </c>
      <c r="T180" s="158">
        <v>22396.462090000001</v>
      </c>
      <c r="U180" s="158">
        <v>19.094889999999999</v>
      </c>
      <c r="V180" s="158">
        <v>1488961.15659</v>
      </c>
      <c r="W180" s="158">
        <v>23.247509999999998</v>
      </c>
      <c r="X180" s="161">
        <v>1812769.88995</v>
      </c>
      <c r="Y180" s="158">
        <f t="shared" si="554"/>
        <v>1257932.08244</v>
      </c>
      <c r="Z180" s="162">
        <f t="shared" si="517"/>
        <v>0.37842473827318435</v>
      </c>
      <c r="AA180" s="158">
        <f t="shared" si="518"/>
        <v>8475.3753046535458</v>
      </c>
      <c r="AB180" s="158">
        <f t="shared" si="519"/>
        <v>13921.086785346455</v>
      </c>
      <c r="AC180" s="158">
        <f t="shared" si="520"/>
        <v>563459.73598150862</v>
      </c>
      <c r="AD180" s="158">
        <f t="shared" si="521"/>
        <v>925501.4206084914</v>
      </c>
      <c r="AE180" s="158">
        <f t="shared" si="522"/>
        <v>685996.97115383798</v>
      </c>
      <c r="AF180" s="158">
        <f t="shared" si="523"/>
        <v>1126772.9187961621</v>
      </c>
      <c r="AG180" s="158"/>
      <c r="AH180" s="158">
        <f t="shared" si="524"/>
        <v>1862.1835360595658</v>
      </c>
      <c r="AI180" s="158">
        <f t="shared" si="525"/>
        <v>1019.5662014516636</v>
      </c>
      <c r="AJ180" s="158">
        <f t="shared" si="526"/>
        <v>123801.64958608009</v>
      </c>
      <c r="AK180" s="158">
        <f t="shared" si="527"/>
        <v>67782.780353124152</v>
      </c>
      <c r="AL180" s="158">
        <f t="shared" si="528"/>
        <v>191584.42993920424</v>
      </c>
      <c r="AM180" s="158">
        <f t="shared" si="529"/>
        <v>150725.15606099466</v>
      </c>
      <c r="AN180" s="158">
        <f t="shared" si="530"/>
        <v>82523.699652879935</v>
      </c>
      <c r="AO180" s="158">
        <f t="shared" si="531"/>
        <v>233248.8557138746</v>
      </c>
      <c r="AP180" s="158">
        <f t="shared" si="532"/>
        <v>424833.28565307881</v>
      </c>
      <c r="AQ180" s="158">
        <f t="shared" si="533"/>
        <v>285642.07978766301</v>
      </c>
      <c r="AR180" s="158">
        <f t="shared" si="534"/>
        <v>469176.64874233695</v>
      </c>
      <c r="AS180" s="158">
        <f t="shared" si="535"/>
        <v>62760.404001736715</v>
      </c>
      <c r="AT180" s="158">
        <f t="shared" si="536"/>
        <v>34362.019355526994</v>
      </c>
      <c r="AU180" s="158">
        <f t="shared" si="537"/>
        <v>97122.423357263702</v>
      </c>
      <c r="AV180" s="2"/>
      <c r="AW180" s="2">
        <f t="shared" si="538"/>
        <v>233248.8557138746</v>
      </c>
      <c r="AX180" s="2">
        <f t="shared" si="539"/>
        <v>97122.423357263702</v>
      </c>
      <c r="AY180" s="2">
        <f t="shared" si="540"/>
        <v>330371.2790711383</v>
      </c>
      <c r="AZ180" s="2"/>
      <c r="BA180" s="248">
        <f>'JMP Rural FINAL calcs'!BI180+'JMP Urban FINAL calcs'!BI180</f>
        <v>926672.09943296656</v>
      </c>
      <c r="BB180" s="248">
        <f>'JMP Rural FINAL calcs'!BJ180+'JMP Urban FINAL calcs'!BJ180</f>
        <v>117191.29134880929</v>
      </c>
      <c r="BC180" s="249">
        <f>BA180/B180</f>
        <v>0.1188392439012025</v>
      </c>
      <c r="BD180" s="249">
        <f>'JMP Urban FINAL calcs'!BI180/'JMP Total sum FINAL calcs'!BA180</f>
        <v>0.92542242161115507</v>
      </c>
      <c r="BE180" s="249">
        <f>'JMP Rural FINAL calcs'!BI180/'JMP Total sum FINAL calcs'!BA180</f>
        <v>7.457757838884492E-2</v>
      </c>
      <c r="BF180" s="248"/>
      <c r="BG180" s="248">
        <f>'JMP Rural FINAL calcs'!BN180+'JMP Urban FINAL calcs'!BN180</f>
        <v>2375059.0237470334</v>
      </c>
      <c r="BH180" s="248">
        <f>'JMP Rural FINAL calcs'!BO180+'JMP Urban FINAL calcs'!BO180</f>
        <v>307701.82074953715</v>
      </c>
      <c r="BI180" s="249">
        <f>BG180/B180</f>
        <v>0.3045847811491631</v>
      </c>
      <c r="BJ180" s="249">
        <f>'JMP Urban FINAL calcs'!BN180/'JMP Total sum FINAL calcs'!BG180</f>
        <v>0.71664923536845082</v>
      </c>
      <c r="BK180" s="249">
        <f>'JMP Rural FINAL calcs'!BN180/'JMP Total sum FINAL calcs'!BG180</f>
        <v>0.28335076463154907</v>
      </c>
      <c r="BL180" s="248"/>
      <c r="BM180" s="248">
        <f>'JMP Rural FINAL calcs'!BS180+'JMP Urban FINAL calcs'!BS180</f>
        <v>754818.72255000006</v>
      </c>
      <c r="BN180" s="248">
        <f>'JMP Rural FINAL calcs'!BT180+'JMP Urban FINAL calcs'!BT180</f>
        <v>102587.65089827369</v>
      </c>
      <c r="BO180" s="249">
        <f>BM180/B180</f>
        <v>9.680024501137191E-2</v>
      </c>
      <c r="BP180" s="249">
        <f>'JMP Urban FINAL calcs'!BS180/'JMP Total sum FINAL calcs'!BM180</f>
        <v>0.28739332760208569</v>
      </c>
      <c r="BQ180" s="249">
        <f>'JMP Rural FINAL calcs'!BS180/'JMP Total sum FINAL calcs'!BM180</f>
        <v>0.7126066723979142</v>
      </c>
      <c r="BR180" s="248"/>
      <c r="BS180" s="248">
        <f>'JMP Rural FINAL calcs'!BX180+'JMP Urban FINAL calcs'!BX180</f>
        <v>3718747.6913999999</v>
      </c>
      <c r="BT180" s="248">
        <f>'JMP Rural FINAL calcs'!BY180+'JMP Urban FINAL calcs'!BY180</f>
        <v>817071.86723428243</v>
      </c>
      <c r="BU180" s="249">
        <f>BS180/B180</f>
        <v>0.47690349604324822</v>
      </c>
      <c r="BV180" s="249">
        <f>'JMP Urban FINAL calcs'!BX180/'JMP Total sum FINAL calcs'!BS180</f>
        <v>0.11070362257758201</v>
      </c>
      <c r="BW180" s="249">
        <f>'JMP Rural FINAL calcs'!BX180/'JMP Total sum FINAL calcs'!BS180</f>
        <v>0.88929637742241796</v>
      </c>
      <c r="BX180" s="2"/>
      <c r="BY180" s="2"/>
      <c r="BZ180" s="2"/>
      <c r="CA180" s="2"/>
      <c r="CB180" s="2"/>
    </row>
    <row r="181" spans="1:80" ht="15.5" x14ac:dyDescent="0.35">
      <c r="A181" s="7" t="s">
        <v>46</v>
      </c>
      <c r="B181" s="158">
        <f t="shared" si="514"/>
        <v>42863017.970417671</v>
      </c>
      <c r="C181" s="159">
        <f>[1]HH_Islam_wealth!D184</f>
        <v>4.5343375628240601</v>
      </c>
      <c r="D181" s="160">
        <f t="shared" si="402"/>
        <v>9452983.4571297057</v>
      </c>
      <c r="E181" s="158">
        <v>5.6236699999999997</v>
      </c>
      <c r="F181" s="158">
        <v>2410469.5790400002</v>
      </c>
      <c r="G181" s="158">
        <v>58.210129999999999</v>
      </c>
      <c r="H181" s="158">
        <v>24950582.353360001</v>
      </c>
      <c r="I181" s="158"/>
      <c r="J181" s="158"/>
      <c r="K181" s="158">
        <v>18.47232</v>
      </c>
      <c r="L181" s="158">
        <v>7917781.60317</v>
      </c>
      <c r="M181" s="158">
        <f t="shared" ref="M181:N181" si="558">K181</f>
        <v>18.47232</v>
      </c>
      <c r="N181" s="158">
        <f t="shared" si="558"/>
        <v>7917781.60317</v>
      </c>
      <c r="O181" s="158">
        <v>17.69389</v>
      </c>
      <c r="P181" s="158">
        <v>7584122.4644400002</v>
      </c>
      <c r="Q181" s="158"/>
      <c r="R181" s="161"/>
      <c r="S181" s="158">
        <v>0.67788000000000004</v>
      </c>
      <c r="T181" s="158">
        <v>290557.82429000002</v>
      </c>
      <c r="U181" s="158">
        <v>1.7192700000000001</v>
      </c>
      <c r="V181" s="158">
        <v>736931.00905999995</v>
      </c>
      <c r="W181" s="158">
        <v>33.769060000000003</v>
      </c>
      <c r="X181" s="161">
        <v>14474415.23426</v>
      </c>
      <c r="Y181" s="158">
        <f t="shared" si="554"/>
        <v>7917781.60317</v>
      </c>
      <c r="Z181" s="162">
        <f t="shared" si="517"/>
        <v>0.51076187600164402</v>
      </c>
      <c r="AA181" s="158">
        <f t="shared" si="518"/>
        <v>148405.85942131645</v>
      </c>
      <c r="AB181" s="158">
        <f t="shared" si="519"/>
        <v>142151.96486868357</v>
      </c>
      <c r="AC181" s="158">
        <f t="shared" si="520"/>
        <v>376396.2646712701</v>
      </c>
      <c r="AD181" s="158">
        <f t="shared" si="521"/>
        <v>360534.74438872986</v>
      </c>
      <c r="AE181" s="158">
        <f t="shared" si="522"/>
        <v>7392979.4790774137</v>
      </c>
      <c r="AF181" s="158">
        <f t="shared" si="523"/>
        <v>7081435.7551825866</v>
      </c>
      <c r="AG181" s="158"/>
      <c r="AH181" s="158">
        <f t="shared" si="524"/>
        <v>32729.336394815484</v>
      </c>
      <c r="AI181" s="158">
        <f t="shared" si="525"/>
        <v>10450.035453480808</v>
      </c>
      <c r="AJ181" s="158">
        <f t="shared" si="526"/>
        <v>83010.199275248553</v>
      </c>
      <c r="AK181" s="158">
        <f t="shared" si="527"/>
        <v>26504.036469381786</v>
      </c>
      <c r="AL181" s="158">
        <f t="shared" si="528"/>
        <v>109514.23574463034</v>
      </c>
      <c r="AM181" s="158">
        <f t="shared" si="529"/>
        <v>1630443.1191207883</v>
      </c>
      <c r="AN181" s="158">
        <f t="shared" si="530"/>
        <v>520578.48635131551</v>
      </c>
      <c r="AO181" s="158">
        <f t="shared" si="531"/>
        <v>2151021.6054721037</v>
      </c>
      <c r="AP181" s="158">
        <f t="shared" si="532"/>
        <v>2260535.8412167341</v>
      </c>
      <c r="AQ181" s="158">
        <f t="shared" si="533"/>
        <v>12743806.250135668</v>
      </c>
      <c r="AR181" s="158">
        <f t="shared" si="534"/>
        <v>12206776.103224333</v>
      </c>
      <c r="AS181" s="158">
        <f t="shared" si="535"/>
        <v>2810511.1438149335</v>
      </c>
      <c r="AT181" s="158">
        <f t="shared" si="536"/>
        <v>897358.28251993901</v>
      </c>
      <c r="AU181" s="158">
        <f t="shared" si="537"/>
        <v>3707869.4263348724</v>
      </c>
      <c r="AV181" s="2"/>
      <c r="AW181" s="2">
        <f t="shared" si="538"/>
        <v>2151021.6054721037</v>
      </c>
      <c r="AX181" s="2">
        <f t="shared" si="539"/>
        <v>3707869.4263348724</v>
      </c>
      <c r="AY181" s="2">
        <f t="shared" si="540"/>
        <v>5858891.0318069756</v>
      </c>
      <c r="AZ181" s="2"/>
      <c r="BA181" s="248">
        <f>'JMP Rural FINAL calcs'!BI181+'JMP Urban FINAL calcs'!BI181</f>
        <v>3361647.5926113022</v>
      </c>
      <c r="BB181" s="248">
        <f>'JMP Rural FINAL calcs'!BJ181+'JMP Urban FINAL calcs'!BJ181</f>
        <v>462115.61820273788</v>
      </c>
      <c r="BC181" s="249">
        <f>BA181/B181</f>
        <v>7.842769249079419E-2</v>
      </c>
      <c r="BD181" s="249">
        <f>'JMP Urban FINAL calcs'!BI181/'JMP Total sum FINAL calcs'!BA181</f>
        <v>0.77525703402416302</v>
      </c>
      <c r="BE181" s="249">
        <f>'JMP Rural FINAL calcs'!BI181/'JMP Total sum FINAL calcs'!BA181</f>
        <v>0.22474296597583696</v>
      </c>
      <c r="BF181" s="248"/>
      <c r="BG181" s="248">
        <f>'JMP Rural FINAL calcs'!BN181+'JMP Urban FINAL calcs'!BN181</f>
        <v>11849698.883578697</v>
      </c>
      <c r="BH181" s="248">
        <f>'JMP Rural FINAL calcs'!BO181+'JMP Urban FINAL calcs'!BO181</f>
        <v>1801767.3288908084</v>
      </c>
      <c r="BI181" s="249">
        <f>BG181/B181</f>
        <v>0.27645507583616447</v>
      </c>
      <c r="BJ181" s="249">
        <f>'JMP Urban FINAL calcs'!BN181/'JMP Total sum FINAL calcs'!BG181</f>
        <v>0.32981412141060151</v>
      </c>
      <c r="BK181" s="249">
        <f>'JMP Rural FINAL calcs'!BN181/'JMP Total sum FINAL calcs'!BG181</f>
        <v>0.67018587858939849</v>
      </c>
      <c r="BL181" s="248"/>
      <c r="BM181" s="248">
        <f>'JMP Rural FINAL calcs'!BS181+'JMP Urban FINAL calcs'!BS181</f>
        <v>24950582.05147</v>
      </c>
      <c r="BN181" s="248">
        <f>'JMP Rural FINAL calcs'!BT181+'JMP Urban FINAL calcs'!BT181</f>
        <v>3965060.2571973205</v>
      </c>
      <c r="BO181" s="249">
        <f>BM181/B181</f>
        <v>0.58210045005906697</v>
      </c>
      <c r="BP181" s="249">
        <f>'JMP Urban FINAL calcs'!BS181/'JMP Total sum FINAL calcs'!BM181</f>
        <v>0.12015122338532289</v>
      </c>
      <c r="BQ181" s="249">
        <f>'JMP Rural FINAL calcs'!BS181/'JMP Total sum FINAL calcs'!BM181</f>
        <v>0.87984877661467709</v>
      </c>
      <c r="BR181" s="248"/>
      <c r="BS181" s="248">
        <f>'JMP Rural FINAL calcs'!BX181+'JMP Urban FINAL calcs'!BX181</f>
        <v>2410469.64757</v>
      </c>
      <c r="BT181" s="248">
        <f>'JMP Rural FINAL calcs'!BY181+'JMP Urban FINAL calcs'!BY181</f>
        <v>531603.48433977645</v>
      </c>
      <c r="BU181" s="249">
        <f>BS181/B181</f>
        <v>5.6236582529807143E-2</v>
      </c>
      <c r="BV181" s="249">
        <f>'JMP Urban FINAL calcs'!BX181/'JMP Total sum FINAL calcs'!BS181</f>
        <v>8.3675919438907884E-2</v>
      </c>
      <c r="BW181" s="249">
        <f>'JMP Rural FINAL calcs'!BX181/'JMP Total sum FINAL calcs'!BS181</f>
        <v>0.91632408056109216</v>
      </c>
      <c r="BX181" s="2"/>
      <c r="BY181" s="2"/>
      <c r="BZ181" s="2"/>
      <c r="CA181" s="2"/>
      <c r="CB181" s="2"/>
    </row>
    <row r="182" spans="1:80" ht="15.5" x14ac:dyDescent="0.35">
      <c r="A182" s="7" t="s">
        <v>34</v>
      </c>
      <c r="B182" s="158">
        <f t="shared" si="514"/>
        <v>57310008.828602299</v>
      </c>
      <c r="C182" s="159">
        <f>[1]HH_Islam_wealth!D185</f>
        <v>4.8515478517615502</v>
      </c>
      <c r="D182" s="160">
        <f t="shared" si="402"/>
        <v>11812726.69665488</v>
      </c>
      <c r="E182" s="158">
        <v>11.74872</v>
      </c>
      <c r="F182" s="158">
        <v>6733196.398</v>
      </c>
      <c r="G182" s="158">
        <v>41.393610000000002</v>
      </c>
      <c r="H182" s="158">
        <v>23722687.830109999</v>
      </c>
      <c r="I182" s="158">
        <v>4.5345599999999999</v>
      </c>
      <c r="J182" s="158">
        <v>2598757.7018900001</v>
      </c>
      <c r="K182" s="158"/>
      <c r="L182" s="158"/>
      <c r="M182" s="158">
        <f t="shared" ref="M182:N182" si="559">I182</f>
        <v>4.5345599999999999</v>
      </c>
      <c r="N182" s="158">
        <f t="shared" si="559"/>
        <v>2598757.7018900001</v>
      </c>
      <c r="O182" s="158">
        <v>16.944220000000001</v>
      </c>
      <c r="P182" s="158">
        <v>9710737.8889099993</v>
      </c>
      <c r="Q182" s="158">
        <v>25.378879999999999</v>
      </c>
      <c r="R182" s="161">
        <v>14544640.181089999</v>
      </c>
      <c r="S182" s="158">
        <v>0.60194999999999999</v>
      </c>
      <c r="T182" s="158">
        <v>344977.13948000001</v>
      </c>
      <c r="U182" s="158">
        <v>8.0648099999999996</v>
      </c>
      <c r="V182" s="158">
        <v>4621943.3230100004</v>
      </c>
      <c r="W182" s="158">
        <v>38.190910000000002</v>
      </c>
      <c r="X182" s="161">
        <v>21887215.309390001</v>
      </c>
      <c r="Y182" s="158">
        <f>R182+N182</f>
        <v>17143397.88298</v>
      </c>
      <c r="Z182" s="162">
        <f t="shared" si="517"/>
        <v>0.63838948416002006</v>
      </c>
      <c r="AA182" s="158">
        <f t="shared" si="518"/>
        <v>220229.7781196365</v>
      </c>
      <c r="AB182" s="158">
        <f t="shared" si="519"/>
        <v>124747.36136036352</v>
      </c>
      <c r="AC182" s="158">
        <f t="shared" si="520"/>
        <v>2950600.013793203</v>
      </c>
      <c r="AD182" s="158">
        <f t="shared" si="521"/>
        <v>1671343.3092167974</v>
      </c>
      <c r="AE182" s="158">
        <f t="shared" si="522"/>
        <v>13972568.091060776</v>
      </c>
      <c r="AF182" s="158">
        <f t="shared" si="523"/>
        <v>7914647.2183292247</v>
      </c>
      <c r="AG182" s="158"/>
      <c r="AH182" s="158">
        <f t="shared" si="524"/>
        <v>45393.714511065409</v>
      </c>
      <c r="AI182" s="158">
        <f t="shared" si="525"/>
        <v>8570.9664332568937</v>
      </c>
      <c r="AJ182" s="158">
        <f t="shared" si="526"/>
        <v>608177.04038967041</v>
      </c>
      <c r="AK182" s="158">
        <f t="shared" si="527"/>
        <v>114832.30783827398</v>
      </c>
      <c r="AL182" s="158">
        <f t="shared" si="528"/>
        <v>723009.34822794434</v>
      </c>
      <c r="AM182" s="158">
        <f t="shared" si="529"/>
        <v>2880022.7304750732</v>
      </c>
      <c r="AN182" s="158">
        <f t="shared" si="530"/>
        <v>543788.4609311159</v>
      </c>
      <c r="AO182" s="158">
        <f t="shared" si="531"/>
        <v>3423811.191406189</v>
      </c>
      <c r="AP182" s="158">
        <f t="shared" si="532"/>
        <v>4146820.5396341332</v>
      </c>
      <c r="AQ182" s="158">
        <f t="shared" si="533"/>
        <v>15144314.446753107</v>
      </c>
      <c r="AR182" s="158">
        <f t="shared" si="534"/>
        <v>8578373.3833568916</v>
      </c>
      <c r="AS182" s="158">
        <f t="shared" si="535"/>
        <v>3121542.8373553716</v>
      </c>
      <c r="AT182" s="158">
        <f t="shared" si="536"/>
        <v>589390.82573699765</v>
      </c>
      <c r="AU182" s="158">
        <f t="shared" si="537"/>
        <v>3710933.6630923692</v>
      </c>
      <c r="AV182" s="2"/>
      <c r="AW182" s="2">
        <f t="shared" si="538"/>
        <v>3423811.191406189</v>
      </c>
      <c r="AX182" s="2">
        <f t="shared" si="539"/>
        <v>3710933.6630923692</v>
      </c>
      <c r="AY182" s="2">
        <f t="shared" si="540"/>
        <v>7134744.8544985577</v>
      </c>
      <c r="AZ182" s="2"/>
      <c r="BA182" s="248">
        <f>'JMP Rural FINAL calcs'!BI182+'JMP Urban FINAL calcs'!BI182</f>
        <v>8779266.4689441826</v>
      </c>
      <c r="BB182" s="248">
        <f>'JMP Rural FINAL calcs'!BJ182+'JMP Urban FINAL calcs'!BJ182</f>
        <v>1309227.2715169499</v>
      </c>
      <c r="BC182" s="249">
        <f>BA182/B182</f>
        <v>0.15318906153374423</v>
      </c>
      <c r="BD182" s="249">
        <f>'JMP Urban FINAL calcs'!BI182/'JMP Total sum FINAL calcs'!BA182</f>
        <v>0.76577557612660241</v>
      </c>
      <c r="BE182" s="249">
        <f>'JMP Rural FINAL calcs'!BI182/'JMP Total sum FINAL calcs'!BA182</f>
        <v>0.23422442387339751</v>
      </c>
      <c r="BF182" s="248"/>
      <c r="BG182" s="248">
        <f>'JMP Rural FINAL calcs'!BN182+'JMP Urban FINAL calcs'!BN182</f>
        <v>17729891.549205821</v>
      </c>
      <c r="BH182" s="248">
        <f>'JMP Rural FINAL calcs'!BO182+'JMP Urban FINAL calcs'!BO182</f>
        <v>2841520.3054631385</v>
      </c>
      <c r="BI182" s="249">
        <f>BG182/B182</f>
        <v>0.30936815246758748</v>
      </c>
      <c r="BJ182" s="249">
        <f>'JMP Urban FINAL calcs'!BN182/'JMP Total sum FINAL calcs'!BG182</f>
        <v>0.48100393247455098</v>
      </c>
      <c r="BK182" s="249">
        <f>'JMP Rural FINAL calcs'!BN182/'JMP Total sum FINAL calcs'!BG182</f>
        <v>0.51899606752544902</v>
      </c>
      <c r="BL182" s="248"/>
      <c r="BM182" s="248">
        <f>'JMP Rural FINAL calcs'!BS182+'JMP Urban FINAL calcs'!BS182</f>
        <v>23722688.762089998</v>
      </c>
      <c r="BN182" s="248">
        <f>'JMP Rural FINAL calcs'!BT182+'JMP Urban FINAL calcs'!BT182</f>
        <v>4128309.1538436683</v>
      </c>
      <c r="BO182" s="249">
        <f>BM182/B182</f>
        <v>0.41393622592238144</v>
      </c>
      <c r="BP182" s="249">
        <f>'JMP Urban FINAL calcs'!BS182/'JMP Total sum FINAL calcs'!BM182</f>
        <v>0.12934903092450559</v>
      </c>
      <c r="BQ182" s="249">
        <f>'JMP Rural FINAL calcs'!BS182/'JMP Total sum FINAL calcs'!BM182</f>
        <v>0.87065096907549444</v>
      </c>
      <c r="BR182" s="248"/>
      <c r="BS182" s="248">
        <f>'JMP Rural FINAL calcs'!BX182+'JMP Urban FINAL calcs'!BX182</f>
        <v>6733196.0837500002</v>
      </c>
      <c r="BT182" s="248">
        <f>'JMP Rural FINAL calcs'!BY182+'JMP Urban FINAL calcs'!BY182</f>
        <v>1387844.928975655</v>
      </c>
      <c r="BU182" s="249">
        <f>BS182/B182</f>
        <v>0.11748726306930168</v>
      </c>
      <c r="BV182" s="249">
        <f>'JMP Urban FINAL calcs'!BX182/'JMP Total sum FINAL calcs'!BS182</f>
        <v>4.7958441363281354E-2</v>
      </c>
      <c r="BW182" s="249">
        <f>'JMP Rural FINAL calcs'!BX182/'JMP Total sum FINAL calcs'!BS182</f>
        <v>0.95204155863671869</v>
      </c>
      <c r="BX182" s="2"/>
      <c r="BY182" s="2"/>
      <c r="BZ182" s="2"/>
      <c r="CA182" s="2"/>
      <c r="CB182" s="2"/>
    </row>
    <row r="183" spans="1:80" ht="15.5" x14ac:dyDescent="0.35">
      <c r="A183" s="7" t="s">
        <v>90</v>
      </c>
      <c r="B183" s="158">
        <f t="shared" si="514"/>
        <v>17094116.566256963</v>
      </c>
      <c r="C183" s="159">
        <f>[1]HH_Islam_wealth!D186</f>
        <v>5.1307888553671104</v>
      </c>
      <c r="D183" s="160">
        <f t="shared" si="402"/>
        <v>3331674.1437090128</v>
      </c>
      <c r="E183" s="158">
        <v>19.302869999999999</v>
      </c>
      <c r="F183" s="158">
        <v>3299657.3503899998</v>
      </c>
      <c r="G183" s="158">
        <v>36.64058</v>
      </c>
      <c r="H183" s="158">
        <v>6263388.0743199997</v>
      </c>
      <c r="I183" s="158"/>
      <c r="J183" s="158"/>
      <c r="K183" s="158">
        <v>26.37012</v>
      </c>
      <c r="L183" s="158">
        <v>4507742.3360000001</v>
      </c>
      <c r="M183" s="158">
        <f t="shared" ref="M183:N183" si="560">K183</f>
        <v>26.37012</v>
      </c>
      <c r="N183" s="158">
        <f t="shared" si="560"/>
        <v>4507742.3360000001</v>
      </c>
      <c r="O183" s="158">
        <v>17.686440000000001</v>
      </c>
      <c r="P183" s="158">
        <v>3023342.2392899999</v>
      </c>
      <c r="Q183" s="158"/>
      <c r="R183" s="161"/>
      <c r="S183" s="158">
        <v>9.2150200000000009</v>
      </c>
      <c r="T183" s="158">
        <v>1575227.5674699999</v>
      </c>
      <c r="U183" s="158">
        <v>5.95228</v>
      </c>
      <c r="V183" s="158">
        <v>1017489.68155</v>
      </c>
      <c r="W183" s="158">
        <v>28.88926</v>
      </c>
      <c r="X183" s="161">
        <v>4938367.3262599995</v>
      </c>
      <c r="Y183" s="158">
        <f t="shared" ref="Y183:Y184" si="561">N183</f>
        <v>4507742.3360000001</v>
      </c>
      <c r="Z183" s="162">
        <f t="shared" si="517"/>
        <v>0.59855154870922689</v>
      </c>
      <c r="AA183" s="158">
        <f t="shared" si="518"/>
        <v>942854.90007863659</v>
      </c>
      <c r="AB183" s="158">
        <f t="shared" si="519"/>
        <v>632372.6673913633</v>
      </c>
      <c r="AC183" s="158">
        <f t="shared" si="520"/>
        <v>609020.02468741057</v>
      </c>
      <c r="AD183" s="158">
        <f t="shared" si="521"/>
        <v>408469.65686258941</v>
      </c>
      <c r="AE183" s="158">
        <f t="shared" si="522"/>
        <v>2955867.4112279667</v>
      </c>
      <c r="AF183" s="158">
        <f t="shared" si="523"/>
        <v>1982499.9150320329</v>
      </c>
      <c r="AG183" s="158"/>
      <c r="AH183" s="158">
        <f t="shared" si="524"/>
        <v>183764.12022731247</v>
      </c>
      <c r="AI183" s="158">
        <f t="shared" si="525"/>
        <v>41083.52439994771</v>
      </c>
      <c r="AJ183" s="158">
        <f t="shared" si="526"/>
        <v>118699.10102621732</v>
      </c>
      <c r="AK183" s="158">
        <f t="shared" si="527"/>
        <v>26537.157564981837</v>
      </c>
      <c r="AL183" s="158">
        <f t="shared" si="528"/>
        <v>145236.25859119915</v>
      </c>
      <c r="AM183" s="158">
        <f t="shared" si="529"/>
        <v>576103.88861275266</v>
      </c>
      <c r="AN183" s="158">
        <f t="shared" si="530"/>
        <v>128797.60279345869</v>
      </c>
      <c r="AO183" s="158">
        <f t="shared" si="531"/>
        <v>704901.4914062114</v>
      </c>
      <c r="AP183" s="158">
        <f t="shared" si="532"/>
        <v>850137.74999741057</v>
      </c>
      <c r="AQ183" s="158">
        <f t="shared" si="533"/>
        <v>3748960.6320511382</v>
      </c>
      <c r="AR183" s="158">
        <f t="shared" si="534"/>
        <v>2514427.4422688615</v>
      </c>
      <c r="AS183" s="158">
        <f t="shared" si="535"/>
        <v>730679.18749560358</v>
      </c>
      <c r="AT183" s="158">
        <f t="shared" si="536"/>
        <v>163355.48087883997</v>
      </c>
      <c r="AU183" s="158">
        <f t="shared" si="537"/>
        <v>894034.66837444354</v>
      </c>
      <c r="AV183" s="2"/>
      <c r="AW183" s="2">
        <f t="shared" si="538"/>
        <v>704901.4914062114</v>
      </c>
      <c r="AX183" s="2">
        <f t="shared" si="539"/>
        <v>894034.66837444354</v>
      </c>
      <c r="AY183" s="2">
        <f t="shared" si="540"/>
        <v>1598936.1597806551</v>
      </c>
      <c r="AZ183" s="2"/>
      <c r="BA183" s="248">
        <f>'JMP Rural FINAL calcs'!BI183+'JMP Urban FINAL calcs'!BI183</f>
        <v>1913750.4978540801</v>
      </c>
      <c r="BB183" s="248">
        <f>'JMP Rural FINAL calcs'!BJ183+'JMP Urban FINAL calcs'!BJ183</f>
        <v>256321.70369578843</v>
      </c>
      <c r="BC183" s="249">
        <f>BA183/B183</f>
        <v>0.11195375265146722</v>
      </c>
      <c r="BD183" s="249">
        <f>'JMP Urban FINAL calcs'!BI183/'JMP Total sum FINAL calcs'!BA183</f>
        <v>0.95832363997968151</v>
      </c>
      <c r="BE183" s="249">
        <f>'JMP Rural FINAL calcs'!BI183/'JMP Total sum FINAL calcs'!BA183</f>
        <v>4.167636002031852E-2</v>
      </c>
      <c r="BF183" s="248"/>
      <c r="BG183" s="248">
        <f>'JMP Rural FINAL calcs'!BN183+'JMP Urban FINAL calcs'!BN183</f>
        <v>4042106.4982159194</v>
      </c>
      <c r="BH183" s="248">
        <f>'JMP Rural FINAL calcs'!BO183+'JMP Urban FINAL calcs'!BO183</f>
        <v>608221.80148533545</v>
      </c>
      <c r="BI183" s="249">
        <f>BG183/B183</f>
        <v>0.23646185414430018</v>
      </c>
      <c r="BJ183" s="249">
        <f>'JMP Urban FINAL calcs'!BN183/'JMP Total sum FINAL calcs'!BG183</f>
        <v>0.43350222022278562</v>
      </c>
      <c r="BK183" s="249">
        <f>'JMP Rural FINAL calcs'!BN183/'JMP Total sum FINAL calcs'!BG183</f>
        <v>0.56649777977721438</v>
      </c>
      <c r="BL183" s="248"/>
      <c r="BM183" s="248">
        <f>'JMP Rural FINAL calcs'!BS183+'JMP Urban FINAL calcs'!BS183</f>
        <v>6263388.08189</v>
      </c>
      <c r="BN183" s="248">
        <f>'JMP Rural FINAL calcs'!BT183+'JMP Urban FINAL calcs'!BT183</f>
        <v>964023.76501490222</v>
      </c>
      <c r="BO183" s="249">
        <f>BM183/B183</f>
        <v>0.366406070627461</v>
      </c>
      <c r="BP183" s="249">
        <f>'JMP Urban FINAL calcs'!BS183/'JMP Total sum FINAL calcs'!BM183</f>
        <v>0.32423132848846287</v>
      </c>
      <c r="BQ183" s="249">
        <f>'JMP Rural FINAL calcs'!BS183/'JMP Total sum FINAL calcs'!BM183</f>
        <v>0.67576867151153719</v>
      </c>
      <c r="BR183" s="248"/>
      <c r="BS183" s="248">
        <f>'JMP Rural FINAL calcs'!BX183+'JMP Urban FINAL calcs'!BX183</f>
        <v>3299657.3643</v>
      </c>
      <c r="BT183" s="248">
        <f>'JMP Rural FINAL calcs'!BY183+'JMP Urban FINAL calcs'!BY183</f>
        <v>643109.17040531931</v>
      </c>
      <c r="BU183" s="249">
        <f>BS183/B183</f>
        <v>0.19302883255244552</v>
      </c>
      <c r="BV183" s="249">
        <f>'JMP Urban FINAL calcs'!BX183/'JMP Total sum FINAL calcs'!BS183</f>
        <v>6.1413212023906379E-2</v>
      </c>
      <c r="BW183" s="249">
        <f>'JMP Rural FINAL calcs'!BX183/'JMP Total sum FINAL calcs'!BS183</f>
        <v>0.93858678797609363</v>
      </c>
      <c r="BX183" s="2"/>
      <c r="BY183" s="2"/>
      <c r="BZ183" s="2"/>
      <c r="CA183" s="2"/>
      <c r="CB183" s="2"/>
    </row>
    <row r="184" spans="1:80" ht="15.5" x14ac:dyDescent="0.35">
      <c r="A184" s="7" t="s">
        <v>68</v>
      </c>
      <c r="B184" s="158">
        <f>(V184*100)/U184</f>
        <v>16529889.786516318</v>
      </c>
      <c r="C184" s="159">
        <f>[1]HH_Islam_wealth!D187</f>
        <v>4.0771793327345298</v>
      </c>
      <c r="D184" s="160">
        <f t="shared" si="402"/>
        <v>4054246.437924</v>
      </c>
      <c r="E184" s="158">
        <v>24.930720000000001</v>
      </c>
      <c r="F184" s="158">
        <v>4121024.63289</v>
      </c>
      <c r="G184" s="158">
        <v>10.890510000000001</v>
      </c>
      <c r="H184" s="158">
        <v>1800190.43891</v>
      </c>
      <c r="I184" s="158"/>
      <c r="J184" s="158"/>
      <c r="K184" s="158">
        <v>36.221400000000003</v>
      </c>
      <c r="L184" s="158">
        <v>5987362.24407</v>
      </c>
      <c r="M184" s="158">
        <f t="shared" ref="M184:N184" si="562">K184</f>
        <v>36.221400000000003</v>
      </c>
      <c r="N184" s="158">
        <f t="shared" si="562"/>
        <v>5987362.24407</v>
      </c>
      <c r="O184" s="158">
        <v>27.957370000000001</v>
      </c>
      <c r="P184" s="158">
        <v>4621326.68413</v>
      </c>
      <c r="Q184" s="158"/>
      <c r="R184" s="161"/>
      <c r="S184" s="158">
        <v>25.577190000000002</v>
      </c>
      <c r="T184" s="158">
        <v>4227884.3458500002</v>
      </c>
      <c r="U184" s="158">
        <v>5.0336400000000001</v>
      </c>
      <c r="V184" s="158">
        <v>832055.14425000001</v>
      </c>
      <c r="W184" s="158">
        <v>33.567950000000003</v>
      </c>
      <c r="X184" s="161">
        <v>5548749.4380999999</v>
      </c>
      <c r="Y184" s="158">
        <f t="shared" si="561"/>
        <v>5987362.24407</v>
      </c>
      <c r="Z184" s="162">
        <f t="shared" si="517"/>
        <v>0.56438286432872997</v>
      </c>
      <c r="AA184" s="158">
        <f t="shared" si="518"/>
        <v>2386145.4771614219</v>
      </c>
      <c r="AB184" s="158">
        <f t="shared" si="519"/>
        <v>1841738.8686885783</v>
      </c>
      <c r="AC184" s="158">
        <f t="shared" si="520"/>
        <v>469597.66559126962</v>
      </c>
      <c r="AD184" s="158">
        <f t="shared" si="521"/>
        <v>362457.4786587304</v>
      </c>
      <c r="AE184" s="158">
        <f t="shared" si="522"/>
        <v>3131619.1013173088</v>
      </c>
      <c r="AF184" s="158">
        <f t="shared" si="523"/>
        <v>2417130.3367826911</v>
      </c>
      <c r="AG184" s="158"/>
      <c r="AH184" s="158">
        <f t="shared" si="524"/>
        <v>585244.18045675079</v>
      </c>
      <c r="AI184" s="158">
        <f t="shared" si="525"/>
        <v>150572.95893280709</v>
      </c>
      <c r="AJ184" s="158">
        <f t="shared" si="526"/>
        <v>115177.09359041473</v>
      </c>
      <c r="AK184" s="158">
        <f t="shared" si="527"/>
        <v>29633.025602500969</v>
      </c>
      <c r="AL184" s="158">
        <f t="shared" si="528"/>
        <v>144810.11919291571</v>
      </c>
      <c r="AM184" s="158">
        <f t="shared" si="529"/>
        <v>768084.70899830607</v>
      </c>
      <c r="AN184" s="158">
        <f t="shared" si="530"/>
        <v>197614.58756353357</v>
      </c>
      <c r="AO184" s="158">
        <f t="shared" si="531"/>
        <v>965699.29656183964</v>
      </c>
      <c r="AP184" s="158">
        <f t="shared" si="532"/>
        <v>1110509.4157547553</v>
      </c>
      <c r="AQ184" s="158">
        <f t="shared" si="533"/>
        <v>1015996.6362492194</v>
      </c>
      <c r="AR184" s="158">
        <f t="shared" si="534"/>
        <v>784193.80266078061</v>
      </c>
      <c r="AS184" s="158">
        <f t="shared" si="535"/>
        <v>249191.05914524468</v>
      </c>
      <c r="AT184" s="158">
        <f t="shared" si="536"/>
        <v>64112.444630916645</v>
      </c>
      <c r="AU184" s="158">
        <f t="shared" si="537"/>
        <v>313303.50377616135</v>
      </c>
      <c r="AV184" s="2"/>
      <c r="AW184" s="2">
        <f t="shared" si="538"/>
        <v>965699.29656183964</v>
      </c>
      <c r="AX184" s="2">
        <f t="shared" si="539"/>
        <v>313303.50377616135</v>
      </c>
      <c r="AY184" s="2">
        <f t="shared" si="540"/>
        <v>1279002.800338001</v>
      </c>
      <c r="AZ184" s="2"/>
      <c r="BA184" s="248">
        <f>'JMP Rural FINAL calcs'!BI184+'JMP Urban FINAL calcs'!BI184</f>
        <v>1008775.5726467145</v>
      </c>
      <c r="BB184" s="248">
        <f>'JMP Rural FINAL calcs'!BJ184+'JMP Urban FINAL calcs'!BJ184</f>
        <v>172661.00599856069</v>
      </c>
      <c r="BC184" s="249">
        <f>BA184/B184</f>
        <v>6.1027362291888237E-2</v>
      </c>
      <c r="BD184" s="249">
        <f>'JMP Urban FINAL calcs'!BI184/'JMP Total sum FINAL calcs'!BA184</f>
        <v>0.59185711330000867</v>
      </c>
      <c r="BE184" s="249">
        <f>'JMP Rural FINAL calcs'!BI184/'JMP Total sum FINAL calcs'!BA184</f>
        <v>0.40814288669999138</v>
      </c>
      <c r="BF184" s="248"/>
      <c r="BG184" s="248">
        <f>'JMP Rural FINAL calcs'!BN184+'JMP Urban FINAL calcs'!BN184</f>
        <v>5372028.9959532851</v>
      </c>
      <c r="BH184" s="248">
        <f>'JMP Rural FINAL calcs'!BO184+'JMP Urban FINAL calcs'!BO184</f>
        <v>990919.64925305871</v>
      </c>
      <c r="BI184" s="249">
        <f>BG184/B184</f>
        <v>0.32498879698129207</v>
      </c>
      <c r="BJ184" s="249">
        <f>'JMP Urban FINAL calcs'!BN184/'JMP Total sum FINAL calcs'!BG184</f>
        <v>8.7973333517327529E-2</v>
      </c>
      <c r="BK184" s="249">
        <f>'JMP Rural FINAL calcs'!BN184/'JMP Total sum FINAL calcs'!BG184</f>
        <v>0.9120266664826725</v>
      </c>
      <c r="BL184" s="248"/>
      <c r="BM184" s="248">
        <f>'JMP Rural FINAL calcs'!BS184+'JMP Urban FINAL calcs'!BS184</f>
        <v>1800190.4336399999</v>
      </c>
      <c r="BN184" s="248">
        <f>'JMP Rural FINAL calcs'!BT184+'JMP Urban FINAL calcs'!BT184</f>
        <v>330921.22919803916</v>
      </c>
      <c r="BO184" s="249">
        <f>BM184/B184</f>
        <v>0.10890516856975312</v>
      </c>
      <c r="BP184" s="249">
        <f>'JMP Urban FINAL calcs'!BS184/'JMP Total sum FINAL calcs'!BM184</f>
        <v>0.11197101372349008</v>
      </c>
      <c r="BQ184" s="249">
        <f>'JMP Rural FINAL calcs'!BS184/'JMP Total sum FINAL calcs'!BM184</f>
        <v>0.88802898627650995</v>
      </c>
      <c r="BR184" s="248"/>
      <c r="BS184" s="248">
        <f>'JMP Rural FINAL calcs'!BX184+'JMP Urban FINAL calcs'!BX184</f>
        <v>4121024.6144600003</v>
      </c>
      <c r="BT184" s="248">
        <f>'JMP Rural FINAL calcs'!BY184+'JMP Urban FINAL calcs'!BY184</f>
        <v>1010753.8271307934</v>
      </c>
      <c r="BU184" s="249">
        <f>BS184/B184</f>
        <v>0.24930744655185677</v>
      </c>
      <c r="BV184" s="249">
        <f>'JMP Urban FINAL calcs'!BX184/'JMP Total sum FINAL calcs'!BS184</f>
        <v>1.4341772915555506E-3</v>
      </c>
      <c r="BW184" s="249">
        <f>'JMP Rural FINAL calcs'!BX184/'JMP Total sum FINAL calcs'!BS184</f>
        <v>0.99856582270844441</v>
      </c>
      <c r="BX184" s="2"/>
      <c r="BY184" s="2"/>
      <c r="BZ184" s="2"/>
      <c r="CA184" s="2"/>
      <c r="CB184" s="2"/>
    </row>
    <row r="185" spans="1:80" ht="15.5" x14ac:dyDescent="0.3">
      <c r="A185" s="10"/>
      <c r="B185" s="2"/>
      <c r="C185" s="2"/>
      <c r="D185" s="127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10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76"/>
      <c r="BB185" s="276" t="s">
        <v>0</v>
      </c>
      <c r="BC185" s="277"/>
      <c r="BD185" s="276"/>
      <c r="BE185" s="276"/>
      <c r="BF185" s="276"/>
      <c r="BG185" s="278"/>
      <c r="BH185" s="276" t="s">
        <v>1</v>
      </c>
      <c r="BI185" s="277"/>
      <c r="BJ185" s="277"/>
      <c r="BK185" s="277"/>
      <c r="BL185" s="276"/>
      <c r="BM185" s="276"/>
      <c r="BN185" s="276" t="s">
        <v>261</v>
      </c>
      <c r="BO185" s="277"/>
      <c r="BP185" s="277"/>
      <c r="BQ185" s="277"/>
      <c r="BR185" s="276"/>
      <c r="BS185" s="276"/>
      <c r="BT185" s="276" t="s">
        <v>256</v>
      </c>
      <c r="BU185" s="277"/>
      <c r="BV185" s="277"/>
      <c r="BW185" s="277"/>
      <c r="BX185" s="2"/>
      <c r="BY185" s="2"/>
      <c r="BZ185" s="2"/>
      <c r="CA185" s="2"/>
      <c r="CB185" s="2"/>
    </row>
    <row r="186" spans="1:80" ht="15.5" x14ac:dyDescent="0.3">
      <c r="A186" s="10"/>
      <c r="B186" s="2"/>
      <c r="C186" s="2"/>
      <c r="D186" s="127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10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48" t="s">
        <v>179</v>
      </c>
      <c r="BB186" s="253">
        <f>SUM(BB5:BB184)</f>
        <v>228463107.48895472</v>
      </c>
      <c r="BC186" s="249">
        <f>SUM(BC187:BC192)</f>
        <v>1.0000000000000009</v>
      </c>
      <c r="BD186" s="248"/>
      <c r="BE186" s="248"/>
      <c r="BF186" s="248"/>
      <c r="BG186" s="248" t="s">
        <v>179</v>
      </c>
      <c r="BH186" s="253">
        <f>SUM(BH5:BH184)</f>
        <v>361040645.01672792</v>
      </c>
      <c r="BI186" s="249">
        <f>SUM(BI187:BI192)</f>
        <v>1.0000000000000002</v>
      </c>
      <c r="BJ186" s="252">
        <f>BH186/3</f>
        <v>120346881.67224264</v>
      </c>
      <c r="BK186" s="249"/>
      <c r="BL186" s="248"/>
      <c r="BM186" s="248" t="s">
        <v>179</v>
      </c>
      <c r="BN186" s="253">
        <f>SUM(BN5:BN184)</f>
        <v>132105475.77688694</v>
      </c>
      <c r="BO186" s="249">
        <f>SUM(BO187:BO192)</f>
        <v>0.99999999999999978</v>
      </c>
      <c r="BP186" s="249"/>
      <c r="BQ186" s="249"/>
      <c r="BR186" s="248"/>
      <c r="BS186" s="248" t="s">
        <v>179</v>
      </c>
      <c r="BT186" s="253">
        <f>SUM(BT5:BT184)</f>
        <v>140977583.89760554</v>
      </c>
      <c r="BU186" s="249">
        <f>SUM(BU187:BU192)</f>
        <v>1</v>
      </c>
      <c r="BV186" s="249"/>
      <c r="BW186" s="249" t="s">
        <v>254</v>
      </c>
      <c r="BX186" s="2"/>
      <c r="BY186" s="2"/>
      <c r="BZ186" s="2"/>
      <c r="CA186" s="2"/>
      <c r="CB186" s="2"/>
    </row>
    <row r="187" spans="1:80" ht="15.5" x14ac:dyDescent="0.35">
      <c r="A187" s="11" t="s">
        <v>239</v>
      </c>
      <c r="B187" s="2"/>
      <c r="C187" s="2"/>
      <c r="D187" s="127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10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44" t="s">
        <v>180</v>
      </c>
      <c r="BB187" s="253">
        <f>SUM(BB5:BB18)</f>
        <v>75465716.834380135</v>
      </c>
      <c r="BC187" s="249">
        <f t="shared" ref="BC187:BC192" si="563">(BB187/$BB$186)</f>
        <v>0.33031905091297331</v>
      </c>
      <c r="BD187" s="248"/>
      <c r="BE187" s="248"/>
      <c r="BF187" s="248"/>
      <c r="BG187" s="244" t="s">
        <v>180</v>
      </c>
      <c r="BH187" s="253">
        <f>SUM(BH5:BH18)</f>
        <v>149464787.86618492</v>
      </c>
      <c r="BI187" s="249">
        <f t="shared" ref="BI187:BI192" si="564">(BH187/$BH$186)</f>
        <v>0.41398327287848669</v>
      </c>
      <c r="BJ187" s="249"/>
      <c r="BK187" s="249"/>
      <c r="BL187" s="248"/>
      <c r="BM187" s="244" t="s">
        <v>180</v>
      </c>
      <c r="BN187" s="253">
        <f>SUM(BN5:BN18)</f>
        <v>20320369.313021302</v>
      </c>
      <c r="BO187" s="249">
        <f t="shared" ref="BO187:BO192" si="565">(BN187/$BN$186)</f>
        <v>0.15381928109732856</v>
      </c>
      <c r="BP187" s="249"/>
      <c r="BQ187" s="249"/>
      <c r="BR187" s="248"/>
      <c r="BS187" s="244" t="s">
        <v>180</v>
      </c>
      <c r="BT187" s="253">
        <f>SUM(BT5:BT18)</f>
        <v>80479929.989783719</v>
      </c>
      <c r="BU187" s="249">
        <f t="shared" ref="BU187:BU192" si="566">(BT187/$BT$186)</f>
        <v>0.57087040197991823</v>
      </c>
      <c r="BV187" s="249"/>
      <c r="BW187" s="253">
        <f t="shared" ref="BW187:BW192" si="567">SUM(BT187,BN187,BH187,BB187)</f>
        <v>325730804.00337011</v>
      </c>
      <c r="BX187" s="2"/>
      <c r="BY187" s="2"/>
      <c r="BZ187" s="2"/>
      <c r="CA187" s="2"/>
      <c r="CB187" s="2"/>
    </row>
    <row r="188" spans="1:80" ht="15.5" x14ac:dyDescent="0.35">
      <c r="A188" s="10"/>
      <c r="B188" s="2"/>
      <c r="C188" s="2"/>
      <c r="D188" s="127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10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44" t="s">
        <v>181</v>
      </c>
      <c r="BB188" s="253">
        <f>SUM(BB20:BB37)</f>
        <v>89155929.065549195</v>
      </c>
      <c r="BC188" s="249">
        <f t="shared" si="563"/>
        <v>0.39024212725400109</v>
      </c>
      <c r="BD188" s="248"/>
      <c r="BE188" s="248"/>
      <c r="BF188" s="248"/>
      <c r="BG188" s="244" t="s">
        <v>181</v>
      </c>
      <c r="BH188" s="253">
        <f>SUM(BH20:BH37)</f>
        <v>138674139.00935996</v>
      </c>
      <c r="BI188" s="249">
        <f t="shared" si="564"/>
        <v>0.38409564386562306</v>
      </c>
      <c r="BJ188" s="249"/>
      <c r="BK188" s="249"/>
      <c r="BL188" s="248"/>
      <c r="BM188" s="244" t="s">
        <v>181</v>
      </c>
      <c r="BN188" s="253">
        <f>SUM(BN20:BN37)</f>
        <v>45208999.539299533</v>
      </c>
      <c r="BO188" s="249">
        <f t="shared" si="565"/>
        <v>0.34221896763502108</v>
      </c>
      <c r="BP188" s="249"/>
      <c r="BQ188" s="249"/>
      <c r="BR188" s="248"/>
      <c r="BS188" s="244" t="s">
        <v>181</v>
      </c>
      <c r="BT188" s="253">
        <f>SUM(BT20:BT37)</f>
        <v>11998113.565420786</v>
      </c>
      <c r="BU188" s="249">
        <f t="shared" si="566"/>
        <v>8.5106534200041509E-2</v>
      </c>
      <c r="BV188" s="249"/>
      <c r="BW188" s="253">
        <f t="shared" si="567"/>
        <v>285037181.17962945</v>
      </c>
      <c r="BX188" s="2"/>
      <c r="BY188" s="2"/>
      <c r="BZ188" s="2"/>
      <c r="CA188" s="2"/>
      <c r="CB188" s="2"/>
    </row>
    <row r="189" spans="1:80" ht="15.5" x14ac:dyDescent="0.35">
      <c r="A189" s="10" t="s">
        <v>255</v>
      </c>
      <c r="B189" s="2"/>
      <c r="C189" s="2"/>
      <c r="D189" s="127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10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44" t="s">
        <v>182</v>
      </c>
      <c r="BB189" s="253">
        <f>SUM(BB39:BB85)</f>
        <v>28191018.412309166</v>
      </c>
      <c r="BC189" s="249">
        <f t="shared" si="563"/>
        <v>0.12339418264137937</v>
      </c>
      <c r="BD189" s="248"/>
      <c r="BE189" s="248"/>
      <c r="BF189" s="248"/>
      <c r="BG189" s="244" t="s">
        <v>182</v>
      </c>
      <c r="BH189" s="253">
        <f>SUM(BH39:BH85)</f>
        <v>15110236.561308147</v>
      </c>
      <c r="BI189" s="249">
        <f t="shared" si="564"/>
        <v>4.1851898864760928E-2</v>
      </c>
      <c r="BJ189" s="249"/>
      <c r="BK189" s="249"/>
      <c r="BL189" s="248"/>
      <c r="BM189" s="244" t="s">
        <v>182</v>
      </c>
      <c r="BN189" s="253">
        <f>SUM(BN39:BN85)</f>
        <v>9710131.0017498266</v>
      </c>
      <c r="BO189" s="249">
        <f t="shared" si="565"/>
        <v>7.3502865378186719E-2</v>
      </c>
      <c r="BP189" s="249"/>
      <c r="BQ189" s="249"/>
      <c r="BR189" s="248"/>
      <c r="BS189" s="244" t="s">
        <v>182</v>
      </c>
      <c r="BT189" s="253">
        <f>SUM(BT39:BT85)</f>
        <v>3785271.8134140591</v>
      </c>
      <c r="BU189" s="249">
        <f t="shared" si="566"/>
        <v>2.6850168010847508E-2</v>
      </c>
      <c r="BV189" s="249"/>
      <c r="BW189" s="253">
        <f t="shared" si="567"/>
        <v>56796657.788781196</v>
      </c>
      <c r="BX189" s="2"/>
      <c r="BY189" s="2"/>
      <c r="BZ189" s="2"/>
      <c r="CA189" s="2"/>
      <c r="CB189" s="2"/>
    </row>
    <row r="190" spans="1:80" ht="15.5" x14ac:dyDescent="0.35">
      <c r="A190" s="10"/>
      <c r="B190" s="2"/>
      <c r="C190" s="2"/>
      <c r="D190" s="127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10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44" t="s">
        <v>183</v>
      </c>
      <c r="BB190" s="253">
        <f>SUM(BB87:BB110)</f>
        <v>15822986.54776592</v>
      </c>
      <c r="BC190" s="249">
        <f t="shared" si="563"/>
        <v>6.9258388024556208E-2</v>
      </c>
      <c r="BD190" s="248"/>
      <c r="BE190" s="248"/>
      <c r="BF190" s="248"/>
      <c r="BG190" s="244" t="s">
        <v>183</v>
      </c>
      <c r="BH190" s="253">
        <f>SUM(BH87:BH110)</f>
        <v>10672942.122740699</v>
      </c>
      <c r="BI190" s="249">
        <f t="shared" si="564"/>
        <v>2.9561608284425136E-2</v>
      </c>
      <c r="BJ190" s="249"/>
      <c r="BK190" s="249"/>
      <c r="BL190" s="248"/>
      <c r="BM190" s="244" t="s">
        <v>183</v>
      </c>
      <c r="BN190" s="253">
        <f>SUM(BN87:BN110)</f>
        <v>4158738.5474338545</v>
      </c>
      <c r="BO190" s="249">
        <f t="shared" si="565"/>
        <v>3.1480440329797924E-2</v>
      </c>
      <c r="BP190" s="249"/>
      <c r="BQ190" s="249"/>
      <c r="BR190" s="248"/>
      <c r="BS190" s="244" t="s">
        <v>183</v>
      </c>
      <c r="BT190" s="253">
        <f>SUM(BT87:BT110)</f>
        <v>3223941.9325123653</v>
      </c>
      <c r="BU190" s="249">
        <f t="shared" si="566"/>
        <v>2.2868472017891654E-2</v>
      </c>
      <c r="BV190" s="249"/>
      <c r="BW190" s="253">
        <f t="shared" si="567"/>
        <v>33878609.150452837</v>
      </c>
      <c r="BX190" s="2"/>
      <c r="BY190" s="2"/>
      <c r="BZ190" s="2"/>
      <c r="CA190" s="2"/>
      <c r="CB190" s="2"/>
    </row>
    <row r="191" spans="1:80" ht="15.5" x14ac:dyDescent="0.35">
      <c r="A191" s="10"/>
      <c r="B191" s="2"/>
      <c r="C191" s="2"/>
      <c r="D191" s="127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10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44" t="s">
        <v>245</v>
      </c>
      <c r="BB191" s="253">
        <f>SUM(BB112:BB132)</f>
        <v>101187.34840569655</v>
      </c>
      <c r="BC191" s="249">
        <f t="shared" si="563"/>
        <v>4.4290454383576374E-4</v>
      </c>
      <c r="BD191" s="248"/>
      <c r="BE191" s="248"/>
      <c r="BF191" s="248"/>
      <c r="BG191" s="244" t="s">
        <v>184</v>
      </c>
      <c r="BH191" s="253">
        <f>SUM(BH112:BH132)</f>
        <v>189584.1908336179</v>
      </c>
      <c r="BI191" s="249">
        <f t="shared" si="564"/>
        <v>5.2510484193499598E-4</v>
      </c>
      <c r="BJ191" s="249"/>
      <c r="BK191" s="249"/>
      <c r="BL191" s="248"/>
      <c r="BM191" s="244" t="s">
        <v>184</v>
      </c>
      <c r="BN191" s="253">
        <f>SUM(BN112:BN132)</f>
        <v>1058044.9614548571</v>
      </c>
      <c r="BO191" s="249">
        <f t="shared" si="565"/>
        <v>8.0090923955475572E-3</v>
      </c>
      <c r="BP191" s="249"/>
      <c r="BQ191" s="249"/>
      <c r="BR191" s="248"/>
      <c r="BS191" s="244" t="s">
        <v>184</v>
      </c>
      <c r="BT191" s="253">
        <f>SUM(BT112:BT132)</f>
        <v>305331.0808255499</v>
      </c>
      <c r="BU191" s="249">
        <f t="shared" si="566"/>
        <v>2.1658129780924404E-3</v>
      </c>
      <c r="BV191" s="249"/>
      <c r="BW191" s="253">
        <f t="shared" si="567"/>
        <v>1654147.5815197215</v>
      </c>
      <c r="BX191" s="2"/>
      <c r="BY191" s="2"/>
      <c r="BZ191" s="2"/>
      <c r="CA191" s="2"/>
      <c r="CB191" s="2"/>
    </row>
    <row r="192" spans="1:80" ht="15.5" x14ac:dyDescent="0.35">
      <c r="A192" s="10"/>
      <c r="B192" s="2"/>
      <c r="C192" s="2"/>
      <c r="D192" s="127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10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44" t="s">
        <v>185</v>
      </c>
      <c r="BB192" s="253">
        <f>SUM(BB134:BB184)</f>
        <v>19726269.280544825</v>
      </c>
      <c r="BC192" s="249">
        <f t="shared" si="563"/>
        <v>8.6343346623255185E-2</v>
      </c>
      <c r="BD192" s="248"/>
      <c r="BE192" s="248"/>
      <c r="BF192" s="248"/>
      <c r="BG192" s="244" t="s">
        <v>185</v>
      </c>
      <c r="BH192" s="253">
        <f>SUM(BH134:BH184)</f>
        <v>46928955.266300641</v>
      </c>
      <c r="BI192" s="249">
        <f t="shared" si="564"/>
        <v>0.12998247126476939</v>
      </c>
      <c r="BJ192" s="249"/>
      <c r="BK192" s="249"/>
      <c r="BL192" s="248"/>
      <c r="BM192" s="244" t="s">
        <v>185</v>
      </c>
      <c r="BN192" s="253">
        <f>SUM(BN134:BN184)</f>
        <v>51649192.413927548</v>
      </c>
      <c r="BO192" s="249">
        <f t="shared" si="565"/>
        <v>0.39096935316411802</v>
      </c>
      <c r="BP192" s="249"/>
      <c r="BQ192" s="249"/>
      <c r="BR192" s="248"/>
      <c r="BS192" s="244" t="s">
        <v>185</v>
      </c>
      <c r="BT192" s="253">
        <f>SUM(BT134:BT184)</f>
        <v>41184995.51564905</v>
      </c>
      <c r="BU192" s="249">
        <f t="shared" si="566"/>
        <v>0.29213861081320863</v>
      </c>
      <c r="BV192" s="249"/>
      <c r="BW192" s="253">
        <f t="shared" si="567"/>
        <v>159489412.47642207</v>
      </c>
      <c r="BX192" s="2"/>
      <c r="BY192" s="2"/>
      <c r="BZ192" s="2"/>
      <c r="CA192" s="2"/>
      <c r="CB192" s="2"/>
    </row>
    <row r="193" spans="1:80" ht="15.5" x14ac:dyDescent="0.3">
      <c r="A193" s="10"/>
      <c r="B193" s="2"/>
      <c r="C193" s="2"/>
      <c r="D193" s="127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10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135"/>
      <c r="BC193" s="125"/>
      <c r="BD193" s="2"/>
      <c r="BE193" s="2"/>
      <c r="BF193" s="2"/>
      <c r="BG193" s="2"/>
      <c r="BH193" s="135"/>
      <c r="BI193" s="125"/>
      <c r="BJ193" s="125"/>
      <c r="BK193" s="125"/>
      <c r="BL193" s="2"/>
      <c r="BM193" s="2"/>
      <c r="BN193" s="135"/>
      <c r="BO193" s="125"/>
      <c r="BP193" s="125"/>
      <c r="BQ193" s="125"/>
      <c r="BR193" s="2"/>
      <c r="BS193" s="2"/>
      <c r="BT193" s="135"/>
      <c r="BU193" s="125"/>
      <c r="BV193" s="125"/>
      <c r="BW193" s="135"/>
      <c r="BX193" s="2"/>
      <c r="BY193" s="2"/>
      <c r="BZ193" s="2"/>
      <c r="CA193" s="2"/>
      <c r="CB193" s="2"/>
    </row>
    <row r="194" spans="1:80" ht="15.5" x14ac:dyDescent="0.3">
      <c r="A194" s="10"/>
      <c r="B194" s="2"/>
      <c r="C194" s="2"/>
      <c r="D194" s="127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10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125"/>
      <c r="BD194" s="2"/>
      <c r="BE194" s="2"/>
      <c r="BF194" s="2"/>
      <c r="BG194" s="2"/>
      <c r="BH194" s="2"/>
      <c r="BI194" s="125"/>
      <c r="BJ194" s="125"/>
      <c r="BK194" s="125"/>
      <c r="BL194" s="2"/>
      <c r="BM194" s="2"/>
      <c r="BN194" s="2"/>
      <c r="BO194" s="125"/>
      <c r="BP194" s="125"/>
      <c r="BQ194" s="125"/>
      <c r="BR194" s="2"/>
      <c r="BS194" s="2"/>
      <c r="BT194" s="2"/>
      <c r="BU194" s="125"/>
      <c r="BV194" s="125"/>
      <c r="BW194" s="135"/>
      <c r="BX194" s="2"/>
      <c r="BY194" s="2"/>
      <c r="BZ194" s="2"/>
      <c r="CA194" s="2"/>
      <c r="CB194" s="2"/>
    </row>
    <row r="195" spans="1:80" ht="15.5" x14ac:dyDescent="0.35">
      <c r="A195" s="10"/>
      <c r="B195" s="2"/>
      <c r="C195" s="2"/>
      <c r="D195" s="127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10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106"/>
      <c r="BB195" s="106"/>
      <c r="BC195" s="106"/>
      <c r="BD195" s="106"/>
      <c r="BE195" s="106"/>
      <c r="BF195" s="106"/>
      <c r="BG195" s="106"/>
      <c r="BH195" s="2"/>
      <c r="BI195" s="125"/>
      <c r="BJ195" s="125"/>
      <c r="BK195" s="125"/>
      <c r="BL195" s="2"/>
      <c r="BM195" s="2"/>
      <c r="BN195" s="2"/>
      <c r="BO195" s="125"/>
      <c r="BP195" s="125"/>
      <c r="BQ195" s="125"/>
      <c r="BR195" s="2"/>
      <c r="BS195" s="2"/>
      <c r="BT195" s="2"/>
      <c r="BU195" s="125"/>
      <c r="BV195" s="125"/>
      <c r="BW195" s="125"/>
      <c r="BX195" s="2"/>
      <c r="BY195" s="2"/>
      <c r="BZ195" s="2"/>
      <c r="CA195" s="2"/>
      <c r="CB195" s="2"/>
    </row>
    <row r="196" spans="1:80" ht="15.5" x14ac:dyDescent="0.35">
      <c r="A196" s="10"/>
      <c r="B196" s="2"/>
      <c r="C196" s="2"/>
      <c r="D196" s="127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10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106"/>
      <c r="BB196" s="125"/>
      <c r="BC196" s="125"/>
      <c r="BD196" s="125"/>
      <c r="BE196" s="125"/>
      <c r="BF196" s="125"/>
      <c r="BG196" s="125"/>
      <c r="BH196" s="2"/>
      <c r="BI196" s="125"/>
      <c r="BJ196" s="125"/>
      <c r="BK196" s="135"/>
      <c r="BL196" s="135"/>
      <c r="BM196" s="2"/>
      <c r="BN196" s="2"/>
      <c r="BO196" s="125"/>
      <c r="BP196" s="125"/>
      <c r="BQ196" s="125"/>
      <c r="BR196" s="2"/>
      <c r="BS196" s="2"/>
      <c r="BT196" s="2"/>
      <c r="BU196" s="125"/>
      <c r="BV196" s="125"/>
      <c r="BW196" s="125"/>
      <c r="BX196" s="2"/>
      <c r="BY196" s="2"/>
      <c r="BZ196" s="2"/>
      <c r="CA196" s="2"/>
      <c r="CB196" s="2"/>
    </row>
    <row r="197" spans="1:80" ht="15.5" x14ac:dyDescent="0.35">
      <c r="A197" s="10"/>
      <c r="B197" s="2"/>
      <c r="C197" s="2"/>
      <c r="D197" s="127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10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106"/>
      <c r="BB197" s="125"/>
      <c r="BC197" s="125"/>
      <c r="BD197" s="125"/>
      <c r="BE197" s="125"/>
      <c r="BF197" s="125"/>
      <c r="BG197" s="125"/>
      <c r="BH197" s="2"/>
      <c r="BI197" s="125"/>
      <c r="BJ197" s="125"/>
      <c r="BK197" s="135"/>
      <c r="BL197" s="135"/>
      <c r="BM197" s="2"/>
      <c r="BN197" s="2"/>
      <c r="BO197" s="125"/>
      <c r="BP197" s="125"/>
      <c r="BQ197" s="125"/>
      <c r="BR197" s="2"/>
      <c r="BS197" s="2"/>
      <c r="BT197" s="2"/>
      <c r="BU197" s="125"/>
      <c r="BV197" s="125"/>
      <c r="BW197" s="125"/>
      <c r="BX197" s="2"/>
      <c r="BY197" s="2"/>
      <c r="BZ197" s="2"/>
      <c r="CA197" s="2"/>
      <c r="CB197" s="2"/>
    </row>
    <row r="198" spans="1:80" ht="15.5" x14ac:dyDescent="0.35">
      <c r="A198" s="10"/>
      <c r="B198" s="2"/>
      <c r="C198" s="2"/>
      <c r="D198" s="127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10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106"/>
      <c r="BB198" s="125"/>
      <c r="BC198" s="125"/>
      <c r="BD198" s="125"/>
      <c r="BE198" s="125"/>
      <c r="BF198" s="125"/>
      <c r="BG198" s="125"/>
      <c r="BH198" s="2"/>
      <c r="BI198" s="125"/>
      <c r="BJ198" s="125"/>
      <c r="BK198" s="135"/>
      <c r="BL198" s="127"/>
      <c r="BM198" s="2"/>
      <c r="BN198" s="2"/>
      <c r="BO198" s="125"/>
      <c r="BP198" s="125"/>
      <c r="BQ198" s="125"/>
      <c r="BR198" s="2"/>
      <c r="BS198" s="2"/>
      <c r="BT198" s="2"/>
      <c r="BU198" s="125"/>
      <c r="BV198" s="125"/>
      <c r="BW198" s="125"/>
      <c r="BX198" s="2"/>
      <c r="BY198" s="2"/>
      <c r="BZ198" s="2"/>
      <c r="CA198" s="2"/>
      <c r="CB198" s="2"/>
    </row>
    <row r="199" spans="1:80" ht="15.5" x14ac:dyDescent="0.35">
      <c r="A199" s="10"/>
      <c r="B199" s="2"/>
      <c r="C199" s="2"/>
      <c r="D199" s="127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10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106"/>
      <c r="BB199" s="125"/>
      <c r="BC199" s="125"/>
      <c r="BD199" s="125"/>
      <c r="BE199" s="125"/>
      <c r="BF199" s="125"/>
      <c r="BG199" s="125"/>
      <c r="BH199" s="2"/>
      <c r="BI199" s="125"/>
      <c r="BJ199" s="125"/>
      <c r="BK199" s="125"/>
      <c r="BL199" s="2"/>
      <c r="BM199" s="2"/>
      <c r="BN199" s="2"/>
      <c r="BO199" s="125"/>
      <c r="BP199" s="125"/>
      <c r="BQ199" s="125"/>
      <c r="BR199" s="2"/>
      <c r="BS199" s="2"/>
      <c r="BT199" s="2"/>
      <c r="BU199" s="125"/>
      <c r="BV199" s="125"/>
      <c r="BW199" s="125"/>
      <c r="BX199" s="2"/>
      <c r="BY199" s="2"/>
      <c r="BZ199" s="2"/>
      <c r="CA199" s="2"/>
      <c r="CB199" s="2"/>
    </row>
    <row r="200" spans="1:80" ht="15.5" x14ac:dyDescent="0.3">
      <c r="A200" s="10"/>
      <c r="B200" s="2"/>
      <c r="C200" s="2"/>
      <c r="D200" s="127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10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125"/>
      <c r="BC200" s="125"/>
      <c r="BD200" s="125"/>
      <c r="BE200" s="125"/>
      <c r="BF200" s="125"/>
      <c r="BG200" s="125"/>
      <c r="BH200" s="2"/>
      <c r="BI200" s="125"/>
      <c r="BJ200" s="254"/>
      <c r="BK200" s="254"/>
      <c r="BL200" s="255"/>
      <c r="BM200" s="255"/>
      <c r="BN200" s="255"/>
      <c r="BO200" s="254"/>
      <c r="BP200" s="254"/>
      <c r="BQ200" s="254"/>
      <c r="BR200" s="255"/>
      <c r="BS200" s="255"/>
      <c r="BT200" s="255"/>
      <c r="BU200" s="125"/>
      <c r="BV200" s="125"/>
      <c r="BW200" s="125"/>
      <c r="BX200" s="2"/>
      <c r="BY200" s="2"/>
      <c r="BZ200" s="2"/>
      <c r="CA200" s="2"/>
      <c r="CB200" s="2"/>
    </row>
    <row r="201" spans="1:80" ht="15.5" x14ac:dyDescent="0.3">
      <c r="A201" s="10"/>
      <c r="B201" s="2"/>
      <c r="C201" s="2"/>
      <c r="D201" s="127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10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125"/>
      <c r="BD201" s="2"/>
      <c r="BE201" s="2"/>
      <c r="BF201" s="2"/>
      <c r="BG201" s="2"/>
      <c r="BH201" s="2"/>
      <c r="BI201" s="125"/>
      <c r="BJ201" s="254"/>
      <c r="BK201" s="254"/>
      <c r="BL201" s="255"/>
      <c r="BM201" s="255"/>
      <c r="BN201" s="255"/>
      <c r="BO201" s="254"/>
      <c r="BP201" s="254"/>
      <c r="BQ201" s="254"/>
      <c r="BR201" s="255"/>
      <c r="BS201" s="255"/>
      <c r="BT201" s="255"/>
      <c r="BU201" s="125"/>
      <c r="BV201" s="125"/>
      <c r="BW201" s="125"/>
      <c r="BX201" s="2"/>
      <c r="BY201" s="2"/>
      <c r="BZ201" s="2"/>
      <c r="CA201" s="2"/>
      <c r="CB201" s="2"/>
    </row>
    <row r="202" spans="1:80" ht="15.5" x14ac:dyDescent="0.3">
      <c r="A202" s="10"/>
      <c r="B202" s="2"/>
      <c r="C202" s="2"/>
      <c r="D202" s="127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10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125"/>
      <c r="BD202" s="2"/>
      <c r="BE202" s="2"/>
      <c r="BF202" s="2"/>
      <c r="BG202" s="125"/>
      <c r="BH202" s="2"/>
      <c r="BI202" s="125"/>
      <c r="BJ202" s="254"/>
      <c r="BK202" s="254"/>
      <c r="BL202" s="255"/>
      <c r="BM202" s="255"/>
      <c r="BN202" s="255"/>
      <c r="BO202" s="254"/>
      <c r="BP202" s="254"/>
      <c r="BQ202" s="254"/>
      <c r="BR202" s="255"/>
      <c r="BS202" s="255"/>
      <c r="BT202" s="255"/>
      <c r="BU202" s="125"/>
      <c r="BV202" s="125"/>
      <c r="BW202" s="125"/>
      <c r="BX202" s="2"/>
      <c r="BY202" s="2"/>
      <c r="BZ202" s="2"/>
      <c r="CA202" s="2"/>
      <c r="CB202" s="2"/>
    </row>
    <row r="203" spans="1:80" ht="15.5" x14ac:dyDescent="0.3">
      <c r="A203" s="10"/>
      <c r="B203" s="2"/>
      <c r="C203" s="2"/>
      <c r="D203" s="127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10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125"/>
      <c r="BD203" s="2"/>
      <c r="BE203" s="2"/>
      <c r="BF203" s="125"/>
      <c r="BG203" s="125"/>
      <c r="BH203" s="125"/>
      <c r="BI203" s="2"/>
      <c r="BJ203" s="256"/>
      <c r="BK203" s="256"/>
      <c r="BL203" s="256"/>
      <c r="BM203" s="256"/>
      <c r="BN203" s="254"/>
      <c r="BO203" s="257"/>
      <c r="BP203" s="257"/>
      <c r="BQ203" s="257"/>
      <c r="BR203" s="257"/>
      <c r="BS203" s="254"/>
      <c r="BT203" s="254"/>
      <c r="BU203" s="2"/>
      <c r="BV203" s="2"/>
      <c r="BW203" s="2"/>
      <c r="BX203" s="2"/>
      <c r="BY203" s="2"/>
      <c r="BZ203" s="2"/>
      <c r="CA203" s="2"/>
      <c r="CB203" s="2"/>
    </row>
    <row r="204" spans="1:80" ht="15.5" x14ac:dyDescent="0.35">
      <c r="A204" s="10"/>
      <c r="B204" s="2"/>
      <c r="C204" s="2"/>
      <c r="D204" s="127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10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165"/>
      <c r="BA204" s="106"/>
      <c r="BB204" s="2"/>
      <c r="BC204" s="125"/>
      <c r="BD204" s="127"/>
      <c r="BE204" s="106"/>
      <c r="BF204" s="2"/>
      <c r="BG204" s="125"/>
      <c r="BH204" s="2"/>
      <c r="BI204" s="125"/>
      <c r="BJ204" s="258"/>
      <c r="BK204" s="259"/>
      <c r="BL204" s="257"/>
      <c r="BM204" s="257"/>
      <c r="BN204" s="257"/>
      <c r="BO204" s="260"/>
      <c r="BP204" s="261"/>
      <c r="BQ204" s="261"/>
      <c r="BR204" s="261"/>
      <c r="BS204" s="255"/>
      <c r="BT204" s="255"/>
      <c r="BU204" s="125"/>
      <c r="BV204" s="125"/>
      <c r="BW204" s="125"/>
      <c r="BX204" s="2"/>
      <c r="BY204" s="2"/>
      <c r="BZ204" s="2"/>
      <c r="CA204" s="2"/>
      <c r="CB204" s="2"/>
    </row>
    <row r="205" spans="1:80" ht="15.5" x14ac:dyDescent="0.35">
      <c r="A205" s="10"/>
      <c r="B205" s="2"/>
      <c r="C205" s="2"/>
      <c r="D205" s="127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10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127"/>
      <c r="BA205" s="106"/>
      <c r="BB205" s="2"/>
      <c r="BC205" s="125"/>
      <c r="BD205" s="2"/>
      <c r="BE205" s="106"/>
      <c r="BF205" s="2"/>
      <c r="BG205" s="125"/>
      <c r="BH205" s="2"/>
      <c r="BI205" s="125"/>
      <c r="BJ205" s="258"/>
      <c r="BK205" s="259"/>
      <c r="BL205" s="257"/>
      <c r="BM205" s="257"/>
      <c r="BN205" s="257"/>
      <c r="BO205" s="260"/>
      <c r="BP205" s="261"/>
      <c r="BQ205" s="261"/>
      <c r="BR205" s="261"/>
      <c r="BS205" s="255"/>
      <c r="BT205" s="255"/>
      <c r="BU205" s="125"/>
      <c r="BV205" s="125"/>
      <c r="BW205" s="125"/>
      <c r="BX205" s="2"/>
      <c r="BY205" s="2"/>
      <c r="BZ205" s="2"/>
      <c r="CA205" s="2"/>
      <c r="CB205" s="2"/>
    </row>
    <row r="206" spans="1:80" ht="15.5" x14ac:dyDescent="0.35">
      <c r="A206" s="10"/>
      <c r="B206" s="2"/>
      <c r="C206" s="2"/>
      <c r="D206" s="127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10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106"/>
      <c r="BB206" s="167"/>
      <c r="BC206" s="125"/>
      <c r="BD206" s="2"/>
      <c r="BE206" s="106"/>
      <c r="BF206" s="2"/>
      <c r="BG206" s="125"/>
      <c r="BH206" s="2"/>
      <c r="BI206" s="125"/>
      <c r="BJ206" s="258"/>
      <c r="BK206" s="259"/>
      <c r="BL206" s="257"/>
      <c r="BM206" s="257"/>
      <c r="BN206" s="257"/>
      <c r="BO206" s="260"/>
      <c r="BP206" s="261"/>
      <c r="BQ206" s="261"/>
      <c r="BR206" s="261"/>
      <c r="BS206" s="255"/>
      <c r="BT206" s="255"/>
      <c r="BU206" s="125"/>
      <c r="BV206" s="125"/>
      <c r="BW206" s="125"/>
      <c r="BX206" s="2"/>
      <c r="BY206" s="2"/>
      <c r="BZ206" s="2"/>
      <c r="CA206" s="2"/>
      <c r="CB206" s="2"/>
    </row>
    <row r="207" spans="1:80" ht="15.5" x14ac:dyDescent="0.35">
      <c r="A207" s="10"/>
      <c r="B207" s="2"/>
      <c r="C207" s="2"/>
      <c r="D207" s="127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10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106"/>
      <c r="BB207" s="127"/>
      <c r="BC207" s="125"/>
      <c r="BD207" s="2"/>
      <c r="BE207" s="106"/>
      <c r="BF207" s="127"/>
      <c r="BG207" s="125"/>
      <c r="BH207" s="2"/>
      <c r="BI207" s="125"/>
      <c r="BJ207" s="258"/>
      <c r="BK207" s="259"/>
      <c r="BL207" s="257"/>
      <c r="BM207" s="257"/>
      <c r="BN207" s="257"/>
      <c r="BO207" s="260"/>
      <c r="BP207" s="261"/>
      <c r="BQ207" s="261"/>
      <c r="BR207" s="261"/>
      <c r="BS207" s="255"/>
      <c r="BT207" s="255"/>
      <c r="BU207" s="125"/>
      <c r="BV207" s="125"/>
      <c r="BW207" s="125"/>
      <c r="BX207" s="2"/>
      <c r="BY207" s="2"/>
      <c r="BZ207" s="2"/>
      <c r="CA207" s="2"/>
      <c r="CB207" s="2"/>
    </row>
    <row r="208" spans="1:80" ht="15.5" x14ac:dyDescent="0.3">
      <c r="A208" s="10"/>
      <c r="B208" s="2"/>
      <c r="C208" s="2"/>
      <c r="D208" s="127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10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125"/>
      <c r="BD208" s="2"/>
      <c r="BE208" s="2"/>
      <c r="BF208" s="2"/>
      <c r="BG208" s="125"/>
      <c r="BH208" s="2"/>
      <c r="BI208" s="125"/>
      <c r="BJ208" s="258"/>
      <c r="BK208" s="259"/>
      <c r="BL208" s="257"/>
      <c r="BM208" s="257"/>
      <c r="BN208" s="257"/>
      <c r="BO208" s="260"/>
      <c r="BP208" s="261"/>
      <c r="BQ208" s="261"/>
      <c r="BR208" s="261"/>
      <c r="BS208" s="255"/>
      <c r="BT208" s="255"/>
      <c r="BU208" s="125"/>
      <c r="BV208" s="125"/>
      <c r="BW208" s="125"/>
      <c r="BX208" s="2"/>
      <c r="BY208" s="2"/>
      <c r="BZ208" s="2"/>
      <c r="CA208" s="2"/>
      <c r="CB208" s="2"/>
    </row>
    <row r="209" spans="1:80" ht="15.5" x14ac:dyDescent="0.3">
      <c r="A209" s="10"/>
      <c r="B209" s="2"/>
      <c r="C209" s="2"/>
      <c r="D209" s="127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10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125"/>
      <c r="BD209" s="2"/>
      <c r="BE209" s="2"/>
      <c r="BF209" s="2"/>
      <c r="BG209" s="2"/>
      <c r="BH209" s="2"/>
      <c r="BI209" s="125"/>
      <c r="BJ209" s="258"/>
      <c r="BK209" s="259"/>
      <c r="BL209" s="257"/>
      <c r="BM209" s="257"/>
      <c r="BN209" s="257"/>
      <c r="BO209" s="260"/>
      <c r="BP209" s="261"/>
      <c r="BQ209" s="261"/>
      <c r="BR209" s="261"/>
      <c r="BS209" s="255"/>
      <c r="BT209" s="255"/>
      <c r="BU209" s="125"/>
      <c r="BV209" s="125"/>
      <c r="BW209" s="125"/>
      <c r="BX209" s="2"/>
      <c r="BY209" s="2"/>
      <c r="BZ209" s="2"/>
      <c r="CA209" s="2"/>
      <c r="CB209" s="2"/>
    </row>
    <row r="210" spans="1:80" ht="15.5" x14ac:dyDescent="0.3">
      <c r="A210" s="10"/>
      <c r="B210" s="2"/>
      <c r="C210" s="2"/>
      <c r="D210" s="127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10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125"/>
      <c r="BD210" s="2"/>
      <c r="BE210" s="2"/>
      <c r="BF210" s="2"/>
      <c r="BG210" s="2"/>
      <c r="BH210" s="2"/>
      <c r="BI210" s="125"/>
      <c r="BJ210" s="262"/>
      <c r="BK210" s="263"/>
      <c r="BL210" s="256"/>
      <c r="BM210" s="256"/>
      <c r="BN210" s="255"/>
      <c r="BO210" s="257"/>
      <c r="BP210" s="261"/>
      <c r="BQ210" s="261"/>
      <c r="BR210" s="261"/>
      <c r="BS210" s="255"/>
      <c r="BT210" s="255"/>
      <c r="BU210" s="125"/>
      <c r="BV210" s="125"/>
      <c r="BW210" s="125"/>
      <c r="BX210" s="2"/>
      <c r="BY210" s="2"/>
      <c r="BZ210" s="2"/>
      <c r="CA210" s="2"/>
      <c r="CB210" s="2"/>
    </row>
    <row r="211" spans="1:80" ht="15.5" x14ac:dyDescent="0.35">
      <c r="A211" s="10"/>
      <c r="B211" s="2"/>
      <c r="C211" s="2"/>
      <c r="D211" s="127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10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106"/>
      <c r="BB211" s="2"/>
      <c r="BC211" s="135"/>
      <c r="BD211" s="2"/>
      <c r="BE211" s="125"/>
      <c r="BF211" s="125"/>
      <c r="BG211" s="2"/>
      <c r="BH211" s="2"/>
      <c r="BI211" s="125"/>
      <c r="BJ211" s="254"/>
      <c r="BK211" s="254"/>
      <c r="BL211" s="255"/>
      <c r="BM211" s="255"/>
      <c r="BN211" s="255"/>
      <c r="BO211" s="254"/>
      <c r="BP211" s="254"/>
      <c r="BQ211" s="254"/>
      <c r="BR211" s="255"/>
      <c r="BS211" s="255"/>
      <c r="BT211" s="255"/>
      <c r="BU211" s="125"/>
      <c r="BV211" s="125"/>
      <c r="BW211" s="125"/>
      <c r="BX211" s="2"/>
      <c r="BY211" s="2"/>
      <c r="BZ211" s="2"/>
      <c r="CA211" s="2"/>
      <c r="CB211" s="2"/>
    </row>
    <row r="212" spans="1:80" ht="15.5" x14ac:dyDescent="0.35">
      <c r="A212" s="10"/>
      <c r="B212" s="2"/>
      <c r="C212" s="2"/>
      <c r="D212" s="127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10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106"/>
      <c r="BB212" s="2"/>
      <c r="BC212" s="135"/>
      <c r="BD212" s="2"/>
      <c r="BE212" s="125"/>
      <c r="BF212" s="125"/>
      <c r="BG212" s="2"/>
      <c r="BH212" s="2"/>
      <c r="BI212" s="125"/>
      <c r="BJ212" s="254"/>
      <c r="BK212" s="254"/>
      <c r="BL212" s="255"/>
      <c r="BM212" s="255"/>
      <c r="BN212" s="255"/>
      <c r="BO212" s="254"/>
      <c r="BP212" s="254"/>
      <c r="BQ212" s="254"/>
      <c r="BR212" s="255"/>
      <c r="BS212" s="255"/>
      <c r="BT212" s="255"/>
      <c r="BU212" s="125"/>
      <c r="BV212" s="125"/>
      <c r="BW212" s="125"/>
      <c r="BX212" s="2"/>
      <c r="BY212" s="2"/>
      <c r="BZ212" s="2"/>
      <c r="CA212" s="2"/>
      <c r="CB212" s="2"/>
    </row>
    <row r="213" spans="1:80" ht="49.5" customHeight="1" x14ac:dyDescent="0.35">
      <c r="A213" s="10"/>
      <c r="B213" s="2"/>
      <c r="C213" s="2"/>
      <c r="D213" s="127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10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106"/>
      <c r="BB213" s="2"/>
      <c r="BC213" s="135"/>
      <c r="BD213" s="2"/>
      <c r="BE213" s="125"/>
      <c r="BF213" s="125"/>
      <c r="BG213" s="2"/>
      <c r="BH213" s="2"/>
      <c r="BI213" s="125"/>
      <c r="BJ213" s="256"/>
      <c r="BK213" s="256"/>
      <c r="BL213" s="256"/>
      <c r="BM213" s="256"/>
      <c r="BN213" s="255"/>
      <c r="BO213" s="264"/>
      <c r="BP213" s="264"/>
      <c r="BQ213" s="264"/>
      <c r="BR213" s="264"/>
      <c r="BS213" s="264"/>
      <c r="BT213" s="255"/>
      <c r="BU213" s="125"/>
      <c r="BV213" s="125"/>
      <c r="BW213" s="125"/>
      <c r="BX213" s="2"/>
      <c r="BY213" s="2"/>
      <c r="BZ213" s="2"/>
      <c r="CA213" s="2"/>
      <c r="CB213" s="2"/>
    </row>
    <row r="214" spans="1:80" ht="15.5" x14ac:dyDescent="0.35">
      <c r="A214" s="10"/>
      <c r="B214" s="2"/>
      <c r="C214" s="2"/>
      <c r="D214" s="127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10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106"/>
      <c r="BB214" s="2"/>
      <c r="BC214" s="135"/>
      <c r="BD214" s="2"/>
      <c r="BE214" s="125"/>
      <c r="BF214" s="125"/>
      <c r="BG214" s="2"/>
      <c r="BH214" s="2"/>
      <c r="BI214" s="125"/>
      <c r="BJ214" s="258"/>
      <c r="BK214" s="265"/>
      <c r="BL214" s="257"/>
      <c r="BM214" s="257"/>
      <c r="BN214" s="255"/>
      <c r="BO214" s="260"/>
      <c r="BP214" s="261"/>
      <c r="BQ214" s="261"/>
      <c r="BR214" s="261"/>
      <c r="BS214" s="257"/>
      <c r="BT214" s="255"/>
      <c r="BU214" s="125"/>
      <c r="BV214" s="125"/>
      <c r="BW214" s="125"/>
      <c r="BX214" s="2"/>
      <c r="BY214" s="2"/>
      <c r="BZ214" s="2"/>
      <c r="CA214" s="2"/>
      <c r="CB214" s="2"/>
    </row>
    <row r="215" spans="1:80" ht="15.5" x14ac:dyDescent="0.35">
      <c r="A215" s="10"/>
      <c r="B215" s="2"/>
      <c r="C215" s="2"/>
      <c r="D215" s="127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10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106"/>
      <c r="BB215" s="2"/>
      <c r="BC215" s="135"/>
      <c r="BD215" s="2"/>
      <c r="BE215" s="125"/>
      <c r="BF215" s="125"/>
      <c r="BG215" s="2"/>
      <c r="BH215" s="2"/>
      <c r="BI215" s="125"/>
      <c r="BJ215" s="258"/>
      <c r="BK215" s="265"/>
      <c r="BL215" s="257"/>
      <c r="BM215" s="257"/>
      <c r="BN215" s="255"/>
      <c r="BO215" s="260"/>
      <c r="BP215" s="261"/>
      <c r="BQ215" s="261"/>
      <c r="BR215" s="261"/>
      <c r="BS215" s="257"/>
      <c r="BT215" s="255"/>
      <c r="BU215" s="125"/>
      <c r="BV215" s="125"/>
      <c r="BW215" s="125"/>
      <c r="BX215" s="2"/>
      <c r="BY215" s="2"/>
      <c r="BZ215" s="2"/>
      <c r="CA215" s="2"/>
      <c r="CB215" s="2"/>
    </row>
    <row r="216" spans="1:80" ht="15.5" x14ac:dyDescent="0.35">
      <c r="A216" s="10"/>
      <c r="B216" s="2"/>
      <c r="C216" s="2"/>
      <c r="D216" s="127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10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106"/>
      <c r="BB216" s="2"/>
      <c r="BC216" s="135"/>
      <c r="BD216" s="2"/>
      <c r="BE216" s="125"/>
      <c r="BF216" s="125"/>
      <c r="BG216" s="2"/>
      <c r="BH216" s="2"/>
      <c r="BI216" s="125"/>
      <c r="BJ216" s="258"/>
      <c r="BK216" s="265"/>
      <c r="BL216" s="257"/>
      <c r="BM216" s="257"/>
      <c r="BN216" s="255"/>
      <c r="BO216" s="260"/>
      <c r="BP216" s="261"/>
      <c r="BQ216" s="261"/>
      <c r="BR216" s="261"/>
      <c r="BS216" s="257"/>
      <c r="BT216" s="255"/>
      <c r="BU216" s="125"/>
      <c r="BV216" s="125"/>
      <c r="BW216" s="125"/>
      <c r="BX216" s="2"/>
      <c r="BY216" s="2"/>
      <c r="BZ216" s="2"/>
      <c r="CA216" s="2"/>
      <c r="CB216" s="2"/>
    </row>
    <row r="217" spans="1:80" ht="15.5" x14ac:dyDescent="0.3">
      <c r="A217" s="10"/>
      <c r="B217" s="2"/>
      <c r="C217" s="2"/>
      <c r="D217" s="127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10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135"/>
      <c r="BD217" s="2"/>
      <c r="BE217" s="127"/>
      <c r="BF217" s="125"/>
      <c r="BG217" s="2"/>
      <c r="BH217" s="2"/>
      <c r="BI217" s="125"/>
      <c r="BJ217" s="258"/>
      <c r="BK217" s="265"/>
      <c r="BL217" s="257"/>
      <c r="BM217" s="257"/>
      <c r="BN217" s="255"/>
      <c r="BO217" s="260"/>
      <c r="BP217" s="261"/>
      <c r="BQ217" s="261"/>
      <c r="BR217" s="261"/>
      <c r="BS217" s="257"/>
      <c r="BT217" s="255"/>
      <c r="BU217" s="125"/>
      <c r="BV217" s="125"/>
      <c r="BW217" s="125"/>
      <c r="BX217" s="2"/>
      <c r="BY217" s="2"/>
      <c r="BZ217" s="2"/>
      <c r="CA217" s="2"/>
      <c r="CB217" s="2"/>
    </row>
    <row r="218" spans="1:80" ht="15.5" x14ac:dyDescent="0.3">
      <c r="A218" s="10"/>
      <c r="B218" s="2"/>
      <c r="C218" s="2"/>
      <c r="D218" s="127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10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125"/>
      <c r="BD218" s="2"/>
      <c r="BE218" s="2"/>
      <c r="BF218" s="2"/>
      <c r="BG218" s="2"/>
      <c r="BH218" s="2"/>
      <c r="BI218" s="125"/>
      <c r="BJ218" s="258"/>
      <c r="BK218" s="265"/>
      <c r="BL218" s="257"/>
      <c r="BM218" s="257"/>
      <c r="BN218" s="255"/>
      <c r="BO218" s="260"/>
      <c r="BP218" s="261"/>
      <c r="BQ218" s="261"/>
      <c r="BR218" s="261"/>
      <c r="BS218" s="257"/>
      <c r="BT218" s="255"/>
      <c r="BU218" s="125"/>
      <c r="BV218" s="125"/>
      <c r="BW218" s="125"/>
      <c r="BX218" s="2"/>
      <c r="BY218" s="2"/>
      <c r="BZ218" s="2"/>
      <c r="CA218" s="2"/>
      <c r="CB218" s="2"/>
    </row>
    <row r="219" spans="1:80" ht="15.5" x14ac:dyDescent="0.3">
      <c r="A219" s="10"/>
      <c r="B219" s="2"/>
      <c r="C219" s="2"/>
      <c r="D219" s="127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10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125"/>
      <c r="BD219" s="2"/>
      <c r="BE219" s="2"/>
      <c r="BF219" s="2"/>
      <c r="BG219" s="2"/>
      <c r="BH219" s="2"/>
      <c r="BI219" s="125"/>
      <c r="BJ219" s="258"/>
      <c r="BK219" s="265"/>
      <c r="BL219" s="257"/>
      <c r="BM219" s="257"/>
      <c r="BN219" s="255"/>
      <c r="BO219" s="260"/>
      <c r="BP219" s="261"/>
      <c r="BQ219" s="261"/>
      <c r="BR219" s="261"/>
      <c r="BS219" s="257"/>
      <c r="BT219" s="255"/>
      <c r="BU219" s="125"/>
      <c r="BV219" s="125"/>
      <c r="BW219" s="125"/>
      <c r="BX219" s="2"/>
      <c r="BY219" s="2"/>
      <c r="BZ219" s="2"/>
      <c r="CA219" s="2"/>
      <c r="CB219" s="2"/>
    </row>
    <row r="220" spans="1:80" ht="15.5" x14ac:dyDescent="0.3">
      <c r="A220" s="10"/>
      <c r="B220" s="2"/>
      <c r="C220" s="2"/>
      <c r="D220" s="127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10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125"/>
      <c r="BD220" s="2"/>
      <c r="BE220" s="2"/>
      <c r="BF220" s="2"/>
      <c r="BG220" s="2"/>
      <c r="BH220" s="2"/>
      <c r="BI220" s="125"/>
      <c r="BJ220" s="262"/>
      <c r="BK220" s="266"/>
      <c r="BL220" s="257"/>
      <c r="BM220" s="257"/>
      <c r="BN220" s="255"/>
      <c r="BO220" s="260"/>
      <c r="BP220" s="261"/>
      <c r="BQ220" s="261"/>
      <c r="BR220" s="261"/>
      <c r="BS220" s="257"/>
      <c r="BT220" s="255"/>
      <c r="BU220" s="125"/>
      <c r="BV220" s="125"/>
      <c r="BW220" s="125"/>
      <c r="BX220" s="2"/>
      <c r="BY220" s="2"/>
      <c r="BZ220" s="2"/>
      <c r="CA220" s="2"/>
      <c r="CB220" s="2"/>
    </row>
    <row r="221" spans="1:80" ht="15.5" x14ac:dyDescent="0.3">
      <c r="A221" s="10"/>
      <c r="B221" s="2"/>
      <c r="C221" s="2"/>
      <c r="D221" s="127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10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125"/>
      <c r="BD221" s="2"/>
      <c r="BE221" s="2"/>
      <c r="BF221" s="2"/>
      <c r="BG221" s="2"/>
      <c r="BH221" s="2"/>
      <c r="BI221" s="125"/>
      <c r="BJ221" s="254"/>
      <c r="BK221" s="254"/>
      <c r="BL221" s="255"/>
      <c r="BM221" s="255"/>
      <c r="BN221" s="255"/>
      <c r="BO221" s="254"/>
      <c r="BP221" s="254"/>
      <c r="BQ221" s="254"/>
      <c r="BR221" s="255"/>
      <c r="BS221" s="255"/>
      <c r="BT221" s="255"/>
      <c r="BU221" s="125"/>
      <c r="BV221" s="125"/>
      <c r="BW221" s="125"/>
      <c r="BX221" s="2"/>
      <c r="BY221" s="2"/>
      <c r="BZ221" s="2"/>
      <c r="CA221" s="2"/>
      <c r="CB221" s="2"/>
    </row>
    <row r="222" spans="1:80" ht="15.5" x14ac:dyDescent="0.3">
      <c r="A222" s="10"/>
      <c r="B222" s="2"/>
      <c r="C222" s="2"/>
      <c r="D222" s="127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10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125"/>
      <c r="BD222" s="2"/>
      <c r="BE222" s="2"/>
      <c r="BF222" s="2"/>
      <c r="BG222" s="2"/>
      <c r="BH222" s="2"/>
      <c r="BI222" s="125"/>
      <c r="BJ222" s="254"/>
      <c r="BK222" s="254"/>
      <c r="BL222" s="255"/>
      <c r="BM222" s="255"/>
      <c r="BN222" s="255"/>
      <c r="BO222" s="254"/>
      <c r="BP222" s="254"/>
      <c r="BQ222" s="254"/>
      <c r="BR222" s="254"/>
      <c r="BS222" s="267"/>
      <c r="BT222" s="255"/>
      <c r="BU222" s="125"/>
      <c r="BV222" s="125"/>
      <c r="BW222" s="125"/>
      <c r="BX222" s="2"/>
      <c r="BY222" s="2"/>
      <c r="BZ222" s="2"/>
      <c r="CA222" s="2"/>
      <c r="CB222" s="2"/>
    </row>
    <row r="223" spans="1:80" ht="15.5" x14ac:dyDescent="0.3">
      <c r="A223" s="10"/>
      <c r="B223" s="2"/>
      <c r="C223" s="2"/>
      <c r="D223" s="127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10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125"/>
      <c r="BD223" s="2"/>
      <c r="BE223" s="2"/>
      <c r="BF223" s="2"/>
      <c r="BG223" s="2"/>
      <c r="BH223" s="2"/>
      <c r="BI223" s="125"/>
      <c r="BJ223" s="254"/>
      <c r="BK223" s="254"/>
      <c r="BL223" s="255"/>
      <c r="BM223" s="255"/>
      <c r="BN223" s="255"/>
      <c r="BO223" s="254"/>
      <c r="BP223" s="254"/>
      <c r="BQ223" s="254"/>
      <c r="BR223" s="255"/>
      <c r="BS223" s="255"/>
      <c r="BT223" s="255"/>
      <c r="BU223" s="125"/>
      <c r="BV223" s="125"/>
      <c r="BW223" s="125"/>
      <c r="BX223" s="2"/>
      <c r="BY223" s="2"/>
      <c r="BZ223" s="2"/>
      <c r="CA223" s="2"/>
      <c r="CB223" s="2"/>
    </row>
    <row r="224" spans="1:80" ht="15.5" x14ac:dyDescent="0.35">
      <c r="A224" s="10"/>
      <c r="B224" s="2"/>
      <c r="C224" s="2"/>
      <c r="D224" s="127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10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106"/>
      <c r="BB224" s="135"/>
      <c r="BC224" s="135"/>
      <c r="BD224" s="2"/>
      <c r="BE224" s="2"/>
      <c r="BF224" s="2"/>
      <c r="BG224" s="2"/>
      <c r="BH224" s="2"/>
      <c r="BI224" s="125"/>
      <c r="BJ224" s="254"/>
      <c r="BK224" s="254"/>
      <c r="BL224" s="255"/>
      <c r="BM224" s="255"/>
      <c r="BN224" s="255"/>
      <c r="BO224" s="254"/>
      <c r="BP224" s="254"/>
      <c r="BQ224" s="254"/>
      <c r="BR224" s="255"/>
      <c r="BS224" s="255"/>
      <c r="BT224" s="255"/>
      <c r="BU224" s="125"/>
      <c r="BV224" s="125"/>
      <c r="BW224" s="125"/>
      <c r="BX224" s="2"/>
      <c r="BY224" s="2"/>
      <c r="BZ224" s="2"/>
      <c r="CA224" s="2"/>
      <c r="CB224" s="2"/>
    </row>
    <row r="225" spans="1:80" ht="15.5" x14ac:dyDescent="0.35">
      <c r="A225" s="10"/>
      <c r="B225" s="2"/>
      <c r="C225" s="2"/>
      <c r="D225" s="127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10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106"/>
      <c r="BB225" s="135"/>
      <c r="BC225" s="135"/>
      <c r="BD225" s="2"/>
      <c r="BE225" s="2"/>
      <c r="BF225" s="2"/>
      <c r="BG225" s="2"/>
      <c r="BH225" s="2"/>
      <c r="BI225" s="125"/>
      <c r="BJ225" s="256"/>
      <c r="BK225" s="268"/>
      <c r="BL225" s="256"/>
      <c r="BM225" s="255"/>
      <c r="BN225" s="255"/>
      <c r="BO225" s="254"/>
      <c r="BP225" s="254"/>
      <c r="BQ225" s="254"/>
      <c r="BR225" s="255"/>
      <c r="BS225" s="255"/>
      <c r="BT225" s="255"/>
      <c r="BU225" s="125"/>
      <c r="BV225" s="125"/>
      <c r="BW225" s="125"/>
      <c r="BX225" s="2"/>
      <c r="BY225" s="2"/>
      <c r="BZ225" s="2"/>
      <c r="CA225" s="2"/>
      <c r="CB225" s="2"/>
    </row>
    <row r="226" spans="1:80" ht="15.5" x14ac:dyDescent="0.35">
      <c r="A226" s="10"/>
      <c r="B226" s="2"/>
      <c r="C226" s="2"/>
      <c r="D226" s="127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10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106"/>
      <c r="BB226" s="135"/>
      <c r="BC226" s="135"/>
      <c r="BD226" s="2"/>
      <c r="BE226" s="2"/>
      <c r="BF226" s="2"/>
      <c r="BG226" s="2"/>
      <c r="BH226" s="2"/>
      <c r="BI226" s="125"/>
      <c r="BJ226" s="269"/>
      <c r="BK226" s="270"/>
      <c r="BL226" s="269"/>
      <c r="BM226" s="255"/>
      <c r="BN226" s="255"/>
      <c r="BO226" s="254"/>
      <c r="BP226" s="254"/>
      <c r="BQ226" s="254"/>
      <c r="BR226" s="255"/>
      <c r="BS226" s="255"/>
      <c r="BT226" s="255"/>
      <c r="BU226" s="125"/>
      <c r="BV226" s="125"/>
      <c r="BW226" s="125"/>
      <c r="BX226" s="2"/>
      <c r="BY226" s="2"/>
      <c r="BZ226" s="2"/>
      <c r="CA226" s="2"/>
      <c r="CB226" s="2"/>
    </row>
    <row r="227" spans="1:80" ht="15.5" x14ac:dyDescent="0.35">
      <c r="A227" s="10"/>
      <c r="B227" s="2"/>
      <c r="C227" s="2"/>
      <c r="D227" s="127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10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106"/>
      <c r="BB227" s="135"/>
      <c r="BC227" s="135"/>
      <c r="BD227" s="2"/>
      <c r="BE227" s="2"/>
      <c r="BF227" s="2"/>
      <c r="BG227" s="2"/>
      <c r="BH227" s="2"/>
      <c r="BI227" s="125"/>
      <c r="BJ227" s="269"/>
      <c r="BK227" s="271"/>
      <c r="BL227" s="269"/>
      <c r="BM227" s="255"/>
      <c r="BN227" s="255"/>
      <c r="BO227" s="254"/>
      <c r="BP227" s="254"/>
      <c r="BQ227" s="254"/>
      <c r="BR227" s="255"/>
      <c r="BS227" s="255"/>
      <c r="BT227" s="255"/>
      <c r="BU227" s="125"/>
      <c r="BV227" s="125"/>
      <c r="BW227" s="125"/>
      <c r="BX227" s="2"/>
      <c r="BY227" s="2"/>
      <c r="BZ227" s="2"/>
      <c r="CA227" s="2"/>
      <c r="CB227" s="2"/>
    </row>
    <row r="228" spans="1:80" ht="15.5" x14ac:dyDescent="0.35">
      <c r="A228" s="10"/>
      <c r="B228" s="2"/>
      <c r="C228" s="2"/>
      <c r="D228" s="127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10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106"/>
      <c r="BB228" s="135"/>
      <c r="BC228" s="135"/>
      <c r="BD228" s="2"/>
      <c r="BE228" s="2"/>
      <c r="BF228" s="2"/>
      <c r="BG228" s="2"/>
      <c r="BH228" s="2"/>
      <c r="BI228" s="125"/>
      <c r="BJ228" s="269"/>
      <c r="BK228" s="271"/>
      <c r="BL228" s="269"/>
      <c r="BM228" s="255"/>
      <c r="BN228" s="255"/>
      <c r="BO228" s="254"/>
      <c r="BP228" s="254"/>
      <c r="BQ228" s="254"/>
      <c r="BR228" s="255"/>
      <c r="BS228" s="255"/>
      <c r="BT228" s="255"/>
      <c r="BU228" s="125"/>
      <c r="BV228" s="125"/>
      <c r="BW228" s="125"/>
      <c r="BX228" s="2"/>
      <c r="BY228" s="2"/>
      <c r="BZ228" s="2"/>
      <c r="CA228" s="2"/>
      <c r="CB228" s="2"/>
    </row>
    <row r="229" spans="1:80" ht="15.5" x14ac:dyDescent="0.35">
      <c r="A229" s="10"/>
      <c r="B229" s="2"/>
      <c r="C229" s="2"/>
      <c r="D229" s="127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10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106"/>
      <c r="BB229" s="135"/>
      <c r="BC229" s="135"/>
      <c r="BD229" s="2"/>
      <c r="BE229" s="2"/>
      <c r="BF229" s="2"/>
      <c r="BG229" s="2"/>
      <c r="BH229" s="2"/>
      <c r="BI229" s="125"/>
      <c r="BJ229" s="269"/>
      <c r="BK229" s="270"/>
      <c r="BL229" s="272"/>
      <c r="BM229" s="255"/>
      <c r="BN229" s="255"/>
      <c r="BO229" s="254"/>
      <c r="BP229" s="254"/>
      <c r="BQ229" s="254"/>
      <c r="BR229" s="255"/>
      <c r="BS229" s="255"/>
      <c r="BT229" s="255"/>
      <c r="BU229" s="125"/>
      <c r="BV229" s="125"/>
      <c r="BW229" s="125"/>
      <c r="BX229" s="2"/>
      <c r="BY229" s="2"/>
      <c r="BZ229" s="2"/>
      <c r="CA229" s="2"/>
      <c r="CB229" s="2"/>
    </row>
    <row r="230" spans="1:80" ht="53.25" customHeight="1" x14ac:dyDescent="0.35">
      <c r="A230" s="10"/>
      <c r="B230" s="2"/>
      <c r="C230" s="2"/>
      <c r="D230" s="127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10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135"/>
      <c r="BD230" s="2"/>
      <c r="BE230" s="2"/>
      <c r="BF230" s="2"/>
      <c r="BG230" s="2"/>
      <c r="BH230" s="2"/>
      <c r="BI230" s="125"/>
      <c r="BJ230" s="269"/>
      <c r="BK230" s="273"/>
      <c r="BL230" s="272"/>
      <c r="BM230" s="255"/>
      <c r="BN230" s="255"/>
      <c r="BO230" s="254"/>
      <c r="BP230" s="254"/>
      <c r="BQ230" s="254"/>
      <c r="BR230" s="255"/>
      <c r="BS230" s="255"/>
      <c r="BT230" s="255"/>
      <c r="BU230" s="125"/>
      <c r="BV230" s="125"/>
      <c r="BW230" s="125"/>
      <c r="BX230" s="2"/>
      <c r="BY230" s="2"/>
      <c r="BZ230" s="2"/>
      <c r="CA230" s="2"/>
      <c r="CB230" s="2"/>
    </row>
    <row r="231" spans="1:80" ht="15.5" x14ac:dyDescent="0.35">
      <c r="A231" s="10"/>
      <c r="B231" s="2"/>
      <c r="C231" s="2"/>
      <c r="D231" s="127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10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125"/>
      <c r="BD231" s="2"/>
      <c r="BE231" s="2"/>
      <c r="BF231" s="2"/>
      <c r="BG231" s="2"/>
      <c r="BH231" s="2"/>
      <c r="BI231" s="125"/>
      <c r="BJ231" s="274"/>
      <c r="BK231" s="275"/>
      <c r="BL231" s="275"/>
      <c r="BM231" s="255"/>
      <c r="BN231" s="255"/>
      <c r="BO231" s="254"/>
      <c r="BP231" s="254"/>
      <c r="BQ231" s="254"/>
      <c r="BR231" s="255"/>
      <c r="BS231" s="255"/>
      <c r="BT231" s="255"/>
      <c r="BU231" s="125"/>
      <c r="BV231" s="125"/>
      <c r="BW231" s="125"/>
      <c r="BX231" s="2"/>
      <c r="BY231" s="2"/>
      <c r="BZ231" s="2"/>
      <c r="CA231" s="2"/>
      <c r="CB231" s="2"/>
    </row>
    <row r="232" spans="1:80" ht="15.5" x14ac:dyDescent="0.3">
      <c r="A232" s="10"/>
      <c r="B232" s="2"/>
      <c r="C232" s="2"/>
      <c r="D232" s="127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10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125"/>
      <c r="BD232" s="2"/>
      <c r="BE232" s="2"/>
      <c r="BF232" s="2"/>
      <c r="BG232" s="2"/>
      <c r="BH232" s="2"/>
      <c r="BI232" s="125"/>
      <c r="BJ232" s="254"/>
      <c r="BK232" s="254"/>
      <c r="BL232" s="255"/>
      <c r="BM232" s="255"/>
      <c r="BN232" s="255"/>
      <c r="BO232" s="254"/>
      <c r="BP232" s="254"/>
      <c r="BQ232" s="254"/>
      <c r="BR232" s="255"/>
      <c r="BS232" s="255"/>
      <c r="BT232" s="255"/>
      <c r="BU232" s="125"/>
      <c r="BV232" s="125"/>
      <c r="BW232" s="125"/>
      <c r="BX232" s="2"/>
      <c r="BY232" s="2"/>
      <c r="BZ232" s="2"/>
      <c r="CA232" s="2"/>
      <c r="CB232" s="2"/>
    </row>
    <row r="233" spans="1:80" ht="15.5" x14ac:dyDescent="0.35">
      <c r="A233" s="10"/>
      <c r="B233" s="2"/>
      <c r="C233" s="2"/>
      <c r="D233" s="127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10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106"/>
      <c r="BB233" s="163"/>
      <c r="BC233" s="125"/>
      <c r="BD233" s="2"/>
      <c r="BE233" s="2"/>
      <c r="BF233" s="2"/>
      <c r="BG233" s="2"/>
      <c r="BH233" s="2"/>
      <c r="BI233" s="125"/>
      <c r="BJ233" s="254"/>
      <c r="BK233" s="254"/>
      <c r="BL233" s="255"/>
      <c r="BM233" s="255"/>
      <c r="BN233" s="255"/>
      <c r="BO233" s="254"/>
      <c r="BP233" s="254"/>
      <c r="BQ233" s="254"/>
      <c r="BR233" s="255"/>
      <c r="BS233" s="255"/>
      <c r="BT233" s="255"/>
      <c r="BU233" s="125"/>
      <c r="BV233" s="125"/>
      <c r="BW233" s="125"/>
      <c r="BX233" s="2"/>
      <c r="BY233" s="2"/>
      <c r="BZ233" s="2"/>
      <c r="CA233" s="2"/>
      <c r="CB233" s="2"/>
    </row>
    <row r="234" spans="1:80" ht="15.5" x14ac:dyDescent="0.35">
      <c r="A234" s="10"/>
      <c r="B234" s="2"/>
      <c r="C234" s="2"/>
      <c r="D234" s="127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10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106"/>
      <c r="BB234" s="163"/>
      <c r="BC234" s="125"/>
      <c r="BD234" s="2"/>
      <c r="BE234" s="2"/>
      <c r="BF234" s="2"/>
      <c r="BG234" s="2"/>
      <c r="BH234" s="2"/>
      <c r="BI234" s="125"/>
      <c r="BJ234" s="254"/>
      <c r="BK234" s="254"/>
      <c r="BL234" s="255"/>
      <c r="BM234" s="255"/>
      <c r="BN234" s="255"/>
      <c r="BO234" s="254"/>
      <c r="BP234" s="254"/>
      <c r="BQ234" s="254"/>
      <c r="BR234" s="255"/>
      <c r="BS234" s="255"/>
      <c r="BT234" s="255"/>
      <c r="BU234" s="125"/>
      <c r="BV234" s="125"/>
      <c r="BW234" s="125"/>
      <c r="BX234" s="2"/>
      <c r="BY234" s="2"/>
      <c r="BZ234" s="2"/>
      <c r="CA234" s="2"/>
      <c r="CB234" s="2"/>
    </row>
    <row r="235" spans="1:80" ht="15.5" x14ac:dyDescent="0.35">
      <c r="A235" s="10"/>
      <c r="B235" s="2"/>
      <c r="C235" s="2"/>
      <c r="D235" s="127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10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106"/>
      <c r="BB235" s="163"/>
      <c r="BC235" s="125"/>
      <c r="BD235" s="2"/>
      <c r="BE235" s="2"/>
      <c r="BF235" s="2"/>
      <c r="BG235" s="2"/>
      <c r="BH235" s="2"/>
      <c r="BI235" s="125"/>
      <c r="BJ235" s="254"/>
      <c r="BK235" s="254"/>
      <c r="BL235" s="255"/>
      <c r="BM235" s="255"/>
      <c r="BN235" s="255"/>
      <c r="BO235" s="254"/>
      <c r="BP235" s="254"/>
      <c r="BQ235" s="254"/>
      <c r="BR235" s="255"/>
      <c r="BS235" s="255"/>
      <c r="BT235" s="255"/>
      <c r="BU235" s="125"/>
      <c r="BV235" s="125"/>
      <c r="BW235" s="125"/>
      <c r="BX235" s="2"/>
      <c r="BY235" s="2"/>
      <c r="BZ235" s="2"/>
      <c r="CA235" s="2"/>
      <c r="CB235" s="2"/>
    </row>
    <row r="236" spans="1:80" ht="15.5" x14ac:dyDescent="0.35">
      <c r="A236" s="10"/>
      <c r="B236" s="2"/>
      <c r="C236" s="2"/>
      <c r="D236" s="127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10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106"/>
      <c r="BB236" s="163"/>
      <c r="BC236" s="125"/>
      <c r="BD236" s="2"/>
      <c r="BE236" s="2"/>
      <c r="BF236" s="2"/>
      <c r="BG236" s="2"/>
      <c r="BH236" s="2"/>
      <c r="BI236" s="125"/>
      <c r="BJ236" s="254"/>
      <c r="BK236" s="254"/>
      <c r="BL236" s="255"/>
      <c r="BM236" s="255"/>
      <c r="BN236" s="255"/>
      <c r="BO236" s="254"/>
      <c r="BP236" s="254"/>
      <c r="BQ236" s="254"/>
      <c r="BR236" s="255"/>
      <c r="BS236" s="255"/>
      <c r="BT236" s="255"/>
      <c r="BU236" s="125"/>
      <c r="BV236" s="125"/>
      <c r="BW236" s="125"/>
      <c r="BX236" s="2"/>
      <c r="BY236" s="2"/>
      <c r="BZ236" s="2"/>
      <c r="CA236" s="2"/>
      <c r="CB236" s="2"/>
    </row>
    <row r="237" spans="1:80" ht="15.5" x14ac:dyDescent="0.3">
      <c r="A237" s="10"/>
      <c r="B237" s="2"/>
      <c r="C237" s="2"/>
      <c r="D237" s="127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10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127"/>
      <c r="BC237" s="125"/>
      <c r="BD237" s="2"/>
      <c r="BE237" s="2"/>
      <c r="BF237" s="2"/>
      <c r="BG237" s="2"/>
      <c r="BH237" s="2"/>
      <c r="BI237" s="125"/>
      <c r="BJ237" s="254"/>
      <c r="BK237" s="254"/>
      <c r="BL237" s="255"/>
      <c r="BM237" s="255"/>
      <c r="BN237" s="255"/>
      <c r="BO237" s="254"/>
      <c r="BP237" s="254"/>
      <c r="BQ237" s="254"/>
      <c r="BR237" s="255"/>
      <c r="BS237" s="255"/>
      <c r="BT237" s="255"/>
      <c r="BU237" s="125"/>
      <c r="BV237" s="125"/>
      <c r="BW237" s="125"/>
      <c r="BX237" s="2"/>
      <c r="BY237" s="2"/>
      <c r="BZ237" s="2"/>
      <c r="CA237" s="2"/>
      <c r="CB237" s="2"/>
    </row>
    <row r="238" spans="1:80" ht="15.5" x14ac:dyDescent="0.3">
      <c r="A238" s="10"/>
      <c r="B238" s="2"/>
      <c r="C238" s="2"/>
      <c r="D238" s="127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10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125"/>
      <c r="BD238" s="2"/>
      <c r="BE238" s="2"/>
      <c r="BF238" s="2"/>
      <c r="BG238" s="2"/>
      <c r="BH238" s="2"/>
      <c r="BI238" s="125"/>
      <c r="BJ238" s="254"/>
      <c r="BK238" s="254"/>
      <c r="BL238" s="255"/>
      <c r="BM238" s="255"/>
      <c r="BN238" s="255"/>
      <c r="BO238" s="254"/>
      <c r="BP238" s="254"/>
      <c r="BQ238" s="254"/>
      <c r="BR238" s="255"/>
      <c r="BS238" s="255"/>
      <c r="BT238" s="255"/>
      <c r="BU238" s="125"/>
      <c r="BV238" s="125"/>
      <c r="BW238" s="125"/>
      <c r="BX238" s="2"/>
      <c r="BY238" s="2"/>
      <c r="BZ238" s="2"/>
      <c r="CA238" s="2"/>
      <c r="CB238" s="2"/>
    </row>
    <row r="239" spans="1:80" ht="15.5" x14ac:dyDescent="0.3">
      <c r="A239" s="10"/>
      <c r="B239" s="2"/>
      <c r="C239" s="2"/>
      <c r="D239" s="127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10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125"/>
      <c r="BD239" s="2"/>
      <c r="BE239" s="2"/>
      <c r="BF239" s="2"/>
      <c r="BG239" s="2"/>
      <c r="BH239" s="2"/>
      <c r="BI239" s="125"/>
      <c r="BJ239" s="254"/>
      <c r="BK239" s="254"/>
      <c r="BL239" s="255"/>
      <c r="BM239" s="255"/>
      <c r="BN239" s="255"/>
      <c r="BO239" s="254"/>
      <c r="BP239" s="254"/>
      <c r="BQ239" s="254"/>
      <c r="BR239" s="255"/>
      <c r="BS239" s="255"/>
      <c r="BT239" s="255"/>
      <c r="BU239" s="125"/>
      <c r="BV239" s="125"/>
      <c r="BW239" s="125"/>
      <c r="BX239" s="2"/>
      <c r="BY239" s="2"/>
      <c r="BZ239" s="2"/>
      <c r="CA239" s="2"/>
      <c r="CB239" s="2"/>
    </row>
    <row r="240" spans="1:80" ht="15.5" x14ac:dyDescent="0.3">
      <c r="A240" s="10"/>
      <c r="B240" s="2"/>
      <c r="C240" s="2"/>
      <c r="D240" s="127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10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125"/>
      <c r="BD240" s="2"/>
      <c r="BE240" s="2"/>
      <c r="BF240" s="2"/>
      <c r="BG240" s="2"/>
      <c r="BH240" s="2"/>
      <c r="BI240" s="125"/>
      <c r="BJ240" s="254"/>
      <c r="BK240" s="254"/>
      <c r="BL240" s="255"/>
      <c r="BM240" s="255"/>
      <c r="BN240" s="255"/>
      <c r="BO240" s="254"/>
      <c r="BP240" s="254"/>
      <c r="BQ240" s="254"/>
      <c r="BR240" s="255"/>
      <c r="BS240" s="255"/>
      <c r="BT240" s="255"/>
      <c r="BU240" s="125"/>
      <c r="BV240" s="125"/>
      <c r="BW240" s="125"/>
      <c r="BX240" s="2"/>
      <c r="BY240" s="2"/>
      <c r="BZ240" s="2"/>
      <c r="CA240" s="2"/>
      <c r="CB240" s="2"/>
    </row>
    <row r="241" spans="1:80" ht="15.5" x14ac:dyDescent="0.3">
      <c r="A241" s="10"/>
      <c r="B241" s="2"/>
      <c r="C241" s="2"/>
      <c r="D241" s="127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10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125"/>
      <c r="BD241" s="2"/>
      <c r="BE241" s="2"/>
      <c r="BF241" s="2"/>
      <c r="BG241" s="2"/>
      <c r="BH241" s="2"/>
      <c r="BI241" s="125"/>
      <c r="BJ241" s="254"/>
      <c r="BK241" s="254"/>
      <c r="BL241" s="255"/>
      <c r="BM241" s="255"/>
      <c r="BN241" s="255"/>
      <c r="BO241" s="254"/>
      <c r="BP241" s="254"/>
      <c r="BQ241" s="254"/>
      <c r="BR241" s="255"/>
      <c r="BS241" s="255"/>
      <c r="BT241" s="255"/>
      <c r="BU241" s="125"/>
      <c r="BV241" s="125"/>
      <c r="BW241" s="125"/>
      <c r="BX241" s="2"/>
      <c r="BY241" s="2"/>
      <c r="BZ241" s="2"/>
      <c r="CA241" s="2"/>
      <c r="CB241" s="2"/>
    </row>
    <row r="242" spans="1:80" ht="15.5" x14ac:dyDescent="0.3">
      <c r="A242" s="10"/>
      <c r="B242" s="2"/>
      <c r="C242" s="2"/>
      <c r="D242" s="127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10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125"/>
      <c r="BD242" s="2"/>
      <c r="BE242" s="2"/>
      <c r="BF242" s="2"/>
      <c r="BG242" s="2"/>
      <c r="BH242" s="2"/>
      <c r="BI242" s="125"/>
      <c r="BJ242" s="254"/>
      <c r="BK242" s="254"/>
      <c r="BL242" s="255"/>
      <c r="BM242" s="255"/>
      <c r="BN242" s="255"/>
      <c r="BO242" s="254"/>
      <c r="BP242" s="254"/>
      <c r="BQ242" s="254"/>
      <c r="BR242" s="255"/>
      <c r="BS242" s="255"/>
      <c r="BT242" s="255"/>
      <c r="BU242" s="125"/>
      <c r="BV242" s="125"/>
      <c r="BW242" s="125"/>
      <c r="BX242" s="2"/>
      <c r="BY242" s="2"/>
      <c r="BZ242" s="2"/>
      <c r="CA242" s="2"/>
      <c r="CB242" s="2"/>
    </row>
    <row r="243" spans="1:80" ht="15.5" x14ac:dyDescent="0.3">
      <c r="A243" s="10"/>
      <c r="B243" s="2"/>
      <c r="C243" s="2"/>
      <c r="D243" s="127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10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125"/>
      <c r="BD243" s="2"/>
      <c r="BE243" s="2"/>
      <c r="BF243" s="2"/>
      <c r="BG243" s="2"/>
      <c r="BH243" s="2"/>
      <c r="BI243" s="125"/>
      <c r="BJ243" s="254"/>
      <c r="BK243" s="254"/>
      <c r="BL243" s="255"/>
      <c r="BM243" s="255"/>
      <c r="BN243" s="255"/>
      <c r="BO243" s="254"/>
      <c r="BP243" s="254"/>
      <c r="BQ243" s="254"/>
      <c r="BR243" s="255"/>
      <c r="BS243" s="255"/>
      <c r="BT243" s="255"/>
      <c r="BU243" s="125"/>
      <c r="BV243" s="125"/>
      <c r="BW243" s="125"/>
      <c r="BX243" s="2"/>
      <c r="BY243" s="2"/>
      <c r="BZ243" s="2"/>
      <c r="CA243" s="2"/>
      <c r="CB243" s="2"/>
    </row>
    <row r="244" spans="1:80" ht="15.5" x14ac:dyDescent="0.3">
      <c r="A244" s="10"/>
      <c r="B244" s="2"/>
      <c r="C244" s="2"/>
      <c r="D244" s="127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10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125"/>
      <c r="BD244" s="2"/>
      <c r="BE244" s="2"/>
      <c r="BF244" s="2"/>
      <c r="BG244" s="2"/>
      <c r="BH244" s="2"/>
      <c r="BI244" s="125"/>
      <c r="BJ244" s="254"/>
      <c r="BK244" s="254"/>
      <c r="BL244" s="255"/>
      <c r="BM244" s="255"/>
      <c r="BN244" s="255"/>
      <c r="BO244" s="254"/>
      <c r="BP244" s="254"/>
      <c r="BQ244" s="254"/>
      <c r="BR244" s="255"/>
      <c r="BS244" s="255"/>
      <c r="BT244" s="255"/>
      <c r="BU244" s="125"/>
      <c r="BV244" s="125"/>
      <c r="BW244" s="125"/>
      <c r="BX244" s="2"/>
      <c r="BY244" s="2"/>
      <c r="BZ244" s="2"/>
      <c r="CA244" s="2"/>
      <c r="CB244" s="2"/>
    </row>
    <row r="245" spans="1:80" ht="15.5" x14ac:dyDescent="0.3">
      <c r="A245" s="10"/>
      <c r="B245" s="2"/>
      <c r="C245" s="2"/>
      <c r="D245" s="127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10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125"/>
      <c r="BD245" s="2"/>
      <c r="BE245" s="2"/>
      <c r="BF245" s="2"/>
      <c r="BG245" s="2"/>
      <c r="BH245" s="2"/>
      <c r="BI245" s="125"/>
      <c r="BJ245" s="254"/>
      <c r="BK245" s="254"/>
      <c r="BL245" s="255"/>
      <c r="BM245" s="255"/>
      <c r="BN245" s="255"/>
      <c r="BO245" s="254"/>
      <c r="BP245" s="254"/>
      <c r="BQ245" s="254"/>
      <c r="BR245" s="255"/>
      <c r="BS245" s="255"/>
      <c r="BT245" s="255"/>
      <c r="BU245" s="125"/>
      <c r="BV245" s="125"/>
      <c r="BW245" s="125"/>
      <c r="BX245" s="2"/>
      <c r="BY245" s="2"/>
      <c r="BZ245" s="2"/>
      <c r="CA245" s="2"/>
      <c r="CB245" s="2"/>
    </row>
    <row r="246" spans="1:80" ht="15.5" x14ac:dyDescent="0.3">
      <c r="A246" s="10"/>
      <c r="B246" s="2"/>
      <c r="C246" s="2"/>
      <c r="D246" s="127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10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125"/>
      <c r="BD246" s="2"/>
      <c r="BE246" s="168"/>
      <c r="BF246" s="2"/>
      <c r="BG246" s="2"/>
      <c r="BH246" s="2"/>
      <c r="BI246" s="125"/>
      <c r="BJ246" s="254"/>
      <c r="BK246" s="254"/>
      <c r="BL246" s="255"/>
      <c r="BM246" s="255"/>
      <c r="BN246" s="255"/>
      <c r="BO246" s="254"/>
      <c r="BP246" s="254"/>
      <c r="BQ246" s="254"/>
      <c r="BR246" s="255"/>
      <c r="BS246" s="255"/>
      <c r="BT246" s="255"/>
      <c r="BU246" s="125"/>
      <c r="BV246" s="125"/>
      <c r="BW246" s="125"/>
      <c r="BX246" s="2"/>
      <c r="BY246" s="2"/>
      <c r="BZ246" s="2"/>
      <c r="CA246" s="2"/>
      <c r="CB246" s="2"/>
    </row>
    <row r="247" spans="1:80" ht="15.5" x14ac:dyDescent="0.35">
      <c r="A247" s="10"/>
      <c r="B247" s="2"/>
      <c r="C247" s="2"/>
      <c r="D247" s="127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10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106"/>
      <c r="BB247" s="2"/>
      <c r="BC247" s="165"/>
      <c r="BD247" s="166"/>
      <c r="BE247" s="165"/>
      <c r="BF247" s="2"/>
      <c r="BG247" s="2"/>
      <c r="BH247" s="2"/>
      <c r="BI247" s="125"/>
      <c r="BJ247" s="254"/>
      <c r="BK247" s="254"/>
      <c r="BL247" s="255"/>
      <c r="BM247" s="255"/>
      <c r="BN247" s="255"/>
      <c r="BO247" s="254"/>
      <c r="BP247" s="254"/>
      <c r="BQ247" s="254"/>
      <c r="BR247" s="255"/>
      <c r="BS247" s="255"/>
      <c r="BT247" s="255"/>
      <c r="BU247" s="125"/>
      <c r="BV247" s="125"/>
      <c r="BW247" s="125"/>
      <c r="BX247" s="2"/>
      <c r="BY247" s="2"/>
      <c r="BZ247" s="2"/>
      <c r="CA247" s="2"/>
      <c r="CB247" s="2"/>
    </row>
    <row r="248" spans="1:80" ht="15.5" x14ac:dyDescent="0.35">
      <c r="A248" s="10"/>
      <c r="B248" s="2"/>
      <c r="C248" s="2"/>
      <c r="D248" s="127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10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106"/>
      <c r="BB248" s="2"/>
      <c r="BC248" s="165"/>
      <c r="BD248" s="166"/>
      <c r="BE248" s="165"/>
      <c r="BF248" s="2"/>
      <c r="BG248" s="2"/>
      <c r="BH248" s="2"/>
      <c r="BI248" s="125"/>
      <c r="BJ248" s="254"/>
      <c r="BK248" s="254"/>
      <c r="BL248" s="255"/>
      <c r="BM248" s="255"/>
      <c r="BN248" s="255"/>
      <c r="BO248" s="254"/>
      <c r="BP248" s="254"/>
      <c r="BQ248" s="254"/>
      <c r="BR248" s="255"/>
      <c r="BS248" s="255"/>
      <c r="BT248" s="255"/>
      <c r="BU248" s="125"/>
      <c r="BV248" s="125"/>
      <c r="BW248" s="125"/>
      <c r="BX248" s="2"/>
      <c r="BY248" s="2"/>
      <c r="BZ248" s="2"/>
      <c r="CA248" s="2"/>
      <c r="CB248" s="2"/>
    </row>
    <row r="249" spans="1:80" ht="15.5" x14ac:dyDescent="0.35">
      <c r="A249" s="10"/>
      <c r="B249" s="2"/>
      <c r="C249" s="2"/>
      <c r="D249" s="127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10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106"/>
      <c r="BB249" s="2"/>
      <c r="BC249" s="165"/>
      <c r="BD249" s="166"/>
      <c r="BE249" s="165"/>
      <c r="BF249" s="2"/>
      <c r="BG249" s="2"/>
      <c r="BH249" s="2"/>
      <c r="BI249" s="125"/>
      <c r="BJ249" s="254"/>
      <c r="BK249" s="254"/>
      <c r="BL249" s="255"/>
      <c r="BM249" s="255"/>
      <c r="BN249" s="255"/>
      <c r="BO249" s="254"/>
      <c r="BP249" s="254"/>
      <c r="BQ249" s="254"/>
      <c r="BR249" s="255"/>
      <c r="BS249" s="255"/>
      <c r="BT249" s="255"/>
      <c r="BU249" s="125"/>
      <c r="BV249" s="125"/>
      <c r="BW249" s="125"/>
      <c r="BX249" s="2"/>
      <c r="BY249" s="2"/>
      <c r="BZ249" s="2"/>
      <c r="CA249" s="2"/>
      <c r="CB249" s="2"/>
    </row>
    <row r="250" spans="1:80" ht="15.5" x14ac:dyDescent="0.35">
      <c r="A250" s="10"/>
      <c r="B250" s="2"/>
      <c r="C250" s="2"/>
      <c r="D250" s="127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10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106"/>
      <c r="BB250" s="2"/>
      <c r="BC250" s="165"/>
      <c r="BD250" s="166"/>
      <c r="BE250" s="165"/>
      <c r="BF250" s="2"/>
      <c r="BG250" s="2"/>
      <c r="BH250" s="2"/>
      <c r="BI250" s="125"/>
      <c r="BJ250" s="254"/>
      <c r="BK250" s="254"/>
      <c r="BL250" s="255"/>
      <c r="BM250" s="255"/>
      <c r="BN250" s="255"/>
      <c r="BO250" s="254"/>
      <c r="BP250" s="254"/>
      <c r="BQ250" s="254"/>
      <c r="BR250" s="255"/>
      <c r="BS250" s="255"/>
      <c r="BT250" s="255"/>
      <c r="BU250" s="125"/>
      <c r="BV250" s="125"/>
      <c r="BW250" s="125"/>
      <c r="BX250" s="2"/>
      <c r="BY250" s="2"/>
      <c r="BZ250" s="2"/>
      <c r="CA250" s="2"/>
      <c r="CB250" s="2"/>
    </row>
    <row r="251" spans="1:80" ht="15.5" x14ac:dyDescent="0.35">
      <c r="A251" s="10"/>
      <c r="B251" s="2"/>
      <c r="C251" s="2"/>
      <c r="D251" s="127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10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106"/>
      <c r="BB251" s="2"/>
      <c r="BC251" s="165"/>
      <c r="BD251" s="166"/>
      <c r="BE251" s="165"/>
      <c r="BF251" s="2"/>
      <c r="BG251" s="2"/>
      <c r="BH251" s="2"/>
      <c r="BI251" s="125"/>
      <c r="BJ251" s="254"/>
      <c r="BK251" s="254"/>
      <c r="BL251" s="255"/>
      <c r="BM251" s="255"/>
      <c r="BN251" s="255"/>
      <c r="BO251" s="254"/>
      <c r="BP251" s="254"/>
      <c r="BQ251" s="254"/>
      <c r="BR251" s="255"/>
      <c r="BS251" s="255"/>
      <c r="BT251" s="255"/>
      <c r="BU251" s="125"/>
      <c r="BV251" s="125"/>
      <c r="BW251" s="125"/>
      <c r="BX251" s="2"/>
      <c r="BY251" s="2"/>
      <c r="BZ251" s="2"/>
      <c r="CA251" s="2"/>
      <c r="CB251" s="2"/>
    </row>
    <row r="252" spans="1:80" ht="15.5" x14ac:dyDescent="0.35">
      <c r="A252" s="10"/>
      <c r="B252" s="2"/>
      <c r="C252" s="2"/>
      <c r="D252" s="127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10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106"/>
      <c r="BB252" s="2"/>
      <c r="BC252" s="165"/>
      <c r="BD252" s="166"/>
      <c r="BE252" s="165"/>
      <c r="BF252" s="2"/>
      <c r="BG252" s="2"/>
      <c r="BH252" s="2"/>
      <c r="BI252" s="125"/>
      <c r="BJ252" s="254"/>
      <c r="BK252" s="254"/>
      <c r="BL252" s="255"/>
      <c r="BM252" s="255"/>
      <c r="BN252" s="255"/>
      <c r="BO252" s="254"/>
      <c r="BP252" s="254"/>
      <c r="BQ252" s="254"/>
      <c r="BR252" s="255"/>
      <c r="BS252" s="255"/>
      <c r="BT252" s="255"/>
      <c r="BU252" s="125"/>
      <c r="BV252" s="125"/>
      <c r="BW252" s="125"/>
      <c r="BX252" s="2"/>
      <c r="BY252" s="2"/>
      <c r="BZ252" s="2"/>
      <c r="CA252" s="2"/>
      <c r="CB252" s="2"/>
    </row>
    <row r="253" spans="1:80" ht="15.5" x14ac:dyDescent="0.3">
      <c r="A253" s="10"/>
      <c r="B253" s="2"/>
      <c r="C253" s="2"/>
      <c r="D253" s="127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10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125"/>
      <c r="BD253" s="2"/>
      <c r="BE253" s="2"/>
      <c r="BF253" s="2"/>
      <c r="BG253" s="2"/>
      <c r="BH253" s="2"/>
      <c r="BI253" s="125"/>
      <c r="BJ253" s="254"/>
      <c r="BK253" s="254"/>
      <c r="BL253" s="255"/>
      <c r="BM253" s="255"/>
      <c r="BN253" s="255"/>
      <c r="BO253" s="254"/>
      <c r="BP253" s="254"/>
      <c r="BQ253" s="254"/>
      <c r="BR253" s="255"/>
      <c r="BS253" s="255"/>
      <c r="BT253" s="255"/>
      <c r="BU253" s="125"/>
      <c r="BV253" s="125"/>
      <c r="BW253" s="125"/>
      <c r="BX253" s="2"/>
      <c r="BY253" s="2"/>
      <c r="BZ253" s="2"/>
      <c r="CA253" s="2"/>
      <c r="CB253" s="2"/>
    </row>
    <row r="254" spans="1:80" ht="15.5" x14ac:dyDescent="0.3">
      <c r="A254" s="10"/>
      <c r="B254" s="2"/>
      <c r="C254" s="2"/>
      <c r="D254" s="127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10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125"/>
      <c r="BD254" s="2"/>
      <c r="BE254" s="2"/>
      <c r="BF254" s="2"/>
      <c r="BG254" s="2"/>
      <c r="BH254" s="2"/>
      <c r="BI254" s="125"/>
      <c r="BJ254" s="254"/>
      <c r="BK254" s="254"/>
      <c r="BL254" s="255"/>
      <c r="BM254" s="255"/>
      <c r="BN254" s="255"/>
      <c r="BO254" s="254"/>
      <c r="BP254" s="254"/>
      <c r="BQ254" s="254"/>
      <c r="BR254" s="255"/>
      <c r="BS254" s="255"/>
      <c r="BT254" s="255"/>
      <c r="BU254" s="125"/>
      <c r="BV254" s="125"/>
      <c r="BW254" s="125"/>
      <c r="BX254" s="2"/>
      <c r="BY254" s="2"/>
      <c r="BZ254" s="2"/>
      <c r="CA254" s="2"/>
      <c r="CB254" s="2"/>
    </row>
    <row r="255" spans="1:80" ht="15.5" x14ac:dyDescent="0.3">
      <c r="A255" s="10"/>
      <c r="B255" s="2"/>
      <c r="C255" s="2"/>
      <c r="D255" s="127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10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168"/>
      <c r="BC255" s="2"/>
      <c r="BE255" s="2"/>
      <c r="BF255" s="2"/>
      <c r="BG255" s="2"/>
      <c r="BH255" s="2"/>
      <c r="BI255" s="125"/>
      <c r="BJ255" s="254"/>
      <c r="BK255" s="254"/>
      <c r="BL255" s="255"/>
      <c r="BM255" s="255"/>
      <c r="BN255" s="255"/>
      <c r="BO255" s="254"/>
      <c r="BP255" s="254"/>
      <c r="BQ255" s="254"/>
      <c r="BR255" s="255"/>
      <c r="BS255" s="255"/>
      <c r="BT255" s="255"/>
      <c r="BU255" s="125"/>
      <c r="BV255" s="125"/>
      <c r="BW255" s="125"/>
      <c r="BX255" s="2"/>
      <c r="BY255" s="2"/>
      <c r="BZ255" s="2"/>
      <c r="CA255" s="2"/>
      <c r="CB255" s="2"/>
    </row>
    <row r="256" spans="1:80" ht="15.5" x14ac:dyDescent="0.35">
      <c r="A256" s="10"/>
      <c r="B256" s="2"/>
      <c r="C256" s="2"/>
      <c r="D256" s="127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10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106"/>
      <c r="BB256" s="169"/>
      <c r="BC256" s="125"/>
      <c r="BE256" s="2"/>
      <c r="BF256" s="2"/>
      <c r="BG256" s="2"/>
      <c r="BH256" s="2"/>
      <c r="BI256" s="125"/>
      <c r="BJ256" s="254"/>
      <c r="BK256" s="254"/>
      <c r="BL256" s="255"/>
      <c r="BM256" s="255"/>
      <c r="BN256" s="255"/>
      <c r="BO256" s="254"/>
      <c r="BP256" s="254"/>
      <c r="BQ256" s="254"/>
      <c r="BR256" s="255"/>
      <c r="BS256" s="255"/>
      <c r="BT256" s="255"/>
      <c r="BU256" s="125"/>
      <c r="BV256" s="125"/>
      <c r="BW256" s="125"/>
      <c r="BX256" s="2"/>
      <c r="BY256" s="2"/>
      <c r="BZ256" s="2"/>
      <c r="CA256" s="2"/>
      <c r="CB256" s="2"/>
    </row>
    <row r="257" spans="1:80" ht="15.5" x14ac:dyDescent="0.35">
      <c r="A257" s="10"/>
      <c r="B257" s="2"/>
      <c r="C257" s="2"/>
      <c r="D257" s="127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10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106"/>
      <c r="BB257" s="169"/>
      <c r="BC257" s="125"/>
      <c r="BE257" s="2"/>
      <c r="BF257" s="2"/>
      <c r="BG257" s="2"/>
      <c r="BH257" s="2"/>
      <c r="BI257" s="125"/>
      <c r="BJ257" s="254"/>
      <c r="BK257" s="254"/>
      <c r="BL257" s="255"/>
      <c r="BM257" s="255"/>
      <c r="BN257" s="255"/>
      <c r="BO257" s="254"/>
      <c r="BP257" s="254"/>
      <c r="BQ257" s="254"/>
      <c r="BR257" s="255"/>
      <c r="BS257" s="255"/>
      <c r="BT257" s="255"/>
      <c r="BU257" s="125"/>
      <c r="BV257" s="125"/>
      <c r="BW257" s="125"/>
      <c r="BX257" s="2"/>
      <c r="BY257" s="2"/>
      <c r="BZ257" s="2"/>
      <c r="CA257" s="2"/>
      <c r="CB257" s="2"/>
    </row>
    <row r="258" spans="1:80" ht="15.5" x14ac:dyDescent="0.35">
      <c r="A258" s="10"/>
      <c r="B258" s="2"/>
      <c r="C258" s="2"/>
      <c r="D258" s="127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10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106"/>
      <c r="BB258" s="169"/>
      <c r="BC258" s="125"/>
      <c r="BE258" s="2"/>
      <c r="BF258" s="2"/>
      <c r="BG258" s="2"/>
      <c r="BH258" s="2"/>
      <c r="BI258" s="125"/>
      <c r="BJ258" s="254"/>
      <c r="BK258" s="254"/>
      <c r="BL258" s="255"/>
      <c r="BM258" s="255"/>
      <c r="BN258" s="255"/>
      <c r="BO258" s="254"/>
      <c r="BP258" s="254"/>
      <c r="BQ258" s="254"/>
      <c r="BR258" s="255"/>
      <c r="BS258" s="255"/>
      <c r="BT258" s="255"/>
      <c r="BU258" s="125"/>
      <c r="BV258" s="125"/>
      <c r="BW258" s="125"/>
      <c r="BX258" s="2"/>
      <c r="BY258" s="2"/>
      <c r="BZ258" s="2"/>
      <c r="CA258" s="2"/>
      <c r="CB258" s="2"/>
    </row>
    <row r="259" spans="1:80" ht="15.5" x14ac:dyDescent="0.35">
      <c r="A259" s="10"/>
      <c r="B259" s="2"/>
      <c r="C259" s="2"/>
      <c r="D259" s="127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10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106"/>
      <c r="BB259" s="169"/>
      <c r="BC259" s="125"/>
      <c r="BE259" s="2"/>
      <c r="BF259" s="2"/>
      <c r="BG259" s="2"/>
      <c r="BH259" s="2"/>
      <c r="BI259" s="125"/>
      <c r="BJ259" s="254"/>
      <c r="BK259" s="254"/>
      <c r="BL259" s="255"/>
      <c r="BM259" s="255"/>
      <c r="BN259" s="255"/>
      <c r="BO259" s="254"/>
      <c r="BP259" s="254"/>
      <c r="BQ259" s="254"/>
      <c r="BR259" s="255"/>
      <c r="BS259" s="255"/>
      <c r="BT259" s="255"/>
      <c r="BU259" s="125"/>
      <c r="BV259" s="125"/>
      <c r="BW259" s="125"/>
      <c r="BX259" s="2"/>
      <c r="BY259" s="2"/>
      <c r="BZ259" s="2"/>
      <c r="CA259" s="2"/>
      <c r="CB259" s="2"/>
    </row>
    <row r="260" spans="1:80" ht="15.5" x14ac:dyDescent="0.35">
      <c r="A260" s="10"/>
      <c r="B260" s="2"/>
      <c r="C260" s="2"/>
      <c r="D260" s="127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10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106"/>
      <c r="BB260" s="169"/>
      <c r="BC260" s="125"/>
      <c r="BE260" s="2"/>
      <c r="BF260" s="2"/>
      <c r="BG260" s="2"/>
      <c r="BH260" s="2"/>
      <c r="BI260" s="125"/>
      <c r="BJ260" s="254"/>
      <c r="BK260" s="254"/>
      <c r="BL260" s="255"/>
      <c r="BM260" s="255"/>
      <c r="BN260" s="255"/>
      <c r="BO260" s="254"/>
      <c r="BP260" s="254"/>
      <c r="BQ260" s="254"/>
      <c r="BR260" s="255"/>
      <c r="BS260" s="255"/>
      <c r="BT260" s="255"/>
      <c r="BU260" s="125"/>
      <c r="BV260" s="125"/>
      <c r="BW260" s="125"/>
      <c r="BX260" s="2"/>
      <c r="BY260" s="2"/>
      <c r="BZ260" s="2"/>
      <c r="CA260" s="2"/>
      <c r="CB260" s="2"/>
    </row>
    <row r="261" spans="1:80" ht="15.5" x14ac:dyDescent="0.35">
      <c r="A261" s="10"/>
      <c r="B261" s="2"/>
      <c r="C261" s="2"/>
      <c r="D261" s="127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10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106"/>
      <c r="BB261" s="169"/>
      <c r="BC261" s="125"/>
      <c r="BE261" s="2"/>
      <c r="BF261" s="2"/>
      <c r="BG261" s="2"/>
      <c r="BH261" s="2"/>
      <c r="BI261" s="125"/>
      <c r="BJ261" s="254"/>
      <c r="BK261" s="254"/>
      <c r="BL261" s="255"/>
      <c r="BM261" s="255"/>
      <c r="BN261" s="255"/>
      <c r="BO261" s="254"/>
      <c r="BP261" s="254"/>
      <c r="BQ261" s="254"/>
      <c r="BR261" s="255"/>
      <c r="BS261" s="255"/>
      <c r="BT261" s="255"/>
      <c r="BU261" s="125"/>
      <c r="BV261" s="125"/>
      <c r="BW261" s="125"/>
      <c r="BX261" s="2"/>
      <c r="BY261" s="2"/>
      <c r="BZ261" s="2"/>
      <c r="CA261" s="2"/>
      <c r="CB261" s="2"/>
    </row>
    <row r="262" spans="1:80" ht="15.5" x14ac:dyDescent="0.3">
      <c r="A262" s="10"/>
      <c r="B262" s="2"/>
      <c r="C262" s="2"/>
      <c r="D262" s="127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10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125"/>
      <c r="BD262" s="2"/>
      <c r="BE262" s="2"/>
      <c r="BF262" s="2"/>
      <c r="BG262" s="2"/>
      <c r="BH262" s="2"/>
      <c r="BI262" s="125"/>
      <c r="BJ262" s="254"/>
      <c r="BK262" s="254"/>
      <c r="BL262" s="255"/>
      <c r="BM262" s="255"/>
      <c r="BN262" s="255"/>
      <c r="BO262" s="254"/>
      <c r="BP262" s="254"/>
      <c r="BQ262" s="254"/>
      <c r="BR262" s="255"/>
      <c r="BS262" s="255"/>
      <c r="BT262" s="255"/>
      <c r="BU262" s="125"/>
      <c r="BV262" s="125"/>
      <c r="BW262" s="125"/>
      <c r="BX262" s="2"/>
      <c r="BY262" s="2"/>
      <c r="BZ262" s="2"/>
      <c r="CA262" s="2"/>
      <c r="CB262" s="2"/>
    </row>
    <row r="263" spans="1:80" ht="15.5" x14ac:dyDescent="0.3">
      <c r="A263" s="10"/>
      <c r="B263" s="2"/>
      <c r="C263" s="2"/>
      <c r="D263" s="127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10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125"/>
      <c r="BD263" s="2"/>
      <c r="BE263" s="2"/>
      <c r="BF263" s="2"/>
      <c r="BG263" s="2"/>
      <c r="BH263" s="2"/>
      <c r="BI263" s="125"/>
      <c r="BJ263" s="254"/>
      <c r="BK263" s="254"/>
      <c r="BL263" s="255"/>
      <c r="BM263" s="255"/>
      <c r="BN263" s="255"/>
      <c r="BO263" s="254"/>
      <c r="BP263" s="254"/>
      <c r="BQ263" s="254"/>
      <c r="BR263" s="255"/>
      <c r="BS263" s="255"/>
      <c r="BT263" s="255"/>
      <c r="BU263" s="125"/>
      <c r="BV263" s="125"/>
      <c r="BW263" s="125"/>
      <c r="BX263" s="2"/>
      <c r="BY263" s="2"/>
      <c r="BZ263" s="2"/>
      <c r="CA263" s="2"/>
      <c r="CB263" s="2"/>
    </row>
    <row r="264" spans="1:80" ht="15.5" x14ac:dyDescent="0.3">
      <c r="A264" s="10"/>
      <c r="B264" s="2"/>
      <c r="C264" s="2"/>
      <c r="D264" s="127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10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125"/>
      <c r="BD264" s="2"/>
      <c r="BE264" s="2"/>
      <c r="BF264" s="2"/>
      <c r="BG264" s="2"/>
      <c r="BH264" s="2"/>
      <c r="BI264" s="125"/>
      <c r="BJ264" s="254"/>
      <c r="BK264" s="254"/>
      <c r="BL264" s="255"/>
      <c r="BM264" s="255"/>
      <c r="BN264" s="255"/>
      <c r="BO264" s="254"/>
      <c r="BP264" s="254"/>
      <c r="BQ264" s="254"/>
      <c r="BR264" s="255"/>
      <c r="BS264" s="255"/>
      <c r="BT264" s="255"/>
      <c r="BU264" s="125"/>
      <c r="BV264" s="125"/>
      <c r="BW264" s="125"/>
      <c r="BX264" s="2"/>
      <c r="BY264" s="2"/>
      <c r="BZ264" s="2"/>
      <c r="CA264" s="2"/>
      <c r="CB264" s="2"/>
    </row>
    <row r="265" spans="1:80" ht="15.5" x14ac:dyDescent="0.3">
      <c r="A265" s="10"/>
      <c r="B265" s="2"/>
      <c r="C265" s="2"/>
      <c r="D265" s="127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10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172"/>
      <c r="BB265" s="172"/>
      <c r="BC265" s="172"/>
      <c r="BD265" s="172"/>
      <c r="BE265" s="172"/>
      <c r="BF265" s="172"/>
      <c r="BG265" s="172"/>
      <c r="BH265" s="2"/>
      <c r="BI265" s="125"/>
      <c r="BJ265" s="254"/>
      <c r="BK265" s="254"/>
      <c r="BL265" s="255"/>
      <c r="BM265" s="255"/>
      <c r="BN265" s="255"/>
      <c r="BO265" s="254"/>
      <c r="BP265" s="254"/>
      <c r="BQ265" s="254"/>
      <c r="BR265" s="255"/>
      <c r="BS265" s="255"/>
      <c r="BT265" s="255"/>
      <c r="BU265" s="125"/>
      <c r="BV265" s="125"/>
      <c r="BW265" s="125"/>
      <c r="BX265" s="2"/>
      <c r="BY265" s="2"/>
      <c r="BZ265" s="2"/>
      <c r="CA265" s="2"/>
      <c r="CB265" s="2"/>
    </row>
    <row r="266" spans="1:80" ht="15.5" x14ac:dyDescent="0.3">
      <c r="A266" s="10"/>
      <c r="B266" s="2"/>
      <c r="C266" s="2"/>
      <c r="D266" s="127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10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170"/>
      <c r="BB266" s="171"/>
      <c r="BC266" s="171"/>
      <c r="BD266" s="171"/>
      <c r="BE266" s="171"/>
      <c r="BF266" s="171"/>
      <c r="BG266" s="171"/>
      <c r="BH266" s="2"/>
      <c r="BI266" s="125"/>
      <c r="BJ266" s="254"/>
      <c r="BK266" s="254"/>
      <c r="BL266" s="255"/>
      <c r="BM266" s="255"/>
      <c r="BN266" s="255"/>
      <c r="BO266" s="254"/>
      <c r="BP266" s="254"/>
      <c r="BQ266" s="254"/>
      <c r="BR266" s="255"/>
      <c r="BS266" s="255"/>
      <c r="BT266" s="255"/>
      <c r="BU266" s="125"/>
      <c r="BV266" s="125"/>
      <c r="BW266" s="125"/>
      <c r="BX266" s="2"/>
      <c r="BY266" s="2"/>
      <c r="BZ266" s="2"/>
      <c r="CA266" s="2"/>
      <c r="CB266" s="2"/>
    </row>
    <row r="267" spans="1:80" ht="15.5" x14ac:dyDescent="0.3">
      <c r="A267" s="10"/>
      <c r="B267" s="2"/>
      <c r="C267" s="2"/>
      <c r="D267" s="127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10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170"/>
      <c r="BB267" s="171"/>
      <c r="BC267" s="171"/>
      <c r="BD267" s="171"/>
      <c r="BE267" s="171"/>
      <c r="BF267" s="171"/>
      <c r="BG267" s="171"/>
      <c r="BH267" s="2"/>
      <c r="BI267" s="125"/>
      <c r="BJ267" s="254"/>
      <c r="BK267" s="254"/>
      <c r="BL267" s="255"/>
      <c r="BM267" s="255"/>
      <c r="BN267" s="255"/>
      <c r="BO267" s="254"/>
      <c r="BP267" s="254"/>
      <c r="BQ267" s="254"/>
      <c r="BR267" s="255"/>
      <c r="BS267" s="255"/>
      <c r="BT267" s="255"/>
      <c r="BU267" s="125"/>
      <c r="BV267" s="125"/>
      <c r="BW267" s="125"/>
      <c r="BX267" s="2"/>
      <c r="BY267" s="2"/>
      <c r="BZ267" s="2"/>
      <c r="CA267" s="2"/>
      <c r="CB267" s="2"/>
    </row>
    <row r="268" spans="1:80" ht="15.5" x14ac:dyDescent="0.3">
      <c r="A268" s="10"/>
      <c r="B268" s="2"/>
      <c r="C268" s="2"/>
      <c r="D268" s="127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10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170"/>
      <c r="BB268" s="171"/>
      <c r="BC268" s="171"/>
      <c r="BD268" s="171"/>
      <c r="BE268" s="171"/>
      <c r="BF268" s="171"/>
      <c r="BG268" s="171"/>
      <c r="BH268" s="2"/>
      <c r="BI268" s="125"/>
      <c r="BJ268" s="254"/>
      <c r="BK268" s="254"/>
      <c r="BL268" s="255"/>
      <c r="BM268" s="255"/>
      <c r="BN268" s="255"/>
      <c r="BO268" s="254"/>
      <c r="BP268" s="254"/>
      <c r="BQ268" s="254"/>
      <c r="BR268" s="255"/>
      <c r="BS268" s="255"/>
      <c r="BT268" s="255"/>
      <c r="BU268" s="125"/>
      <c r="BV268" s="125"/>
      <c r="BW268" s="125"/>
      <c r="BX268" s="2"/>
      <c r="BY268" s="2"/>
      <c r="BZ268" s="2"/>
      <c r="CA268" s="2"/>
      <c r="CB268" s="2"/>
    </row>
    <row r="269" spans="1:80" ht="15.5" x14ac:dyDescent="0.3">
      <c r="A269" s="10"/>
      <c r="B269" s="2"/>
      <c r="C269" s="2"/>
      <c r="D269" s="127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10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170"/>
      <c r="BB269" s="171"/>
      <c r="BC269" s="171"/>
      <c r="BD269" s="171"/>
      <c r="BE269" s="171"/>
      <c r="BF269" s="171"/>
      <c r="BG269" s="171"/>
      <c r="BH269" s="2"/>
      <c r="BI269" s="125"/>
      <c r="BJ269" s="254"/>
      <c r="BK269" s="254"/>
      <c r="BL269" s="255"/>
      <c r="BM269" s="255"/>
      <c r="BN269" s="255"/>
      <c r="BO269" s="254"/>
      <c r="BP269" s="254"/>
      <c r="BQ269" s="254"/>
      <c r="BR269" s="255"/>
      <c r="BS269" s="255"/>
      <c r="BT269" s="255"/>
      <c r="BU269" s="125"/>
      <c r="BV269" s="125"/>
      <c r="BW269" s="125"/>
      <c r="BX269" s="2"/>
      <c r="BY269" s="2"/>
      <c r="BZ269" s="2"/>
      <c r="CA269" s="2"/>
      <c r="CB269" s="2"/>
    </row>
    <row r="270" spans="1:80" ht="15.5" x14ac:dyDescent="0.3">
      <c r="A270" s="10"/>
      <c r="B270" s="2"/>
      <c r="C270" s="2"/>
      <c r="D270" s="127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10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169"/>
      <c r="BC270" s="125"/>
      <c r="BD270" s="2"/>
      <c r="BE270" s="2"/>
      <c r="BF270" s="2"/>
      <c r="BG270" s="2"/>
      <c r="BH270" s="2"/>
      <c r="BI270" s="125"/>
      <c r="BJ270" s="254"/>
      <c r="BK270" s="254"/>
      <c r="BL270" s="255"/>
      <c r="BM270" s="255"/>
      <c r="BN270" s="255"/>
      <c r="BO270" s="254"/>
      <c r="BP270" s="254"/>
      <c r="BQ270" s="254"/>
      <c r="BR270" s="255"/>
      <c r="BS270" s="255"/>
      <c r="BT270" s="255"/>
      <c r="BU270" s="125"/>
      <c r="BV270" s="125"/>
      <c r="BW270" s="125"/>
      <c r="BX270" s="2"/>
      <c r="BY270" s="2"/>
      <c r="BZ270" s="2"/>
      <c r="CA270" s="2"/>
      <c r="CB270" s="2"/>
    </row>
    <row r="271" spans="1:80" ht="15.5" x14ac:dyDescent="0.3">
      <c r="A271" s="10"/>
      <c r="B271" s="2"/>
      <c r="C271" s="2"/>
      <c r="D271" s="127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10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169"/>
      <c r="BC271" s="125"/>
      <c r="BD271" s="2"/>
      <c r="BE271" s="2"/>
      <c r="BF271" s="2"/>
      <c r="BG271" s="2"/>
      <c r="BH271" s="2"/>
      <c r="BI271" s="125"/>
      <c r="BJ271" s="254"/>
      <c r="BK271" s="254"/>
      <c r="BL271" s="255"/>
      <c r="BM271" s="255"/>
      <c r="BN271" s="255"/>
      <c r="BO271" s="254"/>
      <c r="BP271" s="254"/>
      <c r="BQ271" s="254"/>
      <c r="BR271" s="255"/>
      <c r="BS271" s="255"/>
      <c r="BT271" s="255"/>
      <c r="BU271" s="125"/>
      <c r="BV271" s="125"/>
      <c r="BW271" s="125"/>
      <c r="BX271" s="2"/>
      <c r="BY271" s="2"/>
      <c r="BZ271" s="2"/>
      <c r="CA271" s="2"/>
      <c r="CB271" s="2"/>
    </row>
    <row r="272" spans="1:80" ht="15.5" x14ac:dyDescent="0.3">
      <c r="A272" s="10"/>
      <c r="B272" s="2"/>
      <c r="C272" s="2"/>
      <c r="D272" s="127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10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125"/>
      <c r="BD272" s="2"/>
      <c r="BE272" s="2"/>
      <c r="BF272" s="2"/>
      <c r="BG272" s="2"/>
      <c r="BH272" s="2"/>
      <c r="BI272" s="125"/>
      <c r="BJ272" s="254"/>
      <c r="BK272" s="254"/>
      <c r="BL272" s="255"/>
      <c r="BM272" s="255"/>
      <c r="BN272" s="255"/>
      <c r="BO272" s="254"/>
      <c r="BP272" s="254"/>
      <c r="BQ272" s="254"/>
      <c r="BR272" s="255"/>
      <c r="BS272" s="255"/>
      <c r="BT272" s="255"/>
      <c r="BU272" s="125"/>
      <c r="BV272" s="125"/>
      <c r="BW272" s="125"/>
      <c r="BX272" s="2"/>
      <c r="BY272" s="2"/>
      <c r="BZ272" s="2"/>
      <c r="CA272" s="2"/>
      <c r="CB272" s="2"/>
    </row>
    <row r="273" spans="1:80" ht="15.5" x14ac:dyDescent="0.3">
      <c r="A273" s="10"/>
      <c r="B273" s="2"/>
      <c r="C273" s="2"/>
      <c r="D273" s="127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10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125"/>
      <c r="BD273" s="2"/>
      <c r="BE273" s="2"/>
      <c r="BF273" s="2"/>
      <c r="BG273" s="2"/>
      <c r="BH273" s="2"/>
      <c r="BI273" s="125"/>
      <c r="BJ273" s="254"/>
      <c r="BK273" s="254"/>
      <c r="BL273" s="255"/>
      <c r="BM273" s="255"/>
      <c r="BN273" s="255"/>
      <c r="BO273" s="254"/>
      <c r="BP273" s="254"/>
      <c r="BQ273" s="254"/>
      <c r="BR273" s="255"/>
      <c r="BS273" s="255"/>
      <c r="BT273" s="255"/>
      <c r="BU273" s="125"/>
      <c r="BV273" s="125"/>
      <c r="BW273" s="125"/>
      <c r="BX273" s="2"/>
      <c r="BY273" s="2"/>
      <c r="BZ273" s="2"/>
      <c r="CA273" s="2"/>
      <c r="CB273" s="2"/>
    </row>
    <row r="274" spans="1:80" ht="15.5" x14ac:dyDescent="0.3">
      <c r="A274" s="10"/>
      <c r="B274" s="2"/>
      <c r="C274" s="2"/>
      <c r="D274" s="127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10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125"/>
      <c r="BD274" s="2"/>
      <c r="BE274" s="2"/>
      <c r="BF274" s="2"/>
      <c r="BG274" s="2"/>
      <c r="BH274" s="2"/>
      <c r="BI274" s="125"/>
      <c r="BJ274" s="254"/>
      <c r="BK274" s="254"/>
      <c r="BL274" s="255"/>
      <c r="BM274" s="255"/>
      <c r="BN274" s="255"/>
      <c r="BO274" s="254"/>
      <c r="BP274" s="254"/>
      <c r="BQ274" s="254"/>
      <c r="BR274" s="255"/>
      <c r="BS274" s="255"/>
      <c r="BT274" s="255"/>
      <c r="BU274" s="125"/>
      <c r="BV274" s="125"/>
      <c r="BW274" s="125"/>
      <c r="BX274" s="2"/>
      <c r="BY274" s="2"/>
      <c r="BZ274" s="2"/>
      <c r="CA274" s="2"/>
      <c r="CB274" s="2"/>
    </row>
    <row r="275" spans="1:80" ht="15.5" x14ac:dyDescent="0.3">
      <c r="A275" s="10"/>
      <c r="B275" s="2"/>
      <c r="C275" s="2"/>
      <c r="D275" s="127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10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168"/>
      <c r="BB275" s="2"/>
      <c r="BC275" s="125"/>
      <c r="BD275" s="2"/>
      <c r="BE275" s="2"/>
      <c r="BF275" s="2"/>
      <c r="BG275" s="2"/>
      <c r="BH275" s="2"/>
      <c r="BI275" s="125"/>
      <c r="BJ275" s="254"/>
      <c r="BK275" s="254"/>
      <c r="BL275" s="255"/>
      <c r="BM275" s="255"/>
      <c r="BN275" s="255"/>
      <c r="BO275" s="254"/>
      <c r="BP275" s="254"/>
      <c r="BQ275" s="254"/>
      <c r="BR275" s="255"/>
      <c r="BS275" s="255"/>
      <c r="BT275" s="255"/>
      <c r="BU275" s="125"/>
      <c r="BV275" s="125"/>
      <c r="BW275" s="125"/>
      <c r="BX275" s="2"/>
      <c r="BY275" s="2"/>
      <c r="BZ275" s="2"/>
      <c r="CA275" s="2"/>
      <c r="CB275" s="2"/>
    </row>
    <row r="276" spans="1:80" ht="15.5" x14ac:dyDescent="0.3">
      <c r="A276" s="10"/>
      <c r="B276" s="2"/>
      <c r="C276" s="2"/>
      <c r="D276" s="127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10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168"/>
      <c r="BB276" s="2"/>
      <c r="BC276" s="125"/>
      <c r="BD276" s="2"/>
      <c r="BE276" s="2"/>
      <c r="BF276" s="2"/>
      <c r="BG276" s="2"/>
      <c r="BH276" s="2"/>
      <c r="BI276" s="125"/>
      <c r="BJ276" s="254"/>
      <c r="BK276" s="254"/>
      <c r="BL276" s="255"/>
      <c r="BM276" s="255"/>
      <c r="BN276" s="255"/>
      <c r="BO276" s="254"/>
      <c r="BP276" s="254"/>
      <c r="BQ276" s="254"/>
      <c r="BR276" s="255"/>
      <c r="BS276" s="255"/>
      <c r="BT276" s="255"/>
      <c r="BU276" s="125"/>
      <c r="BV276" s="125"/>
      <c r="BW276" s="125"/>
      <c r="BX276" s="2"/>
      <c r="BY276" s="2"/>
      <c r="BZ276" s="2"/>
      <c r="CA276" s="2"/>
      <c r="CB276" s="2"/>
    </row>
    <row r="277" spans="1:80" ht="15.5" x14ac:dyDescent="0.3">
      <c r="A277" s="10"/>
      <c r="B277" s="2"/>
      <c r="C277" s="2"/>
      <c r="D277" s="127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10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168"/>
      <c r="BB277" s="2"/>
      <c r="BC277" s="125"/>
      <c r="BD277" s="2"/>
      <c r="BE277" s="2"/>
      <c r="BF277" s="2"/>
      <c r="BG277" s="2"/>
      <c r="BH277" s="2"/>
      <c r="BI277" s="125"/>
      <c r="BJ277" s="254"/>
      <c r="BK277" s="254"/>
      <c r="BL277" s="255"/>
      <c r="BM277" s="255"/>
      <c r="BN277" s="255"/>
      <c r="BO277" s="254"/>
      <c r="BP277" s="254"/>
      <c r="BQ277" s="254"/>
      <c r="BR277" s="255"/>
      <c r="BS277" s="255"/>
      <c r="BT277" s="255"/>
      <c r="BU277" s="125"/>
      <c r="BV277" s="125"/>
      <c r="BW277" s="125"/>
      <c r="BX277" s="2"/>
      <c r="BY277" s="2"/>
      <c r="BZ277" s="2"/>
      <c r="CA277" s="2"/>
      <c r="CB277" s="2"/>
    </row>
    <row r="278" spans="1:80" ht="15.5" x14ac:dyDescent="0.3">
      <c r="A278" s="10"/>
      <c r="B278" s="2"/>
      <c r="C278" s="2"/>
      <c r="D278" s="127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10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168"/>
      <c r="BB278" s="2"/>
      <c r="BC278" s="125"/>
      <c r="BD278" s="2"/>
      <c r="BE278" s="2"/>
      <c r="BF278" s="2"/>
      <c r="BG278" s="2"/>
      <c r="BH278" s="2"/>
      <c r="BI278" s="125"/>
      <c r="BJ278" s="254"/>
      <c r="BK278" s="254"/>
      <c r="BL278" s="255"/>
      <c r="BM278" s="255"/>
      <c r="BN278" s="255"/>
      <c r="BO278" s="254"/>
      <c r="BP278" s="254"/>
      <c r="BQ278" s="254"/>
      <c r="BR278" s="255"/>
      <c r="BS278" s="255"/>
      <c r="BT278" s="255"/>
      <c r="BU278" s="125"/>
      <c r="BV278" s="125"/>
      <c r="BW278" s="125"/>
      <c r="BX278" s="2"/>
      <c r="BY278" s="2"/>
      <c r="BZ278" s="2"/>
      <c r="CA278" s="2"/>
      <c r="CB278" s="2"/>
    </row>
    <row r="279" spans="1:80" ht="15.5" x14ac:dyDescent="0.3">
      <c r="A279" s="10"/>
      <c r="B279" s="2"/>
      <c r="C279" s="2"/>
      <c r="D279" s="127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10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125"/>
      <c r="BD279" s="2"/>
      <c r="BE279" s="2"/>
      <c r="BF279" s="2"/>
      <c r="BG279" s="2"/>
      <c r="BH279" s="2"/>
      <c r="BI279" s="125"/>
      <c r="BJ279" s="254"/>
      <c r="BK279" s="254"/>
      <c r="BL279" s="255"/>
      <c r="BM279" s="255"/>
      <c r="BN279" s="255"/>
      <c r="BO279" s="254"/>
      <c r="BP279" s="254"/>
      <c r="BQ279" s="254"/>
      <c r="BR279" s="255"/>
      <c r="BS279" s="255"/>
      <c r="BT279" s="255"/>
      <c r="BU279" s="125"/>
      <c r="BV279" s="125"/>
      <c r="BW279" s="125"/>
      <c r="BX279" s="2"/>
      <c r="BY279" s="2"/>
      <c r="BZ279" s="2"/>
      <c r="CA279" s="2"/>
      <c r="CB279" s="2"/>
    </row>
    <row r="280" spans="1:80" ht="15.5" x14ac:dyDescent="0.3">
      <c r="A280" s="10"/>
      <c r="B280" s="2"/>
      <c r="C280" s="2"/>
      <c r="D280" s="127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10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125"/>
      <c r="BD280" s="2"/>
      <c r="BE280" s="2"/>
      <c r="BF280" s="2"/>
      <c r="BG280" s="2"/>
      <c r="BH280" s="2"/>
      <c r="BI280" s="125"/>
      <c r="BJ280" s="254"/>
      <c r="BK280" s="254"/>
      <c r="BL280" s="255"/>
      <c r="BM280" s="255"/>
      <c r="BN280" s="255"/>
      <c r="BO280" s="254"/>
      <c r="BP280" s="254"/>
      <c r="BQ280" s="254"/>
      <c r="BR280" s="255"/>
      <c r="BS280" s="255"/>
      <c r="BT280" s="255"/>
      <c r="BU280" s="125"/>
      <c r="BV280" s="125"/>
      <c r="BW280" s="125"/>
      <c r="BX280" s="2"/>
      <c r="BY280" s="2"/>
      <c r="BZ280" s="2"/>
      <c r="CA280" s="2"/>
      <c r="CB280" s="2"/>
    </row>
    <row r="281" spans="1:80" ht="15.5" x14ac:dyDescent="0.3">
      <c r="A281" s="10"/>
      <c r="B281" s="2"/>
      <c r="C281" s="2"/>
      <c r="D281" s="127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10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125"/>
      <c r="BD281" s="2"/>
      <c r="BE281" s="2"/>
      <c r="BF281" s="2"/>
      <c r="BG281" s="2"/>
      <c r="BH281" s="2"/>
      <c r="BI281" s="125"/>
      <c r="BJ281" s="254"/>
      <c r="BK281" s="254"/>
      <c r="BL281" s="255"/>
      <c r="BM281" s="255"/>
      <c r="BN281" s="255"/>
      <c r="BO281" s="254"/>
      <c r="BP281" s="254"/>
      <c r="BQ281" s="254"/>
      <c r="BR281" s="255"/>
      <c r="BS281" s="255"/>
      <c r="BT281" s="255"/>
      <c r="BU281" s="125"/>
      <c r="BV281" s="125"/>
      <c r="BW281" s="125"/>
      <c r="BX281" s="2"/>
      <c r="BY281" s="2"/>
      <c r="BZ281" s="2"/>
      <c r="CA281" s="2"/>
      <c r="CB281" s="2"/>
    </row>
    <row r="282" spans="1:80" ht="15.5" x14ac:dyDescent="0.3">
      <c r="A282" s="10"/>
      <c r="B282" s="2"/>
      <c r="C282" s="2"/>
      <c r="D282" s="127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10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125"/>
      <c r="BD282" s="2"/>
      <c r="BE282" s="2"/>
      <c r="BF282" s="2"/>
      <c r="BG282" s="2"/>
      <c r="BH282" s="2"/>
      <c r="BI282" s="125"/>
      <c r="BJ282" s="254"/>
      <c r="BK282" s="254"/>
      <c r="BL282" s="255"/>
      <c r="BM282" s="255"/>
      <c r="BN282" s="255"/>
      <c r="BO282" s="254"/>
      <c r="BP282" s="254"/>
      <c r="BQ282" s="254"/>
      <c r="BR282" s="255"/>
      <c r="BS282" s="255"/>
      <c r="BT282" s="255"/>
      <c r="BU282" s="125"/>
      <c r="BV282" s="125"/>
      <c r="BW282" s="125"/>
      <c r="BX282" s="2"/>
      <c r="BY282" s="2"/>
      <c r="BZ282" s="2"/>
      <c r="CA282" s="2"/>
      <c r="CB282" s="2"/>
    </row>
    <row r="283" spans="1:80" ht="15.5" x14ac:dyDescent="0.3">
      <c r="A283" s="10"/>
      <c r="B283" s="2"/>
      <c r="C283" s="2"/>
      <c r="D283" s="127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10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125"/>
      <c r="BD283" s="2"/>
      <c r="BE283" s="2"/>
      <c r="BF283" s="2"/>
      <c r="BG283" s="2"/>
      <c r="BH283" s="2"/>
      <c r="BI283" s="125"/>
      <c r="BJ283" s="254"/>
      <c r="BK283" s="254"/>
      <c r="BL283" s="255"/>
      <c r="BM283" s="255"/>
      <c r="BN283" s="255"/>
      <c r="BO283" s="254"/>
      <c r="BP283" s="254"/>
      <c r="BQ283" s="254"/>
      <c r="BR283" s="255"/>
      <c r="BS283" s="255"/>
      <c r="BT283" s="255"/>
      <c r="BU283" s="125"/>
      <c r="BV283" s="125"/>
      <c r="BW283" s="125"/>
      <c r="BX283" s="2"/>
      <c r="BY283" s="2"/>
      <c r="BZ283" s="2"/>
      <c r="CA283" s="2"/>
      <c r="CB283" s="2"/>
    </row>
    <row r="284" spans="1:80" ht="15.5" x14ac:dyDescent="0.3">
      <c r="A284" s="10"/>
      <c r="B284" s="2"/>
      <c r="C284" s="2"/>
      <c r="D284" s="127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10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125"/>
      <c r="BD284" s="2"/>
      <c r="BE284" s="2"/>
      <c r="BF284" s="2"/>
      <c r="BG284" s="2"/>
      <c r="BH284" s="2"/>
      <c r="BI284" s="125"/>
      <c r="BJ284" s="254"/>
      <c r="BK284" s="254"/>
      <c r="BL284" s="255"/>
      <c r="BM284" s="255"/>
      <c r="BN284" s="255"/>
      <c r="BO284" s="254"/>
      <c r="BP284" s="254"/>
      <c r="BQ284" s="254"/>
      <c r="BR284" s="255"/>
      <c r="BS284" s="255"/>
      <c r="BT284" s="255"/>
      <c r="BU284" s="125"/>
      <c r="BV284" s="125"/>
      <c r="BW284" s="125"/>
      <c r="BX284" s="2"/>
      <c r="BY284" s="2"/>
      <c r="BZ284" s="2"/>
      <c r="CA284" s="2"/>
      <c r="CB284" s="2"/>
    </row>
    <row r="285" spans="1:80" ht="15.5" x14ac:dyDescent="0.3">
      <c r="A285" s="10"/>
      <c r="B285" s="2"/>
      <c r="C285" s="2"/>
      <c r="D285" s="127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10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125"/>
      <c r="BD285" s="2"/>
      <c r="BE285" s="2"/>
      <c r="BF285" s="2"/>
      <c r="BG285" s="2"/>
      <c r="BH285" s="2"/>
      <c r="BI285" s="125"/>
      <c r="BJ285" s="254"/>
      <c r="BK285" s="254"/>
      <c r="BL285" s="255"/>
      <c r="BM285" s="255"/>
      <c r="BN285" s="255"/>
      <c r="BO285" s="254"/>
      <c r="BP285" s="254"/>
      <c r="BQ285" s="254"/>
      <c r="BR285" s="255"/>
      <c r="BS285" s="255"/>
      <c r="BT285" s="255"/>
      <c r="BU285" s="125"/>
      <c r="BV285" s="125"/>
      <c r="BW285" s="125"/>
      <c r="BX285" s="2"/>
      <c r="BY285" s="2"/>
      <c r="BZ285" s="2"/>
      <c r="CA285" s="2"/>
      <c r="CB285" s="2"/>
    </row>
    <row r="286" spans="1:80" ht="15.5" x14ac:dyDescent="0.3">
      <c r="A286" s="10"/>
      <c r="B286" s="2"/>
      <c r="C286" s="2"/>
      <c r="D286" s="127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10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125"/>
      <c r="BD286" s="2"/>
      <c r="BE286" s="2"/>
      <c r="BF286" s="2"/>
      <c r="BG286" s="2"/>
      <c r="BH286" s="2"/>
      <c r="BI286" s="125"/>
      <c r="BJ286" s="254"/>
      <c r="BK286" s="254"/>
      <c r="BL286" s="255"/>
      <c r="BM286" s="255"/>
      <c r="BN286" s="255"/>
      <c r="BO286" s="254"/>
      <c r="BP286" s="254"/>
      <c r="BQ286" s="254"/>
      <c r="BR286" s="255"/>
      <c r="BS286" s="255"/>
      <c r="BT286" s="255"/>
      <c r="BU286" s="125"/>
      <c r="BV286" s="125"/>
      <c r="BW286" s="125"/>
      <c r="BX286" s="2"/>
      <c r="BY286" s="2"/>
      <c r="BZ286" s="2"/>
      <c r="CA286" s="2"/>
      <c r="CB286" s="2"/>
    </row>
    <row r="287" spans="1:80" ht="15.5" x14ac:dyDescent="0.3">
      <c r="A287" s="10"/>
      <c r="B287" s="2"/>
      <c r="C287" s="2"/>
      <c r="D287" s="127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10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125"/>
      <c r="BD287" s="2"/>
      <c r="BE287" s="2"/>
      <c r="BF287" s="2"/>
      <c r="BG287" s="2"/>
      <c r="BH287" s="2"/>
      <c r="BI287" s="125"/>
      <c r="BJ287" s="254"/>
      <c r="BK287" s="254"/>
      <c r="BL287" s="255"/>
      <c r="BM287" s="255"/>
      <c r="BN287" s="255"/>
      <c r="BO287" s="254"/>
      <c r="BP287" s="254"/>
      <c r="BQ287" s="254"/>
      <c r="BR287" s="255"/>
      <c r="BS287" s="255"/>
      <c r="BT287" s="255"/>
      <c r="BU287" s="125"/>
      <c r="BV287" s="125"/>
      <c r="BW287" s="125"/>
      <c r="BX287" s="2"/>
      <c r="BY287" s="2"/>
      <c r="BZ287" s="2"/>
      <c r="CA287" s="2"/>
      <c r="CB287" s="2"/>
    </row>
    <row r="288" spans="1:80" ht="15.5" x14ac:dyDescent="0.3">
      <c r="A288" s="10"/>
      <c r="B288" s="2"/>
      <c r="C288" s="2"/>
      <c r="D288" s="127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10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125"/>
      <c r="BD288" s="2"/>
      <c r="BE288" s="2"/>
      <c r="BF288" s="2"/>
      <c r="BG288" s="2"/>
      <c r="BH288" s="2"/>
      <c r="BI288" s="125"/>
      <c r="BJ288" s="254"/>
      <c r="BK288" s="254"/>
      <c r="BL288" s="255"/>
      <c r="BM288" s="255"/>
      <c r="BN288" s="255"/>
      <c r="BO288" s="254"/>
      <c r="BP288" s="254"/>
      <c r="BQ288" s="254"/>
      <c r="BR288" s="255"/>
      <c r="BS288" s="255"/>
      <c r="BT288" s="255"/>
      <c r="BU288" s="125"/>
      <c r="BV288" s="125"/>
      <c r="BW288" s="125"/>
      <c r="BX288" s="2"/>
      <c r="BY288" s="2"/>
      <c r="BZ288" s="2"/>
      <c r="CA288" s="2"/>
      <c r="CB288" s="2"/>
    </row>
    <row r="289" spans="1:80" ht="15.5" x14ac:dyDescent="0.3">
      <c r="A289" s="10"/>
      <c r="B289" s="2"/>
      <c r="C289" s="2"/>
      <c r="D289" s="127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10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125"/>
      <c r="BD289" s="2"/>
      <c r="BE289" s="2"/>
      <c r="BF289" s="2"/>
      <c r="BG289" s="2"/>
      <c r="BH289" s="2"/>
      <c r="BI289" s="125"/>
      <c r="BJ289" s="254"/>
      <c r="BK289" s="254"/>
      <c r="BL289" s="255"/>
      <c r="BM289" s="255"/>
      <c r="BN289" s="255"/>
      <c r="BO289" s="254"/>
      <c r="BP289" s="254"/>
      <c r="BQ289" s="254"/>
      <c r="BR289" s="255"/>
      <c r="BS289" s="255"/>
      <c r="BT289" s="255"/>
      <c r="BU289" s="125"/>
      <c r="BV289" s="125"/>
      <c r="BW289" s="125"/>
      <c r="BX289" s="2"/>
      <c r="BY289" s="2"/>
      <c r="BZ289" s="2"/>
      <c r="CA289" s="2"/>
      <c r="CB289" s="2"/>
    </row>
    <row r="290" spans="1:80" ht="15.5" x14ac:dyDescent="0.3">
      <c r="A290" s="10"/>
      <c r="B290" s="2"/>
      <c r="C290" s="2"/>
      <c r="D290" s="127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10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125"/>
      <c r="BD290" s="2"/>
      <c r="BE290" s="2"/>
      <c r="BF290" s="2"/>
      <c r="BG290" s="2"/>
      <c r="BH290" s="2"/>
      <c r="BI290" s="125"/>
      <c r="BJ290" s="254"/>
      <c r="BK290" s="254"/>
      <c r="BL290" s="255"/>
      <c r="BM290" s="255"/>
      <c r="BN290" s="255"/>
      <c r="BO290" s="254"/>
      <c r="BP290" s="254"/>
      <c r="BQ290" s="254"/>
      <c r="BR290" s="255"/>
      <c r="BS290" s="255"/>
      <c r="BT290" s="255"/>
      <c r="BU290" s="125"/>
      <c r="BV290" s="125"/>
      <c r="BW290" s="125"/>
      <c r="BX290" s="2"/>
      <c r="BY290" s="2"/>
      <c r="BZ290" s="2"/>
      <c r="CA290" s="2"/>
      <c r="CB290" s="2"/>
    </row>
    <row r="291" spans="1:80" ht="15.5" x14ac:dyDescent="0.3">
      <c r="A291" s="10"/>
      <c r="B291" s="2"/>
      <c r="C291" s="2"/>
      <c r="D291" s="127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10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125"/>
      <c r="BD291" s="2"/>
      <c r="BE291" s="2"/>
      <c r="BF291" s="2"/>
      <c r="BG291" s="2"/>
      <c r="BH291" s="2"/>
      <c r="BI291" s="125"/>
      <c r="BJ291" s="254"/>
      <c r="BK291" s="254"/>
      <c r="BL291" s="255"/>
      <c r="BM291" s="255"/>
      <c r="BN291" s="255"/>
      <c r="BO291" s="254"/>
      <c r="BP291" s="254"/>
      <c r="BQ291" s="254"/>
      <c r="BR291" s="255"/>
      <c r="BS291" s="255"/>
      <c r="BT291" s="255"/>
      <c r="BU291" s="125"/>
      <c r="BV291" s="125"/>
      <c r="BW291" s="125"/>
      <c r="BX291" s="2"/>
      <c r="BY291" s="2"/>
      <c r="BZ291" s="2"/>
      <c r="CA291" s="2"/>
      <c r="CB291" s="2"/>
    </row>
    <row r="292" spans="1:80" ht="15.5" x14ac:dyDescent="0.3">
      <c r="A292" s="10"/>
      <c r="B292" s="2"/>
      <c r="C292" s="2"/>
      <c r="D292" s="127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10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125"/>
      <c r="BD292" s="2"/>
      <c r="BE292" s="2"/>
      <c r="BF292" s="2"/>
      <c r="BG292" s="2"/>
      <c r="BH292" s="2"/>
      <c r="BI292" s="125"/>
      <c r="BJ292" s="254"/>
      <c r="BK292" s="254"/>
      <c r="BL292" s="255"/>
      <c r="BM292" s="255"/>
      <c r="BN292" s="255"/>
      <c r="BO292" s="254"/>
      <c r="BP292" s="254"/>
      <c r="BQ292" s="254"/>
      <c r="BR292" s="255"/>
      <c r="BS292" s="255"/>
      <c r="BT292" s="255"/>
      <c r="BU292" s="125"/>
      <c r="BV292" s="125"/>
      <c r="BW292" s="125"/>
      <c r="BX292" s="2"/>
      <c r="BY292" s="2"/>
      <c r="BZ292" s="2"/>
      <c r="CA292" s="2"/>
      <c r="CB292" s="2"/>
    </row>
    <row r="293" spans="1:80" ht="15.5" x14ac:dyDescent="0.3">
      <c r="A293" s="10"/>
      <c r="B293" s="2"/>
      <c r="C293" s="2"/>
      <c r="D293" s="127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10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125"/>
      <c r="BD293" s="2"/>
      <c r="BE293" s="2"/>
      <c r="BF293" s="2"/>
      <c r="BG293" s="2"/>
      <c r="BH293" s="2"/>
      <c r="BI293" s="125"/>
      <c r="BJ293" s="254"/>
      <c r="BK293" s="254"/>
      <c r="BL293" s="255"/>
      <c r="BM293" s="255"/>
      <c r="BN293" s="255"/>
      <c r="BO293" s="254"/>
      <c r="BP293" s="254"/>
      <c r="BQ293" s="254"/>
      <c r="BR293" s="255"/>
      <c r="BS293" s="255"/>
      <c r="BT293" s="255"/>
      <c r="BU293" s="125"/>
      <c r="BV293" s="125"/>
      <c r="BW293" s="125"/>
      <c r="BX293" s="2"/>
      <c r="BY293" s="2"/>
      <c r="BZ293" s="2"/>
      <c r="CA293" s="2"/>
      <c r="CB293" s="2"/>
    </row>
    <row r="294" spans="1:80" ht="15.5" x14ac:dyDescent="0.3">
      <c r="A294" s="10"/>
      <c r="B294" s="2"/>
      <c r="C294" s="2"/>
      <c r="D294" s="127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10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125"/>
      <c r="BD294" s="2"/>
      <c r="BE294" s="2"/>
      <c r="BF294" s="2"/>
      <c r="BG294" s="2"/>
      <c r="BH294" s="2"/>
      <c r="BI294" s="125"/>
      <c r="BJ294" s="254"/>
      <c r="BK294" s="254"/>
      <c r="BL294" s="255"/>
      <c r="BM294" s="255"/>
      <c r="BN294" s="255"/>
      <c r="BO294" s="254"/>
      <c r="BP294" s="254"/>
      <c r="BQ294" s="254"/>
      <c r="BR294" s="255"/>
      <c r="BS294" s="255"/>
      <c r="BT294" s="255"/>
      <c r="BU294" s="125"/>
      <c r="BV294" s="125"/>
      <c r="BW294" s="125"/>
      <c r="BX294" s="2"/>
      <c r="BY294" s="2"/>
      <c r="BZ294" s="2"/>
      <c r="CA294" s="2"/>
      <c r="CB294" s="2"/>
    </row>
    <row r="295" spans="1:80" ht="15.5" x14ac:dyDescent="0.3">
      <c r="A295" s="10"/>
      <c r="B295" s="2"/>
      <c r="C295" s="2"/>
      <c r="D295" s="127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10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125"/>
      <c r="BD295" s="2"/>
      <c r="BE295" s="2"/>
      <c r="BF295" s="2"/>
      <c r="BG295" s="2"/>
      <c r="BH295" s="2"/>
      <c r="BI295" s="125"/>
      <c r="BJ295" s="254"/>
      <c r="BK295" s="254"/>
      <c r="BL295" s="255"/>
      <c r="BM295" s="255"/>
      <c r="BN295" s="255"/>
      <c r="BO295" s="254"/>
      <c r="BP295" s="254"/>
      <c r="BQ295" s="254"/>
      <c r="BR295" s="255"/>
      <c r="BS295" s="255"/>
      <c r="BT295" s="255"/>
      <c r="BU295" s="125"/>
      <c r="BV295" s="125"/>
      <c r="BW295" s="125"/>
      <c r="BX295" s="2"/>
      <c r="BY295" s="2"/>
      <c r="BZ295" s="2"/>
      <c r="CA295" s="2"/>
      <c r="CB295" s="2"/>
    </row>
    <row r="296" spans="1:80" ht="15.5" x14ac:dyDescent="0.3">
      <c r="A296" s="10"/>
      <c r="B296" s="2"/>
      <c r="C296" s="2"/>
      <c r="D296" s="127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10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125"/>
      <c r="BD296" s="2"/>
      <c r="BE296" s="2"/>
      <c r="BF296" s="2"/>
      <c r="BG296" s="2"/>
      <c r="BH296" s="2"/>
      <c r="BI296" s="125"/>
      <c r="BJ296" s="254"/>
      <c r="BK296" s="254"/>
      <c r="BL296" s="255"/>
      <c r="BM296" s="255"/>
      <c r="BN296" s="255"/>
      <c r="BO296" s="254"/>
      <c r="BP296" s="254"/>
      <c r="BQ296" s="254"/>
      <c r="BR296" s="255"/>
      <c r="BS296" s="255"/>
      <c r="BT296" s="255"/>
      <c r="BU296" s="125"/>
      <c r="BV296" s="125"/>
      <c r="BW296" s="125"/>
      <c r="BX296" s="2"/>
      <c r="BY296" s="2"/>
      <c r="BZ296" s="2"/>
      <c r="CA296" s="2"/>
      <c r="CB296" s="2"/>
    </row>
    <row r="297" spans="1:80" ht="15.5" x14ac:dyDescent="0.3">
      <c r="A297" s="10"/>
      <c r="B297" s="2"/>
      <c r="C297" s="2"/>
      <c r="D297" s="127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10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125"/>
      <c r="BD297" s="2"/>
      <c r="BE297" s="2"/>
      <c r="BF297" s="2"/>
      <c r="BG297" s="2"/>
      <c r="BH297" s="2"/>
      <c r="BI297" s="125"/>
      <c r="BJ297" s="254"/>
      <c r="BK297" s="254"/>
      <c r="BL297" s="255"/>
      <c r="BM297" s="255"/>
      <c r="BN297" s="255"/>
      <c r="BO297" s="254"/>
      <c r="BP297" s="254"/>
      <c r="BQ297" s="254"/>
      <c r="BR297" s="255"/>
      <c r="BS297" s="255"/>
      <c r="BT297" s="255"/>
      <c r="BU297" s="125"/>
      <c r="BV297" s="125"/>
      <c r="BW297" s="125"/>
      <c r="BX297" s="2"/>
      <c r="BY297" s="2"/>
      <c r="BZ297" s="2"/>
      <c r="CA297" s="2"/>
      <c r="CB297" s="2"/>
    </row>
    <row r="298" spans="1:80" ht="15.5" x14ac:dyDescent="0.3">
      <c r="A298" s="10"/>
      <c r="B298" s="2"/>
      <c r="C298" s="2"/>
      <c r="D298" s="127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10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125"/>
      <c r="BD298" s="2"/>
      <c r="BE298" s="2"/>
      <c r="BF298" s="2"/>
      <c r="BG298" s="2"/>
      <c r="BH298" s="2"/>
      <c r="BI298" s="125"/>
      <c r="BJ298" s="254"/>
      <c r="BK298" s="254"/>
      <c r="BL298" s="255"/>
      <c r="BM298" s="255"/>
      <c r="BN298" s="255"/>
      <c r="BO298" s="254"/>
      <c r="BP298" s="254"/>
      <c r="BQ298" s="254"/>
      <c r="BR298" s="255"/>
      <c r="BS298" s="255"/>
      <c r="BT298" s="255"/>
      <c r="BU298" s="125"/>
      <c r="BV298" s="125"/>
      <c r="BW298" s="125"/>
      <c r="BX298" s="2"/>
      <c r="BY298" s="2"/>
      <c r="BZ298" s="2"/>
      <c r="CA298" s="2"/>
      <c r="CB298" s="2"/>
    </row>
    <row r="299" spans="1:80" ht="15.5" x14ac:dyDescent="0.3">
      <c r="A299" s="10"/>
      <c r="B299" s="2"/>
      <c r="C299" s="2"/>
      <c r="D299" s="127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10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125"/>
      <c r="BD299" s="2"/>
      <c r="BE299" s="2"/>
      <c r="BF299" s="2"/>
      <c r="BG299" s="2"/>
      <c r="BH299" s="2"/>
      <c r="BI299" s="125"/>
      <c r="BJ299" s="254"/>
      <c r="BK299" s="254"/>
      <c r="BL299" s="255"/>
      <c r="BM299" s="255"/>
      <c r="BN299" s="255"/>
      <c r="BO299" s="254"/>
      <c r="BP299" s="254"/>
      <c r="BQ299" s="254"/>
      <c r="BR299" s="255"/>
      <c r="BS299" s="255"/>
      <c r="BT299" s="255"/>
      <c r="BU299" s="125"/>
      <c r="BV299" s="125"/>
      <c r="BW299" s="125"/>
      <c r="BX299" s="2"/>
      <c r="BY299" s="2"/>
      <c r="BZ299" s="2"/>
      <c r="CA299" s="2"/>
      <c r="CB299" s="2"/>
    </row>
    <row r="300" spans="1:80" ht="15.5" x14ac:dyDescent="0.3">
      <c r="A300" s="10"/>
      <c r="B300" s="2"/>
      <c r="C300" s="2"/>
      <c r="D300" s="127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10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125"/>
      <c r="BD300" s="2"/>
      <c r="BE300" s="2"/>
      <c r="BF300" s="2"/>
      <c r="BG300" s="2"/>
      <c r="BH300" s="2"/>
      <c r="BI300" s="125"/>
      <c r="BJ300" s="254"/>
      <c r="BK300" s="254"/>
      <c r="BL300" s="255"/>
      <c r="BM300" s="255"/>
      <c r="BN300" s="255"/>
      <c r="BO300" s="254"/>
      <c r="BP300" s="254"/>
      <c r="BQ300" s="254"/>
      <c r="BR300" s="255"/>
      <c r="BS300" s="255"/>
      <c r="BT300" s="255"/>
      <c r="BU300" s="125"/>
      <c r="BV300" s="125"/>
      <c r="BW300" s="125"/>
      <c r="BX300" s="2"/>
      <c r="BY300" s="2"/>
      <c r="BZ300" s="2"/>
      <c r="CA300" s="2"/>
      <c r="CB300" s="2"/>
    </row>
    <row r="301" spans="1:80" ht="15.5" x14ac:dyDescent="0.3">
      <c r="A301" s="10"/>
      <c r="B301" s="2"/>
      <c r="C301" s="2"/>
      <c r="D301" s="127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10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125"/>
      <c r="BD301" s="2"/>
      <c r="BE301" s="2"/>
      <c r="BF301" s="2"/>
      <c r="BG301" s="2"/>
      <c r="BH301" s="2"/>
      <c r="BI301" s="125"/>
      <c r="BJ301" s="254"/>
      <c r="BK301" s="254"/>
      <c r="BL301" s="255"/>
      <c r="BM301" s="255"/>
      <c r="BN301" s="255"/>
      <c r="BO301" s="254"/>
      <c r="BP301" s="254"/>
      <c r="BQ301" s="254"/>
      <c r="BR301" s="255"/>
      <c r="BS301" s="255"/>
      <c r="BT301" s="255"/>
      <c r="BU301" s="125"/>
      <c r="BV301" s="125"/>
      <c r="BW301" s="125"/>
      <c r="BX301" s="2"/>
      <c r="BY301" s="2"/>
      <c r="BZ301" s="2"/>
      <c r="CA301" s="2"/>
      <c r="CB301" s="2"/>
    </row>
    <row r="302" spans="1:80" ht="15.5" x14ac:dyDescent="0.3">
      <c r="A302" s="10"/>
      <c r="B302" s="2"/>
      <c r="C302" s="2"/>
      <c r="D302" s="127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10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125"/>
      <c r="BD302" s="2"/>
      <c r="BE302" s="2"/>
      <c r="BF302" s="2"/>
      <c r="BG302" s="2"/>
      <c r="BH302" s="2"/>
      <c r="BI302" s="125"/>
      <c r="BJ302" s="254"/>
      <c r="BK302" s="254"/>
      <c r="BL302" s="255"/>
      <c r="BM302" s="255"/>
      <c r="BN302" s="255"/>
      <c r="BO302" s="254"/>
      <c r="BP302" s="254"/>
      <c r="BQ302" s="254"/>
      <c r="BR302" s="255"/>
      <c r="BS302" s="255"/>
      <c r="BT302" s="255"/>
      <c r="BU302" s="125"/>
      <c r="BV302" s="125"/>
      <c r="BW302" s="125"/>
      <c r="BX302" s="2"/>
      <c r="BY302" s="2"/>
      <c r="BZ302" s="2"/>
      <c r="CA302" s="2"/>
      <c r="CB302" s="2"/>
    </row>
    <row r="303" spans="1:80" ht="15.5" x14ac:dyDescent="0.3">
      <c r="A303" s="10"/>
      <c r="B303" s="2"/>
      <c r="C303" s="2"/>
      <c r="D303" s="127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10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125"/>
      <c r="BD303" s="2"/>
      <c r="BE303" s="2"/>
      <c r="BF303" s="2"/>
      <c r="BG303" s="2"/>
      <c r="BH303" s="2"/>
      <c r="BI303" s="125"/>
      <c r="BJ303" s="254"/>
      <c r="BK303" s="254"/>
      <c r="BL303" s="255"/>
      <c r="BM303" s="255"/>
      <c r="BN303" s="255"/>
      <c r="BO303" s="254"/>
      <c r="BP303" s="254"/>
      <c r="BQ303" s="254"/>
      <c r="BR303" s="255"/>
      <c r="BS303" s="255"/>
      <c r="BT303" s="255"/>
      <c r="BU303" s="125"/>
      <c r="BV303" s="125"/>
      <c r="BW303" s="125"/>
      <c r="BX303" s="2"/>
      <c r="BY303" s="2"/>
      <c r="BZ303" s="2"/>
      <c r="CA303" s="2"/>
      <c r="CB303" s="2"/>
    </row>
    <row r="304" spans="1:80" ht="15.5" x14ac:dyDescent="0.3">
      <c r="A304" s="10"/>
      <c r="B304" s="2"/>
      <c r="C304" s="2"/>
      <c r="D304" s="127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10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125"/>
      <c r="BD304" s="2"/>
      <c r="BE304" s="2"/>
      <c r="BF304" s="2"/>
      <c r="BG304" s="2"/>
      <c r="BH304" s="2"/>
      <c r="BI304" s="125"/>
      <c r="BJ304" s="254"/>
      <c r="BK304" s="254"/>
      <c r="BL304" s="255"/>
      <c r="BM304" s="255"/>
      <c r="BN304" s="255"/>
      <c r="BO304" s="254"/>
      <c r="BP304" s="254"/>
      <c r="BQ304" s="254"/>
      <c r="BR304" s="255"/>
      <c r="BS304" s="255"/>
      <c r="BT304" s="255"/>
      <c r="BU304" s="125"/>
      <c r="BV304" s="125"/>
      <c r="BW304" s="125"/>
      <c r="BX304" s="2"/>
      <c r="BY304" s="2"/>
      <c r="BZ304" s="2"/>
      <c r="CA304" s="2"/>
      <c r="CB304" s="2"/>
    </row>
    <row r="305" spans="1:80" ht="15.5" x14ac:dyDescent="0.3">
      <c r="A305" s="10"/>
      <c r="B305" s="2"/>
      <c r="C305" s="2"/>
      <c r="D305" s="127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10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125"/>
      <c r="BD305" s="2"/>
      <c r="BE305" s="2"/>
      <c r="BF305" s="2"/>
      <c r="BG305" s="2"/>
      <c r="BH305" s="2"/>
      <c r="BI305" s="125"/>
      <c r="BJ305" s="254"/>
      <c r="BK305" s="254"/>
      <c r="BL305" s="255"/>
      <c r="BM305" s="255"/>
      <c r="BN305" s="255"/>
      <c r="BO305" s="254"/>
      <c r="BP305" s="254"/>
      <c r="BQ305" s="254"/>
      <c r="BR305" s="255"/>
      <c r="BS305" s="255"/>
      <c r="BT305" s="255"/>
      <c r="BU305" s="125"/>
      <c r="BV305" s="125"/>
      <c r="BW305" s="125"/>
      <c r="BX305" s="2"/>
      <c r="BY305" s="2"/>
      <c r="BZ305" s="2"/>
      <c r="CA305" s="2"/>
      <c r="CB305" s="2"/>
    </row>
    <row r="306" spans="1:80" ht="15.5" x14ac:dyDescent="0.3">
      <c r="A306" s="10"/>
      <c r="B306" s="2"/>
      <c r="C306" s="2"/>
      <c r="D306" s="127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10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125"/>
      <c r="BD306" s="2"/>
      <c r="BE306" s="2"/>
      <c r="BF306" s="2"/>
      <c r="BG306" s="2"/>
      <c r="BH306" s="2"/>
      <c r="BI306" s="125"/>
      <c r="BJ306" s="254"/>
      <c r="BK306" s="254"/>
      <c r="BL306" s="255"/>
      <c r="BM306" s="255"/>
      <c r="BN306" s="255"/>
      <c r="BO306" s="254"/>
      <c r="BP306" s="254"/>
      <c r="BQ306" s="254"/>
      <c r="BR306" s="255"/>
      <c r="BS306" s="255"/>
      <c r="BT306" s="255"/>
      <c r="BU306" s="125"/>
      <c r="BV306" s="125"/>
      <c r="BW306" s="125"/>
      <c r="BX306" s="2"/>
      <c r="BY306" s="2"/>
      <c r="BZ306" s="2"/>
      <c r="CA306" s="2"/>
      <c r="CB306" s="2"/>
    </row>
    <row r="307" spans="1:80" ht="15.5" x14ac:dyDescent="0.3">
      <c r="A307" s="10"/>
      <c r="B307" s="2"/>
      <c r="C307" s="2"/>
      <c r="D307" s="127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10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125"/>
      <c r="BD307" s="2"/>
      <c r="BE307" s="2"/>
      <c r="BF307" s="2"/>
      <c r="BG307" s="2"/>
      <c r="BH307" s="2"/>
      <c r="BI307" s="125"/>
      <c r="BJ307" s="254"/>
      <c r="BK307" s="254"/>
      <c r="BL307" s="255"/>
      <c r="BM307" s="255"/>
      <c r="BN307" s="255"/>
      <c r="BO307" s="254"/>
      <c r="BP307" s="254"/>
      <c r="BQ307" s="254"/>
      <c r="BR307" s="255"/>
      <c r="BS307" s="255"/>
      <c r="BT307" s="255"/>
      <c r="BU307" s="125"/>
      <c r="BV307" s="125"/>
      <c r="BW307" s="125"/>
      <c r="BX307" s="2"/>
      <c r="BY307" s="2"/>
      <c r="BZ307" s="2"/>
      <c r="CA307" s="2"/>
      <c r="CB307" s="2"/>
    </row>
    <row r="308" spans="1:80" ht="15.5" x14ac:dyDescent="0.3">
      <c r="A308" s="10"/>
      <c r="B308" s="2"/>
      <c r="C308" s="2"/>
      <c r="D308" s="127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10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125"/>
      <c r="BD308" s="2"/>
      <c r="BE308" s="2"/>
      <c r="BF308" s="2"/>
      <c r="BG308" s="2"/>
      <c r="BH308" s="2"/>
      <c r="BI308" s="125"/>
      <c r="BJ308" s="254"/>
      <c r="BK308" s="254"/>
      <c r="BL308" s="255"/>
      <c r="BM308" s="255"/>
      <c r="BN308" s="255"/>
      <c r="BO308" s="254"/>
      <c r="BP308" s="254"/>
      <c r="BQ308" s="254"/>
      <c r="BR308" s="255"/>
      <c r="BS308" s="255"/>
      <c r="BT308" s="255"/>
      <c r="BU308" s="125"/>
      <c r="BV308" s="125"/>
      <c r="BW308" s="125"/>
      <c r="BX308" s="2"/>
      <c r="BY308" s="2"/>
      <c r="BZ308" s="2"/>
      <c r="CA308" s="2"/>
      <c r="CB308" s="2"/>
    </row>
    <row r="309" spans="1:80" ht="15.5" x14ac:dyDescent="0.3">
      <c r="A309" s="10"/>
      <c r="B309" s="2"/>
      <c r="C309" s="2"/>
      <c r="D309" s="127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10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125"/>
      <c r="BD309" s="2"/>
      <c r="BE309" s="2"/>
      <c r="BF309" s="2"/>
      <c r="BG309" s="2"/>
      <c r="BH309" s="2"/>
      <c r="BI309" s="125"/>
      <c r="BJ309" s="254"/>
      <c r="BK309" s="254"/>
      <c r="BL309" s="255"/>
      <c r="BM309" s="255"/>
      <c r="BN309" s="255"/>
      <c r="BO309" s="254"/>
      <c r="BP309" s="254"/>
      <c r="BQ309" s="254"/>
      <c r="BR309" s="255"/>
      <c r="BS309" s="255"/>
      <c r="BT309" s="255"/>
      <c r="BU309" s="125"/>
      <c r="BV309" s="125"/>
      <c r="BW309" s="125"/>
      <c r="BX309" s="2"/>
      <c r="BY309" s="2"/>
      <c r="BZ309" s="2"/>
      <c r="CA309" s="2"/>
      <c r="CB309" s="2"/>
    </row>
    <row r="310" spans="1:80" ht="15.5" x14ac:dyDescent="0.3">
      <c r="A310" s="10"/>
      <c r="B310" s="2"/>
      <c r="C310" s="2"/>
      <c r="D310" s="127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10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125"/>
      <c r="BD310" s="2"/>
      <c r="BE310" s="2"/>
      <c r="BF310" s="2"/>
      <c r="BG310" s="2"/>
      <c r="BH310" s="2"/>
      <c r="BI310" s="125"/>
      <c r="BJ310" s="254"/>
      <c r="BK310" s="254"/>
      <c r="BL310" s="255"/>
      <c r="BM310" s="255"/>
      <c r="BN310" s="255"/>
      <c r="BO310" s="254"/>
      <c r="BP310" s="254"/>
      <c r="BQ310" s="254"/>
      <c r="BR310" s="255"/>
      <c r="BS310" s="255"/>
      <c r="BT310" s="255"/>
      <c r="BU310" s="125"/>
      <c r="BV310" s="125"/>
      <c r="BW310" s="125"/>
      <c r="BX310" s="2"/>
      <c r="BY310" s="2"/>
      <c r="BZ310" s="2"/>
      <c r="CA310" s="2"/>
      <c r="CB310" s="2"/>
    </row>
    <row r="311" spans="1:80" ht="15.5" x14ac:dyDescent="0.3">
      <c r="A311" s="10"/>
      <c r="B311" s="2"/>
      <c r="C311" s="2"/>
      <c r="D311" s="127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10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125"/>
      <c r="BD311" s="2"/>
      <c r="BE311" s="2"/>
      <c r="BF311" s="2"/>
      <c r="BG311" s="2"/>
      <c r="BH311" s="2"/>
      <c r="BI311" s="125"/>
      <c r="BJ311" s="254"/>
      <c r="BK311" s="254"/>
      <c r="BL311" s="255"/>
      <c r="BM311" s="255"/>
      <c r="BN311" s="255"/>
      <c r="BO311" s="254"/>
      <c r="BP311" s="254"/>
      <c r="BQ311" s="254"/>
      <c r="BR311" s="255"/>
      <c r="BS311" s="255"/>
      <c r="BT311" s="255"/>
      <c r="BU311" s="125"/>
      <c r="BV311" s="125"/>
      <c r="BW311" s="125"/>
      <c r="BX311" s="2"/>
      <c r="BY311" s="2"/>
      <c r="BZ311" s="2"/>
      <c r="CA311" s="2"/>
      <c r="CB311" s="2"/>
    </row>
    <row r="312" spans="1:80" ht="15.5" x14ac:dyDescent="0.3">
      <c r="A312" s="10"/>
      <c r="B312" s="2"/>
      <c r="C312" s="2"/>
      <c r="D312" s="127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10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125"/>
      <c r="BD312" s="2"/>
      <c r="BE312" s="2"/>
      <c r="BF312" s="2"/>
      <c r="BG312" s="2"/>
      <c r="BH312" s="2"/>
      <c r="BI312" s="125"/>
      <c r="BJ312" s="254"/>
      <c r="BK312" s="254"/>
      <c r="BL312" s="255"/>
      <c r="BM312" s="255"/>
      <c r="BN312" s="255"/>
      <c r="BO312" s="254"/>
      <c r="BP312" s="254"/>
      <c r="BQ312" s="254"/>
      <c r="BR312" s="255"/>
      <c r="BS312" s="255"/>
      <c r="BT312" s="255"/>
      <c r="BU312" s="125"/>
      <c r="BV312" s="125"/>
      <c r="BW312" s="125"/>
      <c r="BX312" s="2"/>
      <c r="BY312" s="2"/>
      <c r="BZ312" s="2"/>
      <c r="CA312" s="2"/>
      <c r="CB312" s="2"/>
    </row>
    <row r="313" spans="1:80" ht="15.5" x14ac:dyDescent="0.3">
      <c r="A313" s="10"/>
      <c r="B313" s="2"/>
      <c r="C313" s="2"/>
      <c r="D313" s="127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10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125"/>
      <c r="BD313" s="2"/>
      <c r="BE313" s="2"/>
      <c r="BF313" s="2"/>
      <c r="BG313" s="2"/>
      <c r="BH313" s="2"/>
      <c r="BI313" s="125"/>
      <c r="BJ313" s="254"/>
      <c r="BK313" s="254"/>
      <c r="BL313" s="255"/>
      <c r="BM313" s="255"/>
      <c r="BN313" s="255"/>
      <c r="BO313" s="254"/>
      <c r="BP313" s="254"/>
      <c r="BQ313" s="254"/>
      <c r="BR313" s="255"/>
      <c r="BS313" s="255"/>
      <c r="BT313" s="255"/>
      <c r="BU313" s="125"/>
      <c r="BV313" s="125"/>
      <c r="BW313" s="125"/>
      <c r="BX313" s="2"/>
      <c r="BY313" s="2"/>
      <c r="BZ313" s="2"/>
      <c r="CA313" s="2"/>
      <c r="CB313" s="2"/>
    </row>
    <row r="314" spans="1:80" ht="15.5" x14ac:dyDescent="0.3">
      <c r="A314" s="10"/>
      <c r="B314" s="2"/>
      <c r="C314" s="2"/>
      <c r="D314" s="127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10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125"/>
      <c r="BD314" s="2"/>
      <c r="BE314" s="2"/>
      <c r="BF314" s="2"/>
      <c r="BG314" s="2"/>
      <c r="BH314" s="2"/>
      <c r="BI314" s="125"/>
      <c r="BJ314" s="254"/>
      <c r="BK314" s="254"/>
      <c r="BL314" s="255"/>
      <c r="BM314" s="255"/>
      <c r="BN314" s="255"/>
      <c r="BO314" s="254"/>
      <c r="BP314" s="254"/>
      <c r="BQ314" s="254"/>
      <c r="BR314" s="255"/>
      <c r="BS314" s="255"/>
      <c r="BT314" s="255"/>
      <c r="BU314" s="125"/>
      <c r="BV314" s="125"/>
      <c r="BW314" s="125"/>
      <c r="BX314" s="2"/>
      <c r="BY314" s="2"/>
      <c r="BZ314" s="2"/>
      <c r="CA314" s="2"/>
      <c r="CB314" s="2"/>
    </row>
    <row r="315" spans="1:80" ht="15.5" x14ac:dyDescent="0.3">
      <c r="A315" s="10"/>
      <c r="B315" s="2"/>
      <c r="C315" s="2"/>
      <c r="D315" s="127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10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125"/>
      <c r="BD315" s="2"/>
      <c r="BE315" s="2"/>
      <c r="BF315" s="2"/>
      <c r="BG315" s="2"/>
      <c r="BH315" s="2"/>
      <c r="BI315" s="125"/>
      <c r="BJ315" s="125"/>
      <c r="BK315" s="125"/>
      <c r="BL315" s="2"/>
      <c r="BM315" s="2"/>
      <c r="BN315" s="2"/>
      <c r="BO315" s="125"/>
      <c r="BP315" s="125"/>
      <c r="BQ315" s="125"/>
      <c r="BR315" s="2"/>
      <c r="BS315" s="2"/>
      <c r="BT315" s="2"/>
      <c r="BU315" s="125"/>
      <c r="BV315" s="125"/>
      <c r="BW315" s="125"/>
      <c r="BX315" s="2"/>
      <c r="BY315" s="2"/>
      <c r="BZ315" s="2"/>
      <c r="CA315" s="2"/>
      <c r="CB315" s="2"/>
    </row>
    <row r="316" spans="1:80" ht="15.5" x14ac:dyDescent="0.3">
      <c r="A316" s="10"/>
      <c r="B316" s="2"/>
      <c r="C316" s="2"/>
      <c r="D316" s="127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10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125"/>
      <c r="BD316" s="2"/>
      <c r="BE316" s="2"/>
      <c r="BF316" s="2"/>
      <c r="BG316" s="2"/>
      <c r="BH316" s="2"/>
      <c r="BI316" s="125"/>
      <c r="BJ316" s="125"/>
      <c r="BK316" s="125"/>
      <c r="BL316" s="2"/>
      <c r="BM316" s="2"/>
      <c r="BN316" s="2"/>
      <c r="BO316" s="125"/>
      <c r="BP316" s="125"/>
      <c r="BQ316" s="125"/>
      <c r="BR316" s="2"/>
      <c r="BS316" s="2"/>
      <c r="BT316" s="2"/>
      <c r="BU316" s="125"/>
      <c r="BV316" s="125"/>
      <c r="BW316" s="125"/>
      <c r="BX316" s="2"/>
      <c r="BY316" s="2"/>
      <c r="BZ316" s="2"/>
      <c r="CA316" s="2"/>
      <c r="CB316" s="2"/>
    </row>
    <row r="317" spans="1:80" ht="15.5" x14ac:dyDescent="0.3">
      <c r="A317" s="10"/>
      <c r="B317" s="2"/>
      <c r="C317" s="2"/>
      <c r="D317" s="127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10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125"/>
      <c r="BD317" s="2"/>
      <c r="BE317" s="2"/>
      <c r="BF317" s="2"/>
      <c r="BG317" s="2"/>
      <c r="BH317" s="2"/>
      <c r="BI317" s="125"/>
      <c r="BJ317" s="125"/>
      <c r="BK317" s="125"/>
      <c r="BL317" s="2"/>
      <c r="BM317" s="2"/>
      <c r="BN317" s="2"/>
      <c r="BO317" s="125"/>
      <c r="BP317" s="125"/>
      <c r="BQ317" s="125"/>
      <c r="BR317" s="2"/>
      <c r="BS317" s="2"/>
      <c r="BT317" s="2"/>
      <c r="BU317" s="125"/>
      <c r="BV317" s="125"/>
      <c r="BW317" s="125"/>
      <c r="BX317" s="2"/>
      <c r="BY317" s="2"/>
      <c r="BZ317" s="2"/>
      <c r="CA317" s="2"/>
      <c r="CB317" s="2"/>
    </row>
    <row r="318" spans="1:80" ht="15.5" x14ac:dyDescent="0.3">
      <c r="A318" s="10"/>
      <c r="B318" s="2"/>
      <c r="C318" s="2"/>
      <c r="D318" s="127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10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125"/>
      <c r="BD318" s="2"/>
      <c r="BE318" s="2"/>
      <c r="BF318" s="2"/>
      <c r="BG318" s="2"/>
      <c r="BH318" s="2"/>
      <c r="BI318" s="125"/>
      <c r="BJ318" s="125"/>
      <c r="BK318" s="125"/>
      <c r="BL318" s="2"/>
      <c r="BM318" s="2"/>
      <c r="BN318" s="2"/>
      <c r="BO318" s="125"/>
      <c r="BP318" s="125"/>
      <c r="BQ318" s="125"/>
      <c r="BR318" s="2"/>
      <c r="BS318" s="2"/>
      <c r="BT318" s="2"/>
      <c r="BU318" s="125"/>
      <c r="BV318" s="125"/>
      <c r="BW318" s="125"/>
      <c r="BX318" s="2"/>
      <c r="BY318" s="2"/>
      <c r="BZ318" s="2"/>
      <c r="CA318" s="2"/>
      <c r="CB318" s="2"/>
    </row>
    <row r="319" spans="1:80" ht="15.5" x14ac:dyDescent="0.3">
      <c r="A319" s="10"/>
      <c r="B319" s="2"/>
      <c r="C319" s="2"/>
      <c r="D319" s="127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10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125"/>
      <c r="BD319" s="2"/>
      <c r="BE319" s="2"/>
      <c r="BF319" s="2"/>
      <c r="BG319" s="2"/>
      <c r="BH319" s="2"/>
      <c r="BI319" s="125"/>
      <c r="BJ319" s="125"/>
      <c r="BK319" s="125"/>
      <c r="BL319" s="2"/>
      <c r="BM319" s="2"/>
      <c r="BN319" s="2"/>
      <c r="BO319" s="125"/>
      <c r="BP319" s="125"/>
      <c r="BQ319" s="125"/>
      <c r="BR319" s="2"/>
      <c r="BS319" s="2"/>
      <c r="BT319" s="2"/>
      <c r="BU319" s="125"/>
      <c r="BV319" s="125"/>
      <c r="BW319" s="125"/>
      <c r="BX319" s="2"/>
      <c r="BY319" s="2"/>
      <c r="BZ319" s="2"/>
      <c r="CA319" s="2"/>
      <c r="CB319" s="2"/>
    </row>
    <row r="320" spans="1:80" ht="15.5" x14ac:dyDescent="0.3">
      <c r="A320" s="10"/>
      <c r="B320" s="2"/>
      <c r="C320" s="2"/>
      <c r="D320" s="127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10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125"/>
      <c r="BD320" s="2"/>
      <c r="BE320" s="2"/>
      <c r="BF320" s="2"/>
      <c r="BG320" s="2"/>
      <c r="BH320" s="2"/>
      <c r="BI320" s="125"/>
      <c r="BJ320" s="125"/>
      <c r="BK320" s="125"/>
      <c r="BL320" s="2"/>
      <c r="BM320" s="2"/>
      <c r="BN320" s="2"/>
      <c r="BO320" s="125"/>
      <c r="BP320" s="125"/>
      <c r="BQ320" s="125"/>
      <c r="BR320" s="2"/>
      <c r="BS320" s="2"/>
      <c r="BT320" s="2"/>
      <c r="BU320" s="125"/>
      <c r="BV320" s="125"/>
      <c r="BW320" s="125"/>
      <c r="BX320" s="2"/>
      <c r="BY320" s="2"/>
      <c r="BZ320" s="2"/>
      <c r="CA320" s="2"/>
      <c r="CB320" s="2"/>
    </row>
    <row r="321" spans="1:80" ht="15.5" x14ac:dyDescent="0.3">
      <c r="A321" s="10"/>
      <c r="B321" s="2"/>
      <c r="C321" s="2"/>
      <c r="D321" s="127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10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125"/>
      <c r="BD321" s="2"/>
      <c r="BE321" s="2"/>
      <c r="BF321" s="2"/>
      <c r="BG321" s="2"/>
      <c r="BH321" s="2"/>
      <c r="BI321" s="125"/>
      <c r="BJ321" s="125"/>
      <c r="BK321" s="125"/>
      <c r="BL321" s="2"/>
      <c r="BM321" s="2"/>
      <c r="BN321" s="2"/>
      <c r="BO321" s="125"/>
      <c r="BP321" s="125"/>
      <c r="BQ321" s="125"/>
      <c r="BR321" s="2"/>
      <c r="BS321" s="2"/>
      <c r="BT321" s="2"/>
      <c r="BU321" s="125"/>
      <c r="BV321" s="125"/>
      <c r="BW321" s="125"/>
      <c r="BX321" s="2"/>
      <c r="BY321" s="2"/>
      <c r="BZ321" s="2"/>
      <c r="CA321" s="2"/>
      <c r="CB321" s="2"/>
    </row>
    <row r="322" spans="1:80" ht="15.5" x14ac:dyDescent="0.3">
      <c r="A322" s="10"/>
      <c r="B322" s="2"/>
      <c r="C322" s="2"/>
      <c r="D322" s="127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10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125"/>
      <c r="BD322" s="2"/>
      <c r="BE322" s="2"/>
      <c r="BF322" s="2"/>
      <c r="BG322" s="2"/>
      <c r="BH322" s="2"/>
      <c r="BI322" s="125"/>
      <c r="BJ322" s="125"/>
      <c r="BK322" s="125"/>
      <c r="BL322" s="2"/>
      <c r="BM322" s="2"/>
      <c r="BN322" s="2"/>
      <c r="BO322" s="125"/>
      <c r="BP322" s="125"/>
      <c r="BQ322" s="125"/>
      <c r="BR322" s="2"/>
      <c r="BS322" s="2"/>
      <c r="BT322" s="2"/>
      <c r="BU322" s="125"/>
      <c r="BV322" s="125"/>
      <c r="BW322" s="125"/>
      <c r="BX322" s="2"/>
      <c r="BY322" s="2"/>
      <c r="BZ322" s="2"/>
      <c r="CA322" s="2"/>
      <c r="CB322" s="2"/>
    </row>
    <row r="323" spans="1:80" ht="15.5" x14ac:dyDescent="0.3">
      <c r="A323" s="10"/>
      <c r="B323" s="2"/>
      <c r="C323" s="2"/>
      <c r="D323" s="127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10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125"/>
      <c r="BD323" s="2"/>
      <c r="BE323" s="2"/>
      <c r="BF323" s="2"/>
      <c r="BG323" s="2"/>
      <c r="BH323" s="2"/>
      <c r="BI323" s="125"/>
      <c r="BJ323" s="125"/>
      <c r="BK323" s="125"/>
      <c r="BL323" s="2"/>
      <c r="BM323" s="2"/>
      <c r="BN323" s="2"/>
      <c r="BO323" s="125"/>
      <c r="BP323" s="125"/>
      <c r="BQ323" s="125"/>
      <c r="BR323" s="2"/>
      <c r="BS323" s="2"/>
      <c r="BT323" s="2"/>
      <c r="BU323" s="125"/>
      <c r="BV323" s="125"/>
      <c r="BW323" s="125"/>
      <c r="BX323" s="2"/>
      <c r="BY323" s="2"/>
      <c r="BZ323" s="2"/>
      <c r="CA323" s="2"/>
      <c r="CB323" s="2"/>
    </row>
    <row r="324" spans="1:80" ht="15.5" x14ac:dyDescent="0.3">
      <c r="A324" s="10"/>
      <c r="B324" s="2"/>
      <c r="C324" s="2"/>
      <c r="D324" s="127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10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125"/>
      <c r="BD324" s="2"/>
      <c r="BE324" s="2"/>
      <c r="BF324" s="2"/>
      <c r="BG324" s="2"/>
      <c r="BH324" s="2"/>
      <c r="BI324" s="125"/>
      <c r="BJ324" s="125"/>
      <c r="BK324" s="125"/>
      <c r="BL324" s="2"/>
      <c r="BM324" s="2"/>
      <c r="BN324" s="2"/>
      <c r="BO324" s="125"/>
      <c r="BP324" s="125"/>
      <c r="BQ324" s="125"/>
      <c r="BR324" s="2"/>
      <c r="BS324" s="2"/>
      <c r="BT324" s="2"/>
      <c r="BU324" s="125"/>
      <c r="BV324" s="125"/>
      <c r="BW324" s="125"/>
      <c r="BX324" s="2"/>
      <c r="BY324" s="2"/>
      <c r="BZ324" s="2"/>
      <c r="CA324" s="2"/>
      <c r="CB324" s="2"/>
    </row>
    <row r="325" spans="1:80" ht="15.5" x14ac:dyDescent="0.3">
      <c r="A325" s="10"/>
      <c r="B325" s="2"/>
      <c r="C325" s="2"/>
      <c r="D325" s="127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10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125"/>
      <c r="BD325" s="2"/>
      <c r="BE325" s="2"/>
      <c r="BF325" s="2"/>
      <c r="BG325" s="2"/>
      <c r="BH325" s="2"/>
      <c r="BI325" s="125"/>
      <c r="BJ325" s="125"/>
      <c r="BK325" s="125"/>
      <c r="BL325" s="2"/>
      <c r="BM325" s="2"/>
      <c r="BN325" s="2"/>
      <c r="BO325" s="125"/>
      <c r="BP325" s="125"/>
      <c r="BQ325" s="125"/>
      <c r="BR325" s="2"/>
      <c r="BS325" s="2"/>
      <c r="BT325" s="2"/>
      <c r="BU325" s="125"/>
      <c r="BV325" s="125"/>
      <c r="BW325" s="125"/>
      <c r="BX325" s="2"/>
      <c r="BY325" s="2"/>
      <c r="BZ325" s="2"/>
      <c r="CA325" s="2"/>
      <c r="CB325" s="2"/>
    </row>
    <row r="326" spans="1:80" ht="15.5" x14ac:dyDescent="0.3">
      <c r="A326" s="10"/>
      <c r="B326" s="2"/>
      <c r="C326" s="2"/>
      <c r="D326" s="127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10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125"/>
      <c r="BD326" s="2"/>
      <c r="BE326" s="2"/>
      <c r="BF326" s="2"/>
      <c r="BG326" s="2"/>
      <c r="BH326" s="2"/>
      <c r="BI326" s="125"/>
      <c r="BJ326" s="125"/>
      <c r="BK326" s="125"/>
      <c r="BL326" s="2"/>
      <c r="BM326" s="2"/>
      <c r="BN326" s="2"/>
      <c r="BO326" s="125"/>
      <c r="BP326" s="125"/>
      <c r="BQ326" s="125"/>
      <c r="BR326" s="2"/>
      <c r="BS326" s="2"/>
      <c r="BT326" s="2"/>
      <c r="BU326" s="125"/>
      <c r="BV326" s="125"/>
      <c r="BW326" s="125"/>
      <c r="BX326" s="2"/>
      <c r="BY326" s="2"/>
      <c r="BZ326" s="2"/>
      <c r="CA326" s="2"/>
      <c r="CB326" s="2"/>
    </row>
    <row r="327" spans="1:80" ht="15.5" x14ac:dyDescent="0.3">
      <c r="A327" s="10"/>
      <c r="B327" s="2"/>
      <c r="C327" s="2"/>
      <c r="D327" s="127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10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125"/>
      <c r="BD327" s="2"/>
      <c r="BE327" s="2"/>
      <c r="BF327" s="2"/>
      <c r="BG327" s="2"/>
      <c r="BH327" s="2"/>
      <c r="BI327" s="125"/>
      <c r="BJ327" s="125"/>
      <c r="BK327" s="125"/>
      <c r="BL327" s="2"/>
      <c r="BM327" s="2"/>
      <c r="BN327" s="2"/>
      <c r="BO327" s="125"/>
      <c r="BP327" s="125"/>
      <c r="BQ327" s="125"/>
      <c r="BR327" s="2"/>
      <c r="BS327" s="2"/>
      <c r="BT327" s="2"/>
      <c r="BU327" s="125"/>
      <c r="BV327" s="125"/>
      <c r="BW327" s="125"/>
      <c r="BX327" s="2"/>
      <c r="BY327" s="2"/>
      <c r="BZ327" s="2"/>
      <c r="CA327" s="2"/>
      <c r="CB327" s="2"/>
    </row>
    <row r="328" spans="1:80" ht="15.5" x14ac:dyDescent="0.3">
      <c r="A328" s="10"/>
      <c r="B328" s="2"/>
      <c r="C328" s="2"/>
      <c r="D328" s="127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10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125"/>
      <c r="BD328" s="2"/>
      <c r="BE328" s="2"/>
      <c r="BF328" s="2"/>
      <c r="BG328" s="2"/>
      <c r="BH328" s="2"/>
      <c r="BI328" s="125"/>
      <c r="BJ328" s="125"/>
      <c r="BK328" s="125"/>
      <c r="BL328" s="2"/>
      <c r="BM328" s="2"/>
      <c r="BN328" s="2"/>
      <c r="BO328" s="125"/>
      <c r="BP328" s="125"/>
      <c r="BQ328" s="125"/>
      <c r="BR328" s="2"/>
      <c r="BS328" s="2"/>
      <c r="BT328" s="2"/>
      <c r="BU328" s="125"/>
      <c r="BV328" s="125"/>
      <c r="BW328" s="125"/>
      <c r="BX328" s="2"/>
      <c r="BY328" s="2"/>
      <c r="BZ328" s="2"/>
      <c r="CA328" s="2"/>
      <c r="CB328" s="2"/>
    </row>
    <row r="329" spans="1:80" ht="15.5" x14ac:dyDescent="0.3">
      <c r="A329" s="10"/>
      <c r="B329" s="2"/>
      <c r="C329" s="2"/>
      <c r="D329" s="127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10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125"/>
      <c r="BD329" s="2"/>
      <c r="BE329" s="2"/>
      <c r="BF329" s="2"/>
      <c r="BG329" s="2"/>
      <c r="BH329" s="2"/>
      <c r="BI329" s="125"/>
      <c r="BJ329" s="125"/>
      <c r="BK329" s="125"/>
      <c r="BL329" s="2"/>
      <c r="BM329" s="2"/>
      <c r="BN329" s="2"/>
      <c r="BO329" s="125"/>
      <c r="BP329" s="125"/>
      <c r="BQ329" s="125"/>
      <c r="BR329" s="2"/>
      <c r="BS329" s="2"/>
      <c r="BT329" s="2"/>
      <c r="BU329" s="125"/>
      <c r="BV329" s="125"/>
      <c r="BW329" s="125"/>
      <c r="BX329" s="2"/>
      <c r="BY329" s="2"/>
      <c r="BZ329" s="2"/>
      <c r="CA329" s="2"/>
      <c r="CB329" s="2"/>
    </row>
    <row r="330" spans="1:80" ht="15.5" x14ac:dyDescent="0.3">
      <c r="A330" s="10"/>
      <c r="B330" s="2"/>
      <c r="C330" s="2"/>
      <c r="D330" s="127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10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125"/>
      <c r="BD330" s="2"/>
      <c r="BE330" s="2"/>
      <c r="BF330" s="2"/>
      <c r="BG330" s="2"/>
      <c r="BH330" s="2"/>
      <c r="BI330" s="125"/>
      <c r="BJ330" s="125"/>
      <c r="BK330" s="125"/>
      <c r="BL330" s="2"/>
      <c r="BM330" s="2"/>
      <c r="BN330" s="2"/>
      <c r="BO330" s="125"/>
      <c r="BP330" s="125"/>
      <c r="BQ330" s="125"/>
      <c r="BR330" s="2"/>
      <c r="BS330" s="2"/>
      <c r="BT330" s="2"/>
      <c r="BU330" s="125"/>
      <c r="BV330" s="125"/>
      <c r="BW330" s="125"/>
      <c r="BX330" s="2"/>
      <c r="BY330" s="2"/>
      <c r="BZ330" s="2"/>
      <c r="CA330" s="2"/>
      <c r="CB330" s="2"/>
    </row>
    <row r="331" spans="1:80" ht="15.5" x14ac:dyDescent="0.3">
      <c r="A331" s="10"/>
      <c r="B331" s="2"/>
      <c r="C331" s="2"/>
      <c r="D331" s="127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10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125"/>
      <c r="BD331" s="2"/>
      <c r="BE331" s="2"/>
      <c r="BF331" s="2"/>
      <c r="BG331" s="2"/>
      <c r="BH331" s="2"/>
      <c r="BI331" s="125"/>
      <c r="BJ331" s="125"/>
      <c r="BK331" s="125"/>
      <c r="BL331" s="2"/>
      <c r="BM331" s="2"/>
      <c r="BN331" s="2"/>
      <c r="BO331" s="125"/>
      <c r="BP331" s="125"/>
      <c r="BQ331" s="125"/>
      <c r="BR331" s="2"/>
      <c r="BS331" s="2"/>
      <c r="BT331" s="2"/>
      <c r="BU331" s="125"/>
      <c r="BV331" s="125"/>
      <c r="BW331" s="125"/>
      <c r="BX331" s="2"/>
      <c r="BY331" s="2"/>
      <c r="BZ331" s="2"/>
      <c r="CA331" s="2"/>
      <c r="CB331" s="2"/>
    </row>
    <row r="332" spans="1:80" ht="15.5" x14ac:dyDescent="0.3">
      <c r="A332" s="10"/>
      <c r="B332" s="2"/>
      <c r="C332" s="2"/>
      <c r="D332" s="127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10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125"/>
      <c r="BD332" s="2"/>
      <c r="BE332" s="2"/>
      <c r="BF332" s="2"/>
      <c r="BG332" s="2"/>
      <c r="BH332" s="2"/>
      <c r="BI332" s="125"/>
      <c r="BJ332" s="125"/>
      <c r="BK332" s="125"/>
      <c r="BL332" s="2"/>
      <c r="BM332" s="2"/>
      <c r="BN332" s="2"/>
      <c r="BO332" s="125"/>
      <c r="BP332" s="125"/>
      <c r="BQ332" s="125"/>
      <c r="BR332" s="2"/>
      <c r="BS332" s="2"/>
      <c r="BT332" s="2"/>
      <c r="BU332" s="125"/>
      <c r="BV332" s="125"/>
      <c r="BW332" s="125"/>
      <c r="BX332" s="2"/>
      <c r="BY332" s="2"/>
      <c r="BZ332" s="2"/>
      <c r="CA332" s="2"/>
      <c r="CB332" s="2"/>
    </row>
    <row r="333" spans="1:80" ht="15.5" x14ac:dyDescent="0.3">
      <c r="A333" s="10"/>
      <c r="B333" s="2"/>
      <c r="C333" s="2"/>
      <c r="D333" s="127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10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125"/>
      <c r="BD333" s="2"/>
      <c r="BE333" s="2"/>
      <c r="BF333" s="2"/>
      <c r="BG333" s="2"/>
      <c r="BH333" s="2"/>
      <c r="BI333" s="125"/>
      <c r="BJ333" s="125"/>
      <c r="BK333" s="125"/>
      <c r="BL333" s="2"/>
      <c r="BM333" s="2"/>
      <c r="BN333" s="2"/>
      <c r="BO333" s="125"/>
      <c r="BP333" s="125"/>
      <c r="BQ333" s="125"/>
      <c r="BR333" s="2"/>
      <c r="BS333" s="2"/>
      <c r="BT333" s="2"/>
      <c r="BU333" s="125"/>
      <c r="BV333" s="125"/>
      <c r="BW333" s="125"/>
      <c r="BX333" s="2"/>
      <c r="BY333" s="2"/>
      <c r="BZ333" s="2"/>
      <c r="CA333" s="2"/>
      <c r="CB333" s="2"/>
    </row>
    <row r="334" spans="1:80" ht="15.5" x14ac:dyDescent="0.3">
      <c r="A334" s="10"/>
      <c r="B334" s="2"/>
      <c r="C334" s="2"/>
      <c r="D334" s="127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10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125"/>
      <c r="BD334" s="2"/>
      <c r="BE334" s="2"/>
      <c r="BF334" s="2"/>
      <c r="BG334" s="2"/>
      <c r="BH334" s="2"/>
      <c r="BI334" s="125"/>
      <c r="BJ334" s="125"/>
      <c r="BK334" s="125"/>
      <c r="BL334" s="2"/>
      <c r="BM334" s="2"/>
      <c r="BN334" s="2"/>
      <c r="BO334" s="125"/>
      <c r="BP334" s="125"/>
      <c r="BQ334" s="125"/>
      <c r="BR334" s="2"/>
      <c r="BS334" s="2"/>
      <c r="BT334" s="2"/>
      <c r="BU334" s="125"/>
      <c r="BV334" s="125"/>
      <c r="BW334" s="125"/>
      <c r="BX334" s="2"/>
      <c r="BY334" s="2"/>
      <c r="BZ334" s="2"/>
      <c r="CA334" s="2"/>
      <c r="CB334" s="2"/>
    </row>
    <row r="335" spans="1:80" ht="15.5" x14ac:dyDescent="0.3">
      <c r="A335" s="10"/>
      <c r="B335" s="2"/>
      <c r="C335" s="2"/>
      <c r="D335" s="127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10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125"/>
      <c r="BD335" s="2"/>
      <c r="BE335" s="2"/>
      <c r="BF335" s="2"/>
      <c r="BG335" s="2"/>
      <c r="BH335" s="2"/>
      <c r="BI335" s="125"/>
      <c r="BJ335" s="125"/>
      <c r="BK335" s="125"/>
      <c r="BL335" s="2"/>
      <c r="BM335" s="2"/>
      <c r="BN335" s="2"/>
      <c r="BO335" s="125"/>
      <c r="BP335" s="125"/>
      <c r="BQ335" s="125"/>
      <c r="BR335" s="2"/>
      <c r="BS335" s="2"/>
      <c r="BT335" s="2"/>
      <c r="BU335" s="125"/>
      <c r="BV335" s="125"/>
      <c r="BW335" s="125"/>
      <c r="BX335" s="2"/>
      <c r="BY335" s="2"/>
      <c r="BZ335" s="2"/>
      <c r="CA335" s="2"/>
      <c r="CB335" s="2"/>
    </row>
    <row r="336" spans="1:80" ht="15.5" x14ac:dyDescent="0.3">
      <c r="A336" s="10"/>
      <c r="B336" s="2"/>
      <c r="C336" s="2"/>
      <c r="D336" s="127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10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125"/>
      <c r="BD336" s="2"/>
      <c r="BE336" s="2"/>
      <c r="BF336" s="2"/>
      <c r="BG336" s="2"/>
      <c r="BH336" s="2"/>
      <c r="BI336" s="125"/>
      <c r="BJ336" s="125"/>
      <c r="BK336" s="125"/>
      <c r="BL336" s="2"/>
      <c r="BM336" s="2"/>
      <c r="BN336" s="2"/>
      <c r="BO336" s="125"/>
      <c r="BP336" s="125"/>
      <c r="BQ336" s="125"/>
      <c r="BR336" s="2"/>
      <c r="BS336" s="2"/>
      <c r="BT336" s="2"/>
      <c r="BU336" s="125"/>
      <c r="BV336" s="125"/>
      <c r="BW336" s="125"/>
      <c r="BX336" s="2"/>
      <c r="BY336" s="2"/>
      <c r="BZ336" s="2"/>
      <c r="CA336" s="2"/>
      <c r="CB336" s="2"/>
    </row>
    <row r="337" spans="1:80" ht="15.5" x14ac:dyDescent="0.3">
      <c r="A337" s="10"/>
      <c r="B337" s="2"/>
      <c r="C337" s="2"/>
      <c r="D337" s="127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10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125"/>
      <c r="BD337" s="2"/>
      <c r="BE337" s="2"/>
      <c r="BF337" s="2"/>
      <c r="BG337" s="2"/>
      <c r="BH337" s="2"/>
      <c r="BI337" s="125"/>
      <c r="BJ337" s="125"/>
      <c r="BK337" s="125"/>
      <c r="BL337" s="2"/>
      <c r="BM337" s="2"/>
      <c r="BN337" s="2"/>
      <c r="BO337" s="125"/>
      <c r="BP337" s="125"/>
      <c r="BQ337" s="125"/>
      <c r="BR337" s="2"/>
      <c r="BS337" s="2"/>
      <c r="BT337" s="2"/>
      <c r="BU337" s="125"/>
      <c r="BV337" s="125"/>
      <c r="BW337" s="125"/>
      <c r="BX337" s="2"/>
      <c r="BY337" s="2"/>
      <c r="BZ337" s="2"/>
      <c r="CA337" s="2"/>
      <c r="CB337" s="2"/>
    </row>
    <row r="338" spans="1:80" ht="15.5" x14ac:dyDescent="0.3">
      <c r="A338" s="10"/>
      <c r="B338" s="2"/>
      <c r="C338" s="2"/>
      <c r="D338" s="127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10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125"/>
      <c r="BD338" s="2"/>
      <c r="BE338" s="2"/>
      <c r="BF338" s="2"/>
      <c r="BG338" s="2"/>
      <c r="BH338" s="2"/>
      <c r="BI338" s="125"/>
      <c r="BJ338" s="125"/>
      <c r="BK338" s="125"/>
      <c r="BL338" s="2"/>
      <c r="BM338" s="2"/>
      <c r="BN338" s="2"/>
      <c r="BO338" s="125"/>
      <c r="BP338" s="125"/>
      <c r="BQ338" s="125"/>
      <c r="BR338" s="2"/>
      <c r="BS338" s="2"/>
      <c r="BT338" s="2"/>
      <c r="BU338" s="125"/>
      <c r="BV338" s="125"/>
      <c r="BW338" s="125"/>
      <c r="BX338" s="2"/>
      <c r="BY338" s="2"/>
      <c r="BZ338" s="2"/>
      <c r="CA338" s="2"/>
      <c r="CB338" s="2"/>
    </row>
    <row r="339" spans="1:80" ht="15.5" x14ac:dyDescent="0.3">
      <c r="A339" s="10"/>
      <c r="B339" s="2"/>
      <c r="C339" s="2"/>
      <c r="D339" s="127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10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125"/>
      <c r="BD339" s="2"/>
      <c r="BE339" s="2"/>
      <c r="BF339" s="2"/>
      <c r="BG339" s="2"/>
      <c r="BH339" s="2"/>
      <c r="BI339" s="125"/>
      <c r="BJ339" s="125"/>
      <c r="BK339" s="125"/>
      <c r="BL339" s="2"/>
      <c r="BM339" s="2"/>
      <c r="BN339" s="2"/>
      <c r="BO339" s="125"/>
      <c r="BP339" s="125"/>
      <c r="BQ339" s="125"/>
      <c r="BR339" s="2"/>
      <c r="BS339" s="2"/>
      <c r="BT339" s="2"/>
      <c r="BU339" s="125"/>
      <c r="BV339" s="125"/>
      <c r="BW339" s="125"/>
      <c r="BX339" s="2"/>
      <c r="BY339" s="2"/>
      <c r="BZ339" s="2"/>
      <c r="CA339" s="2"/>
      <c r="CB339" s="2"/>
    </row>
    <row r="340" spans="1:80" ht="15.5" x14ac:dyDescent="0.3">
      <c r="A340" s="10"/>
      <c r="B340" s="2"/>
      <c r="C340" s="2"/>
      <c r="D340" s="127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10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125"/>
      <c r="BD340" s="2"/>
      <c r="BE340" s="2"/>
      <c r="BF340" s="2"/>
      <c r="BG340" s="2"/>
      <c r="BH340" s="2"/>
      <c r="BI340" s="125"/>
      <c r="BJ340" s="125"/>
      <c r="BK340" s="125"/>
      <c r="BL340" s="2"/>
      <c r="BM340" s="2"/>
      <c r="BN340" s="2"/>
      <c r="BO340" s="125"/>
      <c r="BP340" s="125"/>
      <c r="BQ340" s="125"/>
      <c r="BR340" s="2"/>
      <c r="BS340" s="2"/>
      <c r="BT340" s="2"/>
      <c r="BU340" s="125"/>
      <c r="BV340" s="125"/>
      <c r="BW340" s="125"/>
      <c r="BX340" s="2"/>
      <c r="BY340" s="2"/>
      <c r="BZ340" s="2"/>
      <c r="CA340" s="2"/>
      <c r="CB340" s="2"/>
    </row>
    <row r="341" spans="1:80" ht="15.5" x14ac:dyDescent="0.3">
      <c r="A341" s="10"/>
      <c r="B341" s="2"/>
      <c r="C341" s="2"/>
      <c r="D341" s="127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10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125"/>
      <c r="BD341" s="2"/>
      <c r="BE341" s="2"/>
      <c r="BF341" s="2"/>
      <c r="BG341" s="2"/>
      <c r="BH341" s="2"/>
      <c r="BI341" s="125"/>
      <c r="BJ341" s="125"/>
      <c r="BK341" s="125"/>
      <c r="BL341" s="2"/>
      <c r="BM341" s="2"/>
      <c r="BN341" s="2"/>
      <c r="BO341" s="125"/>
      <c r="BP341" s="125"/>
      <c r="BQ341" s="125"/>
      <c r="BR341" s="2"/>
      <c r="BS341" s="2"/>
      <c r="BT341" s="2"/>
      <c r="BU341" s="125"/>
      <c r="BV341" s="125"/>
      <c r="BW341" s="125"/>
      <c r="BX341" s="2"/>
      <c r="BY341" s="2"/>
      <c r="BZ341" s="2"/>
      <c r="CA341" s="2"/>
      <c r="CB341" s="2"/>
    </row>
    <row r="342" spans="1:80" ht="15.5" x14ac:dyDescent="0.3">
      <c r="A342" s="10"/>
      <c r="B342" s="2"/>
      <c r="C342" s="2"/>
      <c r="D342" s="127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10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125"/>
      <c r="BD342" s="2"/>
      <c r="BE342" s="2"/>
      <c r="BF342" s="2"/>
      <c r="BG342" s="2"/>
      <c r="BH342" s="2"/>
      <c r="BI342" s="125"/>
      <c r="BJ342" s="125"/>
      <c r="BK342" s="125"/>
      <c r="BL342" s="2"/>
      <c r="BM342" s="2"/>
      <c r="BN342" s="2"/>
      <c r="BO342" s="125"/>
      <c r="BP342" s="125"/>
      <c r="BQ342" s="125"/>
      <c r="BR342" s="2"/>
      <c r="BS342" s="2"/>
      <c r="BT342" s="2"/>
      <c r="BU342" s="125"/>
      <c r="BV342" s="125"/>
      <c r="BW342" s="125"/>
      <c r="BX342" s="2"/>
      <c r="BY342" s="2"/>
      <c r="BZ342" s="2"/>
      <c r="CA342" s="2"/>
      <c r="CB342" s="2"/>
    </row>
    <row r="343" spans="1:80" ht="15.5" x14ac:dyDescent="0.3">
      <c r="A343" s="10"/>
      <c r="B343" s="2"/>
      <c r="C343" s="2"/>
      <c r="D343" s="127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10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125"/>
      <c r="BD343" s="2"/>
      <c r="BE343" s="2"/>
      <c r="BF343" s="2"/>
      <c r="BG343" s="2"/>
      <c r="BH343" s="2"/>
      <c r="BI343" s="125"/>
      <c r="BJ343" s="125"/>
      <c r="BK343" s="125"/>
      <c r="BL343" s="2"/>
      <c r="BM343" s="2"/>
      <c r="BN343" s="2"/>
      <c r="BO343" s="125"/>
      <c r="BP343" s="125"/>
      <c r="BQ343" s="125"/>
      <c r="BR343" s="2"/>
      <c r="BS343" s="2"/>
      <c r="BT343" s="2"/>
      <c r="BU343" s="125"/>
      <c r="BV343" s="125"/>
      <c r="BW343" s="125"/>
      <c r="BX343" s="2"/>
      <c r="BY343" s="2"/>
      <c r="BZ343" s="2"/>
      <c r="CA343" s="2"/>
      <c r="CB343" s="2"/>
    </row>
    <row r="344" spans="1:80" ht="15.5" x14ac:dyDescent="0.3">
      <c r="A344" s="10"/>
      <c r="B344" s="2"/>
      <c r="C344" s="2"/>
      <c r="D344" s="127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10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125"/>
      <c r="BD344" s="2"/>
      <c r="BE344" s="2"/>
      <c r="BF344" s="2"/>
      <c r="BG344" s="2"/>
      <c r="BH344" s="2"/>
      <c r="BI344" s="125"/>
      <c r="BJ344" s="125"/>
      <c r="BK344" s="125"/>
      <c r="BL344" s="2"/>
      <c r="BM344" s="2"/>
      <c r="BN344" s="2"/>
      <c r="BO344" s="125"/>
      <c r="BP344" s="125"/>
      <c r="BQ344" s="125"/>
      <c r="BR344" s="2"/>
      <c r="BS344" s="2"/>
      <c r="BT344" s="2"/>
      <c r="BU344" s="125"/>
      <c r="BV344" s="125"/>
      <c r="BW344" s="125"/>
      <c r="BX344" s="2"/>
      <c r="BY344" s="2"/>
      <c r="BZ344" s="2"/>
      <c r="CA344" s="2"/>
      <c r="CB344" s="2"/>
    </row>
    <row r="345" spans="1:80" ht="15.5" x14ac:dyDescent="0.3">
      <c r="A345" s="10"/>
      <c r="B345" s="2"/>
      <c r="C345" s="2"/>
      <c r="D345" s="127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10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125"/>
      <c r="BD345" s="2"/>
      <c r="BE345" s="2"/>
      <c r="BF345" s="2"/>
      <c r="BG345" s="2"/>
      <c r="BH345" s="2"/>
      <c r="BI345" s="125"/>
      <c r="BJ345" s="125"/>
      <c r="BK345" s="125"/>
      <c r="BL345" s="2"/>
      <c r="BM345" s="2"/>
      <c r="BN345" s="2"/>
      <c r="BO345" s="125"/>
      <c r="BP345" s="125"/>
      <c r="BQ345" s="125"/>
      <c r="BR345" s="2"/>
      <c r="BS345" s="2"/>
      <c r="BT345" s="2"/>
      <c r="BU345" s="125"/>
      <c r="BV345" s="125"/>
      <c r="BW345" s="125"/>
      <c r="BX345" s="2"/>
      <c r="BY345" s="2"/>
      <c r="BZ345" s="2"/>
      <c r="CA345" s="2"/>
      <c r="CB345" s="2"/>
    </row>
    <row r="346" spans="1:80" ht="15.5" x14ac:dyDescent="0.3">
      <c r="A346" s="10"/>
      <c r="B346" s="2"/>
      <c r="C346" s="2"/>
      <c r="D346" s="127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10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125"/>
      <c r="BD346" s="2"/>
      <c r="BE346" s="2"/>
      <c r="BF346" s="2"/>
      <c r="BG346" s="2"/>
      <c r="BH346" s="2"/>
      <c r="BI346" s="125"/>
      <c r="BJ346" s="125"/>
      <c r="BK346" s="125"/>
      <c r="BL346" s="2"/>
      <c r="BM346" s="2"/>
      <c r="BN346" s="2"/>
      <c r="BO346" s="125"/>
      <c r="BP346" s="125"/>
      <c r="BQ346" s="125"/>
      <c r="BR346" s="2"/>
      <c r="BS346" s="2"/>
      <c r="BT346" s="2"/>
      <c r="BU346" s="125"/>
      <c r="BV346" s="125"/>
      <c r="BW346" s="125"/>
      <c r="BX346" s="2"/>
      <c r="BY346" s="2"/>
      <c r="BZ346" s="2"/>
      <c r="CA346" s="2"/>
      <c r="CB346" s="2"/>
    </row>
    <row r="347" spans="1:80" ht="15.5" x14ac:dyDescent="0.3">
      <c r="A347" s="10"/>
      <c r="B347" s="2"/>
      <c r="C347" s="2"/>
      <c r="D347" s="127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10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125"/>
      <c r="BD347" s="2"/>
      <c r="BE347" s="2"/>
      <c r="BF347" s="2"/>
      <c r="BG347" s="2"/>
      <c r="BH347" s="2"/>
      <c r="BI347" s="125"/>
      <c r="BJ347" s="125"/>
      <c r="BK347" s="125"/>
      <c r="BL347" s="2"/>
      <c r="BM347" s="2"/>
      <c r="BN347" s="2"/>
      <c r="BO347" s="125"/>
      <c r="BP347" s="125"/>
      <c r="BQ347" s="125"/>
      <c r="BR347" s="2"/>
      <c r="BS347" s="2"/>
      <c r="BT347" s="2"/>
      <c r="BU347" s="125"/>
      <c r="BV347" s="125"/>
      <c r="BW347" s="125"/>
      <c r="BX347" s="2"/>
      <c r="BY347" s="2"/>
      <c r="BZ347" s="2"/>
      <c r="CA347" s="2"/>
      <c r="CB347" s="2"/>
    </row>
    <row r="348" spans="1:80" ht="15.5" x14ac:dyDescent="0.3">
      <c r="A348" s="10"/>
      <c r="B348" s="2"/>
      <c r="C348" s="2"/>
      <c r="D348" s="127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10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125"/>
      <c r="BD348" s="2"/>
      <c r="BE348" s="2"/>
      <c r="BF348" s="2"/>
      <c r="BG348" s="2"/>
      <c r="BH348" s="2"/>
      <c r="BI348" s="125"/>
      <c r="BJ348" s="125"/>
      <c r="BK348" s="125"/>
      <c r="BL348" s="2"/>
      <c r="BM348" s="2"/>
      <c r="BN348" s="2"/>
      <c r="BO348" s="125"/>
      <c r="BP348" s="125"/>
      <c r="BQ348" s="125"/>
      <c r="BR348" s="2"/>
      <c r="BS348" s="2"/>
      <c r="BT348" s="2"/>
      <c r="BU348" s="125"/>
      <c r="BV348" s="125"/>
      <c r="BW348" s="125"/>
      <c r="BX348" s="2"/>
      <c r="BY348" s="2"/>
      <c r="BZ348" s="2"/>
      <c r="CA348" s="2"/>
      <c r="CB348" s="2"/>
    </row>
    <row r="349" spans="1:80" ht="15.5" x14ac:dyDescent="0.3">
      <c r="A349" s="10"/>
      <c r="B349" s="2"/>
      <c r="C349" s="2"/>
      <c r="D349" s="127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10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125"/>
      <c r="BD349" s="2"/>
      <c r="BE349" s="2"/>
      <c r="BF349" s="2"/>
      <c r="BG349" s="2"/>
      <c r="BH349" s="2"/>
      <c r="BI349" s="125"/>
      <c r="BJ349" s="125"/>
      <c r="BK349" s="125"/>
      <c r="BL349" s="2"/>
      <c r="BM349" s="2"/>
      <c r="BN349" s="2"/>
      <c r="BO349" s="125"/>
      <c r="BP349" s="125"/>
      <c r="BQ349" s="125"/>
      <c r="BR349" s="2"/>
      <c r="BS349" s="2"/>
      <c r="BT349" s="2"/>
      <c r="BU349" s="125"/>
      <c r="BV349" s="125"/>
      <c r="BW349" s="125"/>
      <c r="BX349" s="2"/>
      <c r="BY349" s="2"/>
      <c r="BZ349" s="2"/>
      <c r="CA349" s="2"/>
      <c r="CB349" s="2"/>
    </row>
    <row r="350" spans="1:80" ht="15.5" x14ac:dyDescent="0.3">
      <c r="A350" s="10"/>
      <c r="B350" s="2"/>
      <c r="C350" s="2"/>
      <c r="D350" s="127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10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125"/>
      <c r="BD350" s="2"/>
      <c r="BE350" s="2"/>
      <c r="BF350" s="2"/>
      <c r="BG350" s="2"/>
      <c r="BH350" s="2"/>
      <c r="BI350" s="125"/>
      <c r="BJ350" s="125"/>
      <c r="BK350" s="125"/>
      <c r="BL350" s="2"/>
      <c r="BM350" s="2"/>
      <c r="BN350" s="2"/>
      <c r="BO350" s="125"/>
      <c r="BP350" s="125"/>
      <c r="BQ350" s="125"/>
      <c r="BR350" s="2"/>
      <c r="BS350" s="2"/>
      <c r="BT350" s="2"/>
      <c r="BU350" s="125"/>
      <c r="BV350" s="125"/>
      <c r="BW350" s="125"/>
      <c r="BX350" s="2"/>
      <c r="BY350" s="2"/>
      <c r="BZ350" s="2"/>
      <c r="CA350" s="2"/>
      <c r="CB350" s="2"/>
    </row>
    <row r="351" spans="1:80" ht="15.5" x14ac:dyDescent="0.3">
      <c r="A351" s="10"/>
      <c r="B351" s="2"/>
      <c r="C351" s="2"/>
      <c r="D351" s="127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10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125"/>
      <c r="BD351" s="2"/>
      <c r="BE351" s="2"/>
      <c r="BF351" s="2"/>
      <c r="BG351" s="2"/>
      <c r="BH351" s="2"/>
      <c r="BI351" s="125"/>
      <c r="BJ351" s="125"/>
      <c r="BK351" s="125"/>
      <c r="BL351" s="2"/>
      <c r="BM351" s="2"/>
      <c r="BN351" s="2"/>
      <c r="BO351" s="125"/>
      <c r="BP351" s="125"/>
      <c r="BQ351" s="125"/>
      <c r="BR351" s="2"/>
      <c r="BS351" s="2"/>
      <c r="BT351" s="2"/>
      <c r="BU351" s="125"/>
      <c r="BV351" s="125"/>
      <c r="BW351" s="125"/>
      <c r="BX351" s="2"/>
      <c r="BY351" s="2"/>
      <c r="BZ351" s="2"/>
      <c r="CA351" s="2"/>
      <c r="CB351" s="2"/>
    </row>
    <row r="352" spans="1:80" ht="15.5" x14ac:dyDescent="0.3">
      <c r="A352" s="10"/>
      <c r="B352" s="2"/>
      <c r="C352" s="2"/>
      <c r="D352" s="127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10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125"/>
      <c r="BD352" s="2"/>
      <c r="BE352" s="2"/>
      <c r="BF352" s="2"/>
      <c r="BG352" s="2"/>
      <c r="BH352" s="2"/>
      <c r="BI352" s="125"/>
      <c r="BJ352" s="125"/>
      <c r="BK352" s="125"/>
      <c r="BL352" s="2"/>
      <c r="BM352" s="2"/>
      <c r="BN352" s="2"/>
      <c r="BO352" s="125"/>
      <c r="BP352" s="125"/>
      <c r="BQ352" s="125"/>
      <c r="BR352" s="2"/>
      <c r="BS352" s="2"/>
      <c r="BT352" s="2"/>
      <c r="BU352" s="125"/>
      <c r="BV352" s="125"/>
      <c r="BW352" s="125"/>
      <c r="BX352" s="2"/>
      <c r="BY352" s="2"/>
      <c r="BZ352" s="2"/>
      <c r="CA352" s="2"/>
      <c r="CB352" s="2"/>
    </row>
    <row r="353" spans="1:80" ht="15.5" x14ac:dyDescent="0.3">
      <c r="A353" s="10"/>
      <c r="B353" s="2"/>
      <c r="C353" s="2"/>
      <c r="D353" s="127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10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125"/>
      <c r="BD353" s="2"/>
      <c r="BE353" s="2"/>
      <c r="BF353" s="2"/>
      <c r="BG353" s="2"/>
      <c r="BH353" s="2"/>
      <c r="BI353" s="125"/>
      <c r="BJ353" s="125"/>
      <c r="BK353" s="125"/>
      <c r="BL353" s="2"/>
      <c r="BM353" s="2"/>
      <c r="BN353" s="2"/>
      <c r="BO353" s="125"/>
      <c r="BP353" s="125"/>
      <c r="BQ353" s="125"/>
      <c r="BR353" s="2"/>
      <c r="BS353" s="2"/>
      <c r="BT353" s="2"/>
      <c r="BU353" s="125"/>
      <c r="BV353" s="125"/>
      <c r="BW353" s="125"/>
      <c r="BX353" s="2"/>
      <c r="BY353" s="2"/>
      <c r="BZ353" s="2"/>
      <c r="CA353" s="2"/>
      <c r="CB353" s="2"/>
    </row>
    <row r="354" spans="1:80" ht="15.5" x14ac:dyDescent="0.3">
      <c r="A354" s="10"/>
      <c r="B354" s="2"/>
      <c r="C354" s="2"/>
      <c r="D354" s="127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10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125"/>
      <c r="BD354" s="2"/>
      <c r="BE354" s="2"/>
      <c r="BF354" s="2"/>
      <c r="BG354" s="2"/>
      <c r="BH354" s="2"/>
      <c r="BI354" s="125"/>
      <c r="BJ354" s="125"/>
      <c r="BK354" s="125"/>
      <c r="BL354" s="2"/>
      <c r="BM354" s="2"/>
      <c r="BN354" s="2"/>
      <c r="BO354" s="125"/>
      <c r="BP354" s="125"/>
      <c r="BQ354" s="125"/>
      <c r="BR354" s="2"/>
      <c r="BS354" s="2"/>
      <c r="BT354" s="2"/>
      <c r="BU354" s="125"/>
      <c r="BV354" s="125"/>
      <c r="BW354" s="125"/>
      <c r="BX354" s="2"/>
      <c r="BY354" s="2"/>
      <c r="BZ354" s="2"/>
      <c r="CA354" s="2"/>
      <c r="CB354" s="2"/>
    </row>
    <row r="355" spans="1:80" ht="15.5" x14ac:dyDescent="0.3">
      <c r="A355" s="10"/>
      <c r="B355" s="2"/>
      <c r="C355" s="2"/>
      <c r="D355" s="127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10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125"/>
      <c r="BD355" s="2"/>
      <c r="BE355" s="2"/>
      <c r="BF355" s="2"/>
      <c r="BG355" s="2"/>
      <c r="BH355" s="2"/>
      <c r="BI355" s="125"/>
      <c r="BJ355" s="125"/>
      <c r="BK355" s="125"/>
      <c r="BL355" s="2"/>
      <c r="BM355" s="2"/>
      <c r="BN355" s="2"/>
      <c r="BO355" s="125"/>
      <c r="BP355" s="125"/>
      <c r="BQ355" s="125"/>
      <c r="BR355" s="2"/>
      <c r="BS355" s="2"/>
      <c r="BT355" s="2"/>
      <c r="BU355" s="125"/>
      <c r="BV355" s="125"/>
      <c r="BW355" s="125"/>
      <c r="BX355" s="2"/>
      <c r="BY355" s="2"/>
      <c r="BZ355" s="2"/>
      <c r="CA355" s="2"/>
      <c r="CB355" s="2"/>
    </row>
    <row r="356" spans="1:80" ht="15.5" x14ac:dyDescent="0.3">
      <c r="A356" s="10"/>
      <c r="B356" s="2"/>
      <c r="C356" s="2"/>
      <c r="D356" s="127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10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125"/>
      <c r="BD356" s="2"/>
      <c r="BE356" s="2"/>
      <c r="BF356" s="2"/>
      <c r="BG356" s="2"/>
      <c r="BH356" s="2"/>
      <c r="BI356" s="125"/>
      <c r="BJ356" s="125"/>
      <c r="BK356" s="125"/>
      <c r="BL356" s="2"/>
      <c r="BM356" s="2"/>
      <c r="BN356" s="2"/>
      <c r="BO356" s="125"/>
      <c r="BP356" s="125"/>
      <c r="BQ356" s="125"/>
      <c r="BR356" s="2"/>
      <c r="BS356" s="2"/>
      <c r="BT356" s="2"/>
      <c r="BU356" s="125"/>
      <c r="BV356" s="125"/>
      <c r="BW356" s="125"/>
      <c r="BX356" s="2"/>
      <c r="BY356" s="2"/>
      <c r="BZ356" s="2"/>
      <c r="CA356" s="2"/>
      <c r="CB356" s="2"/>
    </row>
    <row r="357" spans="1:80" ht="15.5" x14ac:dyDescent="0.3">
      <c r="A357" s="10"/>
      <c r="B357" s="2"/>
      <c r="C357" s="2"/>
      <c r="D357" s="127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10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125"/>
      <c r="BD357" s="2"/>
      <c r="BE357" s="2"/>
      <c r="BF357" s="2"/>
      <c r="BG357" s="2"/>
      <c r="BH357" s="2"/>
      <c r="BI357" s="125"/>
      <c r="BJ357" s="125"/>
      <c r="BK357" s="125"/>
      <c r="BL357" s="2"/>
      <c r="BM357" s="2"/>
      <c r="BN357" s="2"/>
      <c r="BO357" s="125"/>
      <c r="BP357" s="125"/>
      <c r="BQ357" s="125"/>
      <c r="BR357" s="2"/>
      <c r="BS357" s="2"/>
      <c r="BT357" s="2"/>
      <c r="BU357" s="125"/>
      <c r="BV357" s="125"/>
      <c r="BW357" s="125"/>
      <c r="BX357" s="2"/>
      <c r="BY357" s="2"/>
      <c r="BZ357" s="2"/>
      <c r="CA357" s="2"/>
      <c r="CB357" s="2"/>
    </row>
    <row r="358" spans="1:80" ht="15.5" x14ac:dyDescent="0.3">
      <c r="A358" s="10"/>
      <c r="B358" s="2"/>
      <c r="C358" s="2"/>
      <c r="D358" s="127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10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125"/>
      <c r="BD358" s="2"/>
      <c r="BE358" s="2"/>
      <c r="BF358" s="2"/>
      <c r="BG358" s="2"/>
      <c r="BH358" s="2"/>
      <c r="BI358" s="125"/>
      <c r="BJ358" s="125"/>
      <c r="BK358" s="125"/>
      <c r="BL358" s="2"/>
      <c r="BM358" s="2"/>
      <c r="BN358" s="2"/>
      <c r="BO358" s="125"/>
      <c r="BP358" s="125"/>
      <c r="BQ358" s="125"/>
      <c r="BR358" s="2"/>
      <c r="BS358" s="2"/>
      <c r="BT358" s="2"/>
      <c r="BU358" s="125"/>
      <c r="BV358" s="125"/>
      <c r="BW358" s="125"/>
      <c r="BX358" s="2"/>
      <c r="BY358" s="2"/>
      <c r="BZ358" s="2"/>
      <c r="CA358" s="2"/>
      <c r="CB358" s="2"/>
    </row>
    <row r="359" spans="1:80" ht="15.5" x14ac:dyDescent="0.3">
      <c r="A359" s="10"/>
      <c r="B359" s="2"/>
      <c r="C359" s="2"/>
      <c r="D359" s="127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10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125"/>
      <c r="BD359" s="2"/>
      <c r="BE359" s="2"/>
      <c r="BF359" s="2"/>
      <c r="BG359" s="2"/>
      <c r="BH359" s="2"/>
      <c r="BI359" s="125"/>
      <c r="BJ359" s="125"/>
      <c r="BK359" s="125"/>
      <c r="BL359" s="2"/>
      <c r="BM359" s="2"/>
      <c r="BN359" s="2"/>
      <c r="BO359" s="125"/>
      <c r="BP359" s="125"/>
      <c r="BQ359" s="125"/>
      <c r="BR359" s="2"/>
      <c r="BS359" s="2"/>
      <c r="BT359" s="2"/>
      <c r="BU359" s="125"/>
      <c r="BV359" s="125"/>
      <c r="BW359" s="125"/>
      <c r="BX359" s="2"/>
      <c r="BY359" s="2"/>
      <c r="BZ359" s="2"/>
      <c r="CA359" s="2"/>
      <c r="CB359" s="2"/>
    </row>
    <row r="360" spans="1:80" ht="15.5" x14ac:dyDescent="0.3">
      <c r="A360" s="10"/>
      <c r="B360" s="2"/>
      <c r="C360" s="2"/>
      <c r="D360" s="127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10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125"/>
      <c r="BD360" s="2"/>
      <c r="BE360" s="2"/>
      <c r="BF360" s="2"/>
      <c r="BG360" s="2"/>
      <c r="BH360" s="2"/>
      <c r="BI360" s="125"/>
      <c r="BJ360" s="125"/>
      <c r="BK360" s="125"/>
      <c r="BL360" s="2"/>
      <c r="BM360" s="2"/>
      <c r="BN360" s="2"/>
      <c r="BO360" s="125"/>
      <c r="BP360" s="125"/>
      <c r="BQ360" s="125"/>
      <c r="BR360" s="2"/>
      <c r="BS360" s="2"/>
      <c r="BT360" s="2"/>
      <c r="BU360" s="125"/>
      <c r="BV360" s="125"/>
      <c r="BW360" s="125"/>
      <c r="BX360" s="2"/>
      <c r="BY360" s="2"/>
      <c r="BZ360" s="2"/>
      <c r="CA360" s="2"/>
      <c r="CB360" s="2"/>
    </row>
    <row r="361" spans="1:80" ht="15.5" x14ac:dyDescent="0.3">
      <c r="A361" s="10"/>
      <c r="B361" s="2"/>
      <c r="C361" s="2"/>
      <c r="D361" s="127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10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125"/>
      <c r="BD361" s="2"/>
      <c r="BE361" s="2"/>
      <c r="BF361" s="2"/>
      <c r="BG361" s="2"/>
      <c r="BH361" s="2"/>
      <c r="BI361" s="125"/>
      <c r="BJ361" s="125"/>
      <c r="BK361" s="125"/>
      <c r="BL361" s="2"/>
      <c r="BM361" s="2"/>
      <c r="BN361" s="2"/>
      <c r="BO361" s="125"/>
      <c r="BP361" s="125"/>
      <c r="BQ361" s="125"/>
      <c r="BR361" s="2"/>
      <c r="BS361" s="2"/>
      <c r="BT361" s="2"/>
      <c r="BU361" s="125"/>
      <c r="BV361" s="125"/>
      <c r="BW361" s="125"/>
      <c r="BX361" s="2"/>
      <c r="BY361" s="2"/>
      <c r="BZ361" s="2"/>
      <c r="CA361" s="2"/>
      <c r="CB361" s="2"/>
    </row>
    <row r="362" spans="1:80" ht="15.5" x14ac:dyDescent="0.3">
      <c r="A362" s="10"/>
      <c r="B362" s="2"/>
      <c r="C362" s="2"/>
      <c r="D362" s="127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10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125"/>
      <c r="BD362" s="2"/>
      <c r="BE362" s="2"/>
      <c r="BF362" s="2"/>
      <c r="BG362" s="2"/>
      <c r="BH362" s="2"/>
      <c r="BI362" s="125"/>
      <c r="BJ362" s="125"/>
      <c r="BK362" s="125"/>
      <c r="BL362" s="2"/>
      <c r="BM362" s="2"/>
      <c r="BN362" s="2"/>
      <c r="BO362" s="125"/>
      <c r="BP362" s="125"/>
      <c r="BQ362" s="125"/>
      <c r="BR362" s="2"/>
      <c r="BS362" s="2"/>
      <c r="BT362" s="2"/>
      <c r="BU362" s="125"/>
      <c r="BV362" s="125"/>
      <c r="BW362" s="125"/>
      <c r="BX362" s="2"/>
      <c r="BY362" s="2"/>
      <c r="BZ362" s="2"/>
      <c r="CA362" s="2"/>
      <c r="CB362" s="2"/>
    </row>
    <row r="363" spans="1:80" ht="15.5" x14ac:dyDescent="0.3">
      <c r="A363" s="10"/>
      <c r="B363" s="2"/>
      <c r="C363" s="2"/>
      <c r="D363" s="127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10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125"/>
      <c r="BD363" s="2"/>
      <c r="BE363" s="2"/>
      <c r="BF363" s="2"/>
      <c r="BG363" s="2"/>
      <c r="BH363" s="2"/>
      <c r="BI363" s="125"/>
      <c r="BJ363" s="125"/>
      <c r="BK363" s="125"/>
      <c r="BL363" s="2"/>
      <c r="BM363" s="2"/>
      <c r="BN363" s="2"/>
      <c r="BO363" s="125"/>
      <c r="BP363" s="125"/>
      <c r="BQ363" s="125"/>
      <c r="BR363" s="2"/>
      <c r="BS363" s="2"/>
      <c r="BT363" s="2"/>
      <c r="BU363" s="125"/>
      <c r="BV363" s="125"/>
      <c r="BW363" s="125"/>
      <c r="BX363" s="2"/>
      <c r="BY363" s="2"/>
      <c r="BZ363" s="2"/>
      <c r="CA363" s="2"/>
      <c r="CB363" s="2"/>
    </row>
    <row r="364" spans="1:80" ht="15.5" x14ac:dyDescent="0.3">
      <c r="A364" s="10"/>
      <c r="B364" s="2"/>
      <c r="C364" s="2"/>
      <c r="D364" s="127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10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125"/>
      <c r="BD364" s="2"/>
      <c r="BE364" s="2"/>
      <c r="BF364" s="2"/>
      <c r="BG364" s="2"/>
      <c r="BH364" s="2"/>
      <c r="BI364" s="125"/>
      <c r="BJ364" s="125"/>
      <c r="BK364" s="125"/>
      <c r="BL364" s="2"/>
      <c r="BM364" s="2"/>
      <c r="BN364" s="2"/>
      <c r="BO364" s="125"/>
      <c r="BP364" s="125"/>
      <c r="BQ364" s="125"/>
      <c r="BR364" s="2"/>
      <c r="BS364" s="2"/>
      <c r="BT364" s="2"/>
      <c r="BU364" s="125"/>
      <c r="BV364" s="125"/>
      <c r="BW364" s="125"/>
      <c r="BX364" s="2"/>
      <c r="BY364" s="2"/>
      <c r="BZ364" s="2"/>
      <c r="CA364" s="2"/>
      <c r="CB364" s="2"/>
    </row>
    <row r="365" spans="1:80" ht="15.5" x14ac:dyDescent="0.3">
      <c r="A365" s="10"/>
      <c r="B365" s="2"/>
      <c r="C365" s="2"/>
      <c r="D365" s="127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10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125"/>
      <c r="BD365" s="2"/>
      <c r="BE365" s="2"/>
      <c r="BF365" s="2"/>
      <c r="BG365" s="2"/>
      <c r="BH365" s="2"/>
      <c r="BI365" s="125"/>
      <c r="BJ365" s="125"/>
      <c r="BK365" s="125"/>
      <c r="BL365" s="2"/>
      <c r="BM365" s="2"/>
      <c r="BN365" s="2"/>
      <c r="BO365" s="125"/>
      <c r="BP365" s="125"/>
      <c r="BQ365" s="125"/>
      <c r="BR365" s="2"/>
      <c r="BS365" s="2"/>
      <c r="BT365" s="2"/>
      <c r="BU365" s="125"/>
      <c r="BV365" s="125"/>
      <c r="BW365" s="125"/>
      <c r="BX365" s="2"/>
      <c r="BY365" s="2"/>
      <c r="BZ365" s="2"/>
      <c r="CA365" s="2"/>
      <c r="CB365" s="2"/>
    </row>
    <row r="366" spans="1:80" ht="15.5" x14ac:dyDescent="0.3">
      <c r="A366" s="10"/>
      <c r="B366" s="2"/>
      <c r="C366" s="2"/>
      <c r="D366" s="127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10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125"/>
      <c r="BD366" s="2"/>
      <c r="BE366" s="2"/>
      <c r="BF366" s="2"/>
      <c r="BG366" s="2"/>
      <c r="BH366" s="2"/>
      <c r="BI366" s="125"/>
      <c r="BJ366" s="125"/>
      <c r="BK366" s="125"/>
      <c r="BL366" s="2"/>
      <c r="BM366" s="2"/>
      <c r="BN366" s="2"/>
      <c r="BO366" s="125"/>
      <c r="BP366" s="125"/>
      <c r="BQ366" s="125"/>
      <c r="BR366" s="2"/>
      <c r="BS366" s="2"/>
      <c r="BT366" s="2"/>
      <c r="BU366" s="125"/>
      <c r="BV366" s="125"/>
      <c r="BW366" s="125"/>
      <c r="BX366" s="2"/>
      <c r="BY366" s="2"/>
      <c r="BZ366" s="2"/>
      <c r="CA366" s="2"/>
      <c r="CB366" s="2"/>
    </row>
    <row r="367" spans="1:80" ht="15.5" x14ac:dyDescent="0.3">
      <c r="A367" s="10"/>
      <c r="B367" s="2"/>
      <c r="C367" s="2"/>
      <c r="D367" s="127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10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125"/>
      <c r="BD367" s="2"/>
      <c r="BE367" s="2"/>
      <c r="BF367" s="2"/>
      <c r="BG367" s="2"/>
      <c r="BH367" s="2"/>
      <c r="BI367" s="125"/>
      <c r="BJ367" s="125"/>
      <c r="BK367" s="125"/>
      <c r="BL367" s="2"/>
      <c r="BM367" s="2"/>
      <c r="BN367" s="2"/>
      <c r="BO367" s="125"/>
      <c r="BP367" s="125"/>
      <c r="BQ367" s="125"/>
      <c r="BR367" s="2"/>
      <c r="BS367" s="2"/>
      <c r="BT367" s="2"/>
      <c r="BU367" s="125"/>
      <c r="BV367" s="125"/>
      <c r="BW367" s="125"/>
      <c r="BX367" s="2"/>
      <c r="BY367" s="2"/>
      <c r="BZ367" s="2"/>
      <c r="CA367" s="2"/>
      <c r="CB367" s="2"/>
    </row>
    <row r="368" spans="1:80" ht="15.5" x14ac:dyDescent="0.3">
      <c r="A368" s="10"/>
      <c r="B368" s="2"/>
      <c r="C368" s="2"/>
      <c r="D368" s="127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10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125"/>
      <c r="BD368" s="2"/>
      <c r="BE368" s="2"/>
      <c r="BF368" s="2"/>
      <c r="BG368" s="2"/>
      <c r="BH368" s="2"/>
      <c r="BI368" s="125"/>
      <c r="BJ368" s="125"/>
      <c r="BK368" s="125"/>
      <c r="BL368" s="2"/>
      <c r="BM368" s="2"/>
      <c r="BN368" s="2"/>
      <c r="BO368" s="125"/>
      <c r="BP368" s="125"/>
      <c r="BQ368" s="125"/>
      <c r="BR368" s="2"/>
      <c r="BS368" s="2"/>
      <c r="BT368" s="2"/>
      <c r="BU368" s="125"/>
      <c r="BV368" s="125"/>
      <c r="BW368" s="125"/>
      <c r="BX368" s="2"/>
      <c r="BY368" s="2"/>
      <c r="BZ368" s="2"/>
      <c r="CA368" s="2"/>
      <c r="CB368" s="2"/>
    </row>
    <row r="369" spans="1:80" ht="15.5" x14ac:dyDescent="0.3">
      <c r="A369" s="10"/>
      <c r="B369" s="2"/>
      <c r="C369" s="2"/>
      <c r="D369" s="127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10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125"/>
      <c r="BD369" s="2"/>
      <c r="BE369" s="2"/>
      <c r="BF369" s="2"/>
      <c r="BG369" s="2"/>
      <c r="BH369" s="2"/>
      <c r="BI369" s="125"/>
      <c r="BJ369" s="125"/>
      <c r="BK369" s="125"/>
      <c r="BL369" s="2"/>
      <c r="BM369" s="2"/>
      <c r="BN369" s="2"/>
      <c r="BO369" s="125"/>
      <c r="BP369" s="125"/>
      <c r="BQ369" s="125"/>
      <c r="BR369" s="2"/>
      <c r="BS369" s="2"/>
      <c r="BT369" s="2"/>
      <c r="BU369" s="125"/>
      <c r="BV369" s="125"/>
      <c r="BW369" s="125"/>
      <c r="BX369" s="2"/>
      <c r="BY369" s="2"/>
      <c r="BZ369" s="2"/>
      <c r="CA369" s="2"/>
      <c r="CB369" s="2"/>
    </row>
    <row r="370" spans="1:80" ht="15.5" x14ac:dyDescent="0.3">
      <c r="A370" s="10"/>
      <c r="B370" s="2"/>
      <c r="C370" s="2"/>
      <c r="D370" s="127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10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125"/>
      <c r="BD370" s="2"/>
      <c r="BE370" s="2"/>
      <c r="BF370" s="2"/>
      <c r="BG370" s="2"/>
      <c r="BH370" s="2"/>
      <c r="BI370" s="125"/>
      <c r="BJ370" s="125"/>
      <c r="BK370" s="125"/>
      <c r="BL370" s="2"/>
      <c r="BM370" s="2"/>
      <c r="BN370" s="2"/>
      <c r="BO370" s="125"/>
      <c r="BP370" s="125"/>
      <c r="BQ370" s="125"/>
      <c r="BR370" s="2"/>
      <c r="BS370" s="2"/>
      <c r="BT370" s="2"/>
      <c r="BU370" s="125"/>
      <c r="BV370" s="125"/>
      <c r="BW370" s="125"/>
      <c r="BX370" s="2"/>
      <c r="BY370" s="2"/>
      <c r="BZ370" s="2"/>
      <c r="CA370" s="2"/>
      <c r="CB370" s="2"/>
    </row>
    <row r="371" spans="1:80" ht="15.5" x14ac:dyDescent="0.3">
      <c r="A371" s="10"/>
      <c r="B371" s="2"/>
      <c r="C371" s="2"/>
      <c r="D371" s="127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10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125"/>
      <c r="BD371" s="2"/>
      <c r="BE371" s="2"/>
      <c r="BF371" s="2"/>
      <c r="BG371" s="2"/>
      <c r="BH371" s="2"/>
      <c r="BI371" s="125"/>
      <c r="BJ371" s="125"/>
      <c r="BK371" s="125"/>
      <c r="BL371" s="2"/>
      <c r="BM371" s="2"/>
      <c r="BN371" s="2"/>
      <c r="BO371" s="125"/>
      <c r="BP371" s="125"/>
      <c r="BQ371" s="125"/>
      <c r="BR371" s="2"/>
      <c r="BS371" s="2"/>
      <c r="BT371" s="2"/>
      <c r="BU371" s="125"/>
      <c r="BV371" s="125"/>
      <c r="BW371" s="125"/>
      <c r="BX371" s="2"/>
      <c r="BY371" s="2"/>
      <c r="BZ371" s="2"/>
      <c r="CA371" s="2"/>
      <c r="CB371" s="2"/>
    </row>
    <row r="372" spans="1:80" ht="15.5" x14ac:dyDescent="0.3">
      <c r="A372" s="10"/>
      <c r="B372" s="2"/>
      <c r="C372" s="2"/>
      <c r="D372" s="127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10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125"/>
      <c r="BD372" s="2"/>
      <c r="BE372" s="2"/>
      <c r="BF372" s="2"/>
      <c r="BG372" s="2"/>
      <c r="BH372" s="2"/>
      <c r="BI372" s="125"/>
      <c r="BJ372" s="125"/>
      <c r="BK372" s="125"/>
      <c r="BL372" s="2"/>
      <c r="BM372" s="2"/>
      <c r="BN372" s="2"/>
      <c r="BO372" s="125"/>
      <c r="BP372" s="125"/>
      <c r="BQ372" s="125"/>
      <c r="BR372" s="2"/>
      <c r="BS372" s="2"/>
      <c r="BT372" s="2"/>
      <c r="BU372" s="125"/>
      <c r="BV372" s="125"/>
      <c r="BW372" s="125"/>
      <c r="BX372" s="2"/>
      <c r="BY372" s="2"/>
      <c r="BZ372" s="2"/>
      <c r="CA372" s="2"/>
      <c r="CB372" s="2"/>
    </row>
    <row r="373" spans="1:80" ht="15.5" x14ac:dyDescent="0.3">
      <c r="A373" s="10"/>
      <c r="B373" s="2"/>
      <c r="C373" s="2"/>
      <c r="D373" s="127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10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125"/>
      <c r="BD373" s="2"/>
      <c r="BE373" s="2"/>
      <c r="BF373" s="2"/>
      <c r="BG373" s="2"/>
      <c r="BH373" s="2"/>
      <c r="BI373" s="125"/>
      <c r="BJ373" s="125"/>
      <c r="BK373" s="125"/>
      <c r="BL373" s="2"/>
      <c r="BM373" s="2"/>
      <c r="BN373" s="2"/>
      <c r="BO373" s="125"/>
      <c r="BP373" s="125"/>
      <c r="BQ373" s="125"/>
      <c r="BR373" s="2"/>
      <c r="BS373" s="2"/>
      <c r="BT373" s="2"/>
      <c r="BU373" s="125"/>
      <c r="BV373" s="125"/>
      <c r="BW373" s="125"/>
      <c r="BX373" s="2"/>
      <c r="BY373" s="2"/>
      <c r="BZ373" s="2"/>
      <c r="CA373" s="2"/>
      <c r="CB373" s="2"/>
    </row>
    <row r="374" spans="1:80" ht="15.5" x14ac:dyDescent="0.3">
      <c r="A374" s="10"/>
      <c r="B374" s="2"/>
      <c r="C374" s="2"/>
      <c r="D374" s="127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10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125"/>
      <c r="BD374" s="2"/>
      <c r="BE374" s="2"/>
      <c r="BF374" s="2"/>
      <c r="BG374" s="2"/>
      <c r="BH374" s="2"/>
      <c r="BI374" s="125"/>
      <c r="BJ374" s="125"/>
      <c r="BK374" s="125"/>
      <c r="BL374" s="2"/>
      <c r="BM374" s="2"/>
      <c r="BN374" s="2"/>
      <c r="BO374" s="125"/>
      <c r="BP374" s="125"/>
      <c r="BQ374" s="125"/>
      <c r="BR374" s="2"/>
      <c r="BS374" s="2"/>
      <c r="BT374" s="2"/>
      <c r="BU374" s="125"/>
      <c r="BV374" s="125"/>
      <c r="BW374" s="125"/>
      <c r="BX374" s="2"/>
      <c r="BY374" s="2"/>
      <c r="BZ374" s="2"/>
      <c r="CA374" s="2"/>
      <c r="CB374" s="2"/>
    </row>
    <row r="375" spans="1:80" ht="15.5" x14ac:dyDescent="0.3">
      <c r="A375" s="10"/>
      <c r="B375" s="2"/>
      <c r="C375" s="2"/>
      <c r="D375" s="127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10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125"/>
      <c r="BD375" s="2"/>
      <c r="BE375" s="2"/>
      <c r="BF375" s="2"/>
      <c r="BG375" s="2"/>
      <c r="BH375" s="2"/>
      <c r="BI375" s="125"/>
      <c r="BJ375" s="125"/>
      <c r="BK375" s="125"/>
      <c r="BL375" s="2"/>
      <c r="BM375" s="2"/>
      <c r="BN375" s="2"/>
      <c r="BO375" s="125"/>
      <c r="BP375" s="125"/>
      <c r="BQ375" s="125"/>
      <c r="BR375" s="2"/>
      <c r="BS375" s="2"/>
      <c r="BT375" s="2"/>
      <c r="BU375" s="125"/>
      <c r="BV375" s="125"/>
      <c r="BW375" s="125"/>
      <c r="BX375" s="2"/>
      <c r="BY375" s="2"/>
      <c r="BZ375" s="2"/>
      <c r="CA375" s="2"/>
      <c r="CB375" s="2"/>
    </row>
    <row r="376" spans="1:80" ht="15.5" x14ac:dyDescent="0.3">
      <c r="A376" s="10"/>
      <c r="B376" s="2"/>
      <c r="C376" s="2"/>
      <c r="D376" s="127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10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125"/>
      <c r="BD376" s="2"/>
      <c r="BE376" s="2"/>
      <c r="BF376" s="2"/>
      <c r="BG376" s="2"/>
      <c r="BH376" s="2"/>
      <c r="BI376" s="125"/>
      <c r="BJ376" s="125"/>
      <c r="BK376" s="125"/>
      <c r="BL376" s="2"/>
      <c r="BM376" s="2"/>
      <c r="BN376" s="2"/>
      <c r="BO376" s="125"/>
      <c r="BP376" s="125"/>
      <c r="BQ376" s="125"/>
      <c r="BR376" s="2"/>
      <c r="BS376" s="2"/>
      <c r="BT376" s="2"/>
      <c r="BU376" s="125"/>
      <c r="BV376" s="125"/>
      <c r="BW376" s="125"/>
      <c r="BX376" s="2"/>
      <c r="BY376" s="2"/>
      <c r="BZ376" s="2"/>
      <c r="CA376" s="2"/>
      <c r="CB376" s="2"/>
    </row>
    <row r="377" spans="1:80" ht="15.5" x14ac:dyDescent="0.3">
      <c r="A377" s="10"/>
      <c r="B377" s="2"/>
      <c r="C377" s="2"/>
      <c r="D377" s="127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10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125"/>
      <c r="BD377" s="2"/>
      <c r="BE377" s="2"/>
      <c r="BF377" s="2"/>
      <c r="BG377" s="2"/>
      <c r="BH377" s="2"/>
      <c r="BI377" s="125"/>
      <c r="BJ377" s="125"/>
      <c r="BK377" s="125"/>
      <c r="BL377" s="2"/>
      <c r="BM377" s="2"/>
      <c r="BN377" s="2"/>
      <c r="BO377" s="125"/>
      <c r="BP377" s="125"/>
      <c r="BQ377" s="125"/>
      <c r="BR377" s="2"/>
      <c r="BS377" s="2"/>
      <c r="BT377" s="2"/>
      <c r="BU377" s="125"/>
      <c r="BV377" s="125"/>
      <c r="BW377" s="125"/>
      <c r="BX377" s="2"/>
      <c r="BY377" s="2"/>
      <c r="BZ377" s="2"/>
      <c r="CA377" s="2"/>
      <c r="CB377" s="2"/>
    </row>
    <row r="378" spans="1:80" ht="15.5" x14ac:dyDescent="0.3">
      <c r="A378" s="10"/>
      <c r="B378" s="2"/>
      <c r="C378" s="2"/>
      <c r="D378" s="127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10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125"/>
      <c r="BD378" s="2"/>
      <c r="BE378" s="2"/>
      <c r="BF378" s="2"/>
      <c r="BG378" s="2"/>
      <c r="BH378" s="2"/>
      <c r="BI378" s="125"/>
      <c r="BJ378" s="125"/>
      <c r="BK378" s="125"/>
      <c r="BL378" s="2"/>
      <c r="BM378" s="2"/>
      <c r="BN378" s="2"/>
      <c r="BO378" s="125"/>
      <c r="BP378" s="125"/>
      <c r="BQ378" s="125"/>
      <c r="BR378" s="2"/>
      <c r="BS378" s="2"/>
      <c r="BT378" s="2"/>
      <c r="BU378" s="125"/>
      <c r="BV378" s="125"/>
      <c r="BW378" s="125"/>
      <c r="BX378" s="2"/>
      <c r="BY378" s="2"/>
      <c r="BZ378" s="2"/>
      <c r="CA378" s="2"/>
      <c r="CB378" s="2"/>
    </row>
    <row r="379" spans="1:80" ht="15.5" x14ac:dyDescent="0.3">
      <c r="A379" s="10"/>
      <c r="B379" s="2"/>
      <c r="C379" s="2"/>
      <c r="D379" s="127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10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125"/>
      <c r="BD379" s="2"/>
      <c r="BE379" s="2"/>
      <c r="BF379" s="2"/>
      <c r="BG379" s="2"/>
      <c r="BH379" s="2"/>
      <c r="BI379" s="125"/>
      <c r="BJ379" s="125"/>
      <c r="BK379" s="125"/>
      <c r="BL379" s="2"/>
      <c r="BM379" s="2"/>
      <c r="BN379" s="2"/>
      <c r="BO379" s="125"/>
      <c r="BP379" s="125"/>
      <c r="BQ379" s="125"/>
      <c r="BR379" s="2"/>
      <c r="BS379" s="2"/>
      <c r="BT379" s="2"/>
      <c r="BU379" s="125"/>
      <c r="BV379" s="125"/>
      <c r="BW379" s="125"/>
      <c r="BX379" s="2"/>
      <c r="BY379" s="2"/>
      <c r="BZ379" s="2"/>
      <c r="CA379" s="2"/>
      <c r="CB379" s="2"/>
    </row>
    <row r="380" spans="1:80" ht="15.5" x14ac:dyDescent="0.3">
      <c r="A380" s="10"/>
      <c r="B380" s="2"/>
      <c r="C380" s="2"/>
      <c r="D380" s="127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10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125"/>
      <c r="BD380" s="2"/>
      <c r="BE380" s="2"/>
      <c r="BF380" s="2"/>
      <c r="BG380" s="2"/>
      <c r="BH380" s="2"/>
      <c r="BI380" s="125"/>
      <c r="BJ380" s="125"/>
      <c r="BK380" s="125"/>
      <c r="BL380" s="2"/>
      <c r="BM380" s="2"/>
      <c r="BN380" s="2"/>
      <c r="BO380" s="125"/>
      <c r="BP380" s="125"/>
      <c r="BQ380" s="125"/>
      <c r="BR380" s="2"/>
      <c r="BS380" s="2"/>
      <c r="BT380" s="2"/>
      <c r="BU380" s="125"/>
      <c r="BV380" s="125"/>
      <c r="BW380" s="125"/>
      <c r="BX380" s="2"/>
      <c r="BY380" s="2"/>
      <c r="BZ380" s="2"/>
      <c r="CA380" s="2"/>
      <c r="CB380" s="2"/>
    </row>
    <row r="381" spans="1:80" ht="15.5" x14ac:dyDescent="0.3">
      <c r="A381" s="10"/>
      <c r="B381" s="2"/>
      <c r="C381" s="2"/>
      <c r="D381" s="127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10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125"/>
      <c r="BD381" s="2"/>
      <c r="BE381" s="2"/>
      <c r="BF381" s="2"/>
      <c r="BG381" s="2"/>
      <c r="BH381" s="2"/>
      <c r="BI381" s="125"/>
      <c r="BJ381" s="125"/>
      <c r="BK381" s="125"/>
      <c r="BL381" s="2"/>
      <c r="BM381" s="2"/>
      <c r="BN381" s="2"/>
      <c r="BO381" s="125"/>
      <c r="BP381" s="125"/>
      <c r="BQ381" s="125"/>
      <c r="BR381" s="2"/>
      <c r="BS381" s="2"/>
      <c r="BT381" s="2"/>
      <c r="BU381" s="125"/>
      <c r="BV381" s="125"/>
      <c r="BW381" s="125"/>
      <c r="BX381" s="2"/>
      <c r="BY381" s="2"/>
      <c r="BZ381" s="2"/>
      <c r="CA381" s="2"/>
      <c r="CB381" s="2"/>
    </row>
    <row r="382" spans="1:80" ht="15.5" x14ac:dyDescent="0.3">
      <c r="A382" s="10"/>
      <c r="B382" s="2"/>
      <c r="C382" s="2"/>
      <c r="D382" s="127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10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125"/>
      <c r="BD382" s="2"/>
      <c r="BE382" s="2"/>
      <c r="BF382" s="2"/>
      <c r="BG382" s="2"/>
      <c r="BH382" s="2"/>
      <c r="BI382" s="125"/>
      <c r="BJ382" s="125"/>
      <c r="BK382" s="125"/>
      <c r="BL382" s="2"/>
      <c r="BM382" s="2"/>
      <c r="BN382" s="2"/>
      <c r="BO382" s="125"/>
      <c r="BP382" s="125"/>
      <c r="BQ382" s="125"/>
      <c r="BR382" s="2"/>
      <c r="BS382" s="2"/>
      <c r="BT382" s="2"/>
      <c r="BU382" s="125"/>
      <c r="BV382" s="125"/>
      <c r="BW382" s="125"/>
      <c r="BX382" s="2"/>
      <c r="BY382" s="2"/>
      <c r="BZ382" s="2"/>
      <c r="CA382" s="2"/>
      <c r="CB382" s="2"/>
    </row>
    <row r="383" spans="1:80" ht="15.5" x14ac:dyDescent="0.3">
      <c r="A383" s="10"/>
      <c r="B383" s="2"/>
      <c r="C383" s="2"/>
      <c r="D383" s="127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10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125"/>
      <c r="BD383" s="2"/>
      <c r="BE383" s="2"/>
      <c r="BF383" s="2"/>
      <c r="BG383" s="2"/>
      <c r="BH383" s="2"/>
      <c r="BI383" s="125"/>
      <c r="BJ383" s="125"/>
      <c r="BK383" s="125"/>
      <c r="BL383" s="2"/>
      <c r="BM383" s="2"/>
      <c r="BN383" s="2"/>
      <c r="BO383" s="125"/>
      <c r="BP383" s="125"/>
      <c r="BQ383" s="125"/>
      <c r="BR383" s="2"/>
      <c r="BS383" s="2"/>
      <c r="BT383" s="2"/>
      <c r="BU383" s="125"/>
      <c r="BV383" s="125"/>
      <c r="BW383" s="125"/>
      <c r="BX383" s="2"/>
      <c r="BY383" s="2"/>
      <c r="BZ383" s="2"/>
      <c r="CA383" s="2"/>
      <c r="CB383" s="2"/>
    </row>
    <row r="384" spans="1:80" ht="15.5" x14ac:dyDescent="0.3">
      <c r="A384" s="10"/>
      <c r="B384" s="2"/>
      <c r="C384" s="2"/>
      <c r="D384" s="127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10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125"/>
      <c r="BD384" s="2"/>
      <c r="BE384" s="2"/>
      <c r="BF384" s="2"/>
      <c r="BG384" s="2"/>
      <c r="BH384" s="2"/>
      <c r="BI384" s="125"/>
      <c r="BJ384" s="125"/>
      <c r="BK384" s="125"/>
      <c r="BL384" s="2"/>
      <c r="BM384" s="2"/>
      <c r="BN384" s="2"/>
      <c r="BO384" s="125"/>
      <c r="BP384" s="125"/>
      <c r="BQ384" s="125"/>
      <c r="BR384" s="2"/>
      <c r="BS384" s="2"/>
      <c r="BT384" s="2"/>
      <c r="BU384" s="125"/>
      <c r="BV384" s="125"/>
      <c r="BW384" s="125"/>
      <c r="BX384" s="2"/>
      <c r="BY384" s="2"/>
      <c r="BZ384" s="2"/>
      <c r="CA384" s="2"/>
      <c r="CB384" s="2"/>
    </row>
    <row r="385" spans="1:80" ht="15.5" x14ac:dyDescent="0.3">
      <c r="A385" s="10"/>
      <c r="B385" s="2"/>
      <c r="C385" s="2"/>
      <c r="D385" s="127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10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125"/>
      <c r="BD385" s="2"/>
      <c r="BE385" s="2"/>
      <c r="BF385" s="2"/>
      <c r="BG385" s="2"/>
      <c r="BH385" s="2"/>
      <c r="BI385" s="125"/>
      <c r="BJ385" s="125"/>
      <c r="BK385" s="125"/>
      <c r="BL385" s="2"/>
      <c r="BM385" s="2"/>
      <c r="BN385" s="2"/>
      <c r="BO385" s="125"/>
      <c r="BP385" s="125"/>
      <c r="BQ385" s="125"/>
      <c r="BR385" s="2"/>
      <c r="BS385" s="2"/>
      <c r="BT385" s="2"/>
      <c r="BU385" s="125"/>
      <c r="BV385" s="125"/>
      <c r="BW385" s="125"/>
      <c r="BX385" s="2"/>
      <c r="BY385" s="2"/>
      <c r="BZ385" s="2"/>
      <c r="CA385" s="2"/>
      <c r="CB385" s="2"/>
    </row>
    <row r="386" spans="1:80" ht="15.5" x14ac:dyDescent="0.3">
      <c r="A386" s="10"/>
      <c r="B386" s="2"/>
      <c r="C386" s="2"/>
      <c r="D386" s="127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10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125"/>
      <c r="BD386" s="2"/>
      <c r="BE386" s="2"/>
      <c r="BF386" s="2"/>
      <c r="BG386" s="2"/>
      <c r="BH386" s="2"/>
      <c r="BI386" s="125"/>
      <c r="BJ386" s="125"/>
      <c r="BK386" s="125"/>
      <c r="BL386" s="2"/>
      <c r="BM386" s="2"/>
      <c r="BN386" s="2"/>
      <c r="BO386" s="125"/>
      <c r="BP386" s="125"/>
      <c r="BQ386" s="125"/>
      <c r="BR386" s="2"/>
      <c r="BS386" s="2"/>
      <c r="BT386" s="2"/>
      <c r="BU386" s="125"/>
      <c r="BV386" s="125"/>
      <c r="BW386" s="125"/>
      <c r="BX386" s="2"/>
      <c r="BY386" s="2"/>
      <c r="BZ386" s="2"/>
      <c r="CA386" s="2"/>
      <c r="CB386" s="2"/>
    </row>
    <row r="387" spans="1:80" ht="15.5" x14ac:dyDescent="0.3">
      <c r="A387" s="10"/>
      <c r="B387" s="2"/>
      <c r="C387" s="2"/>
      <c r="D387" s="127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10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125"/>
      <c r="BD387" s="2"/>
      <c r="BE387" s="2"/>
      <c r="BF387" s="2"/>
      <c r="BG387" s="2"/>
      <c r="BH387" s="2"/>
      <c r="BI387" s="125"/>
      <c r="BJ387" s="125"/>
      <c r="BK387" s="125"/>
      <c r="BL387" s="2"/>
      <c r="BM387" s="2"/>
      <c r="BN387" s="2"/>
      <c r="BO387" s="125"/>
      <c r="BP387" s="125"/>
      <c r="BQ387" s="125"/>
      <c r="BR387" s="2"/>
      <c r="BS387" s="2"/>
      <c r="BT387" s="2"/>
      <c r="BU387" s="125"/>
      <c r="BV387" s="125"/>
      <c r="BW387" s="125"/>
      <c r="BX387" s="2"/>
      <c r="BY387" s="2"/>
      <c r="BZ387" s="2"/>
      <c r="CA387" s="2"/>
      <c r="CB387" s="2"/>
    </row>
    <row r="388" spans="1:80" ht="15.5" x14ac:dyDescent="0.3">
      <c r="A388" s="10"/>
      <c r="B388" s="2"/>
      <c r="C388" s="2"/>
      <c r="D388" s="127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10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125"/>
      <c r="BD388" s="2"/>
      <c r="BE388" s="2"/>
      <c r="BF388" s="2"/>
      <c r="BG388" s="2"/>
      <c r="BH388" s="2"/>
      <c r="BI388" s="125"/>
      <c r="BJ388" s="125"/>
      <c r="BK388" s="125"/>
      <c r="BL388" s="2"/>
      <c r="BM388" s="2"/>
      <c r="BN388" s="2"/>
      <c r="BO388" s="125"/>
      <c r="BP388" s="125"/>
      <c r="BQ388" s="125"/>
      <c r="BR388" s="2"/>
      <c r="BS388" s="2"/>
      <c r="BT388" s="2"/>
      <c r="BU388" s="125"/>
      <c r="BV388" s="125"/>
      <c r="BW388" s="125"/>
      <c r="BX388" s="2"/>
      <c r="BY388" s="2"/>
      <c r="BZ388" s="2"/>
      <c r="CA388" s="2"/>
      <c r="CB388" s="2"/>
    </row>
    <row r="389" spans="1:80" ht="15.5" x14ac:dyDescent="0.3">
      <c r="A389" s="10"/>
      <c r="B389" s="2"/>
      <c r="C389" s="2"/>
      <c r="D389" s="127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10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125"/>
      <c r="BD389" s="2"/>
      <c r="BE389" s="2"/>
      <c r="BF389" s="2"/>
      <c r="BG389" s="2"/>
      <c r="BH389" s="2"/>
      <c r="BI389" s="125"/>
      <c r="BJ389" s="125"/>
      <c r="BK389" s="125"/>
      <c r="BL389" s="2"/>
      <c r="BM389" s="2"/>
      <c r="BN389" s="2"/>
      <c r="BO389" s="125"/>
      <c r="BP389" s="125"/>
      <c r="BQ389" s="125"/>
      <c r="BR389" s="2"/>
      <c r="BS389" s="2"/>
      <c r="BT389" s="2"/>
      <c r="BU389" s="125"/>
      <c r="BV389" s="125"/>
      <c r="BW389" s="125"/>
      <c r="BX389" s="2"/>
      <c r="BY389" s="2"/>
      <c r="BZ389" s="2"/>
      <c r="CA389" s="2"/>
      <c r="CB389" s="2"/>
    </row>
    <row r="390" spans="1:80" ht="15.5" x14ac:dyDescent="0.3">
      <c r="A390" s="10"/>
      <c r="B390" s="2"/>
      <c r="C390" s="2"/>
      <c r="D390" s="127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10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125"/>
      <c r="BD390" s="2"/>
      <c r="BE390" s="2"/>
      <c r="BF390" s="2"/>
      <c r="BG390" s="2"/>
      <c r="BH390" s="2"/>
      <c r="BI390" s="125"/>
      <c r="BJ390" s="125"/>
      <c r="BK390" s="125"/>
      <c r="BL390" s="2"/>
      <c r="BM390" s="2"/>
      <c r="BN390" s="2"/>
      <c r="BO390" s="125"/>
      <c r="BP390" s="125"/>
      <c r="BQ390" s="125"/>
      <c r="BR390" s="2"/>
      <c r="BS390" s="2"/>
      <c r="BT390" s="2"/>
      <c r="BU390" s="125"/>
      <c r="BV390" s="125"/>
      <c r="BW390" s="125"/>
      <c r="BX390" s="2"/>
      <c r="BY390" s="2"/>
      <c r="BZ390" s="2"/>
      <c r="CA390" s="2"/>
      <c r="CB390" s="2"/>
    </row>
    <row r="391" spans="1:80" ht="15.5" x14ac:dyDescent="0.3">
      <c r="A391" s="10"/>
      <c r="B391" s="2"/>
      <c r="C391" s="2"/>
      <c r="D391" s="127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10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125"/>
      <c r="BD391" s="2"/>
      <c r="BE391" s="2"/>
      <c r="BF391" s="2"/>
      <c r="BG391" s="2"/>
      <c r="BH391" s="2"/>
      <c r="BI391" s="125"/>
      <c r="BJ391" s="125"/>
      <c r="BK391" s="125"/>
      <c r="BL391" s="2"/>
      <c r="BM391" s="2"/>
      <c r="BN391" s="2"/>
      <c r="BO391" s="125"/>
      <c r="BP391" s="125"/>
      <c r="BQ391" s="125"/>
      <c r="BR391" s="2"/>
      <c r="BS391" s="2"/>
      <c r="BT391" s="2"/>
      <c r="BU391" s="125"/>
      <c r="BV391" s="125"/>
      <c r="BW391" s="125"/>
      <c r="BX391" s="2"/>
      <c r="BY391" s="2"/>
      <c r="BZ391" s="2"/>
      <c r="CA391" s="2"/>
      <c r="CB391" s="2"/>
    </row>
    <row r="392" spans="1:80" ht="15.5" x14ac:dyDescent="0.3">
      <c r="A392" s="10"/>
      <c r="B392" s="2"/>
      <c r="C392" s="2"/>
      <c r="D392" s="127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10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125"/>
      <c r="BD392" s="2"/>
      <c r="BE392" s="2"/>
      <c r="BF392" s="2"/>
      <c r="BG392" s="2"/>
      <c r="BH392" s="2"/>
      <c r="BI392" s="125"/>
      <c r="BJ392" s="125"/>
      <c r="BK392" s="125"/>
      <c r="BL392" s="2"/>
      <c r="BM392" s="2"/>
      <c r="BN392" s="2"/>
      <c r="BO392" s="125"/>
      <c r="BP392" s="125"/>
      <c r="BQ392" s="125"/>
      <c r="BR392" s="2"/>
      <c r="BS392" s="2"/>
      <c r="BT392" s="2"/>
      <c r="BU392" s="125"/>
      <c r="BV392" s="125"/>
      <c r="BW392" s="125"/>
      <c r="BX392" s="2"/>
      <c r="BY392" s="2"/>
      <c r="BZ392" s="2"/>
      <c r="CA392" s="2"/>
      <c r="CB392" s="2"/>
    </row>
    <row r="393" spans="1:80" ht="15.5" x14ac:dyDescent="0.3">
      <c r="A393" s="10"/>
      <c r="B393" s="2"/>
      <c r="C393" s="2"/>
      <c r="D393" s="127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10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125"/>
      <c r="BD393" s="2"/>
      <c r="BE393" s="2"/>
      <c r="BF393" s="2"/>
      <c r="BG393" s="2"/>
      <c r="BH393" s="2"/>
      <c r="BI393" s="125"/>
      <c r="BJ393" s="125"/>
      <c r="BK393" s="125"/>
      <c r="BL393" s="2"/>
      <c r="BM393" s="2"/>
      <c r="BN393" s="2"/>
      <c r="BO393" s="125"/>
      <c r="BP393" s="125"/>
      <c r="BQ393" s="125"/>
      <c r="BR393" s="2"/>
      <c r="BS393" s="2"/>
      <c r="BT393" s="2"/>
      <c r="BU393" s="125"/>
      <c r="BV393" s="125"/>
      <c r="BW393" s="125"/>
      <c r="BX393" s="2"/>
      <c r="BY393" s="2"/>
      <c r="BZ393" s="2"/>
      <c r="CA393" s="2"/>
      <c r="CB393" s="2"/>
    </row>
    <row r="394" spans="1:80" ht="15.5" x14ac:dyDescent="0.3">
      <c r="A394" s="10"/>
      <c r="B394" s="2"/>
      <c r="C394" s="2"/>
      <c r="D394" s="127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10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125"/>
      <c r="BD394" s="2"/>
      <c r="BE394" s="2"/>
      <c r="BF394" s="2"/>
      <c r="BG394" s="2"/>
      <c r="BH394" s="2"/>
      <c r="BI394" s="125"/>
      <c r="BJ394" s="125"/>
      <c r="BK394" s="125"/>
      <c r="BL394" s="2"/>
      <c r="BM394" s="2"/>
      <c r="BN394" s="2"/>
      <c r="BO394" s="125"/>
      <c r="BP394" s="125"/>
      <c r="BQ394" s="125"/>
      <c r="BR394" s="2"/>
      <c r="BS394" s="2"/>
      <c r="BT394" s="2"/>
      <c r="BU394" s="125"/>
      <c r="BV394" s="125"/>
      <c r="BW394" s="125"/>
      <c r="BX394" s="2"/>
      <c r="BY394" s="2"/>
      <c r="BZ394" s="2"/>
      <c r="CA394" s="2"/>
      <c r="CB394" s="2"/>
    </row>
    <row r="395" spans="1:80" ht="15.5" x14ac:dyDescent="0.3">
      <c r="A395" s="10"/>
      <c r="B395" s="2"/>
      <c r="C395" s="2"/>
      <c r="D395" s="127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10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125"/>
      <c r="BD395" s="2"/>
      <c r="BE395" s="2"/>
      <c r="BF395" s="2"/>
      <c r="BG395" s="2"/>
      <c r="BH395" s="2"/>
      <c r="BI395" s="125"/>
      <c r="BJ395" s="125"/>
      <c r="BK395" s="125"/>
      <c r="BL395" s="2"/>
      <c r="BM395" s="2"/>
      <c r="BN395" s="2"/>
      <c r="BO395" s="125"/>
      <c r="BP395" s="125"/>
      <c r="BQ395" s="125"/>
      <c r="BR395" s="2"/>
      <c r="BS395" s="2"/>
      <c r="BT395" s="2"/>
      <c r="BU395" s="125"/>
      <c r="BV395" s="125"/>
      <c r="BW395" s="125"/>
      <c r="BX395" s="2"/>
      <c r="BY395" s="2"/>
      <c r="BZ395" s="2"/>
      <c r="CA395" s="2"/>
      <c r="CB395" s="2"/>
    </row>
    <row r="396" spans="1:80" ht="15.5" x14ac:dyDescent="0.3">
      <c r="A396" s="10"/>
      <c r="B396" s="2"/>
      <c r="C396" s="2"/>
      <c r="D396" s="127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10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125"/>
      <c r="BD396" s="2"/>
      <c r="BE396" s="2"/>
      <c r="BF396" s="2"/>
      <c r="BG396" s="2"/>
      <c r="BH396" s="2"/>
      <c r="BI396" s="125"/>
      <c r="BJ396" s="125"/>
      <c r="BK396" s="125"/>
      <c r="BL396" s="2"/>
      <c r="BM396" s="2"/>
      <c r="BN396" s="2"/>
      <c r="BO396" s="125"/>
      <c r="BP396" s="125"/>
      <c r="BQ396" s="125"/>
      <c r="BR396" s="2"/>
      <c r="BS396" s="2"/>
      <c r="BT396" s="2"/>
      <c r="BU396" s="125"/>
      <c r="BV396" s="125"/>
      <c r="BW396" s="125"/>
      <c r="BX396" s="2"/>
      <c r="BY396" s="2"/>
      <c r="BZ396" s="2"/>
      <c r="CA396" s="2"/>
      <c r="CB396" s="2"/>
    </row>
    <row r="397" spans="1:80" ht="15.5" x14ac:dyDescent="0.3">
      <c r="A397" s="10"/>
      <c r="B397" s="2"/>
      <c r="C397" s="2"/>
      <c r="D397" s="127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10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125"/>
      <c r="BD397" s="2"/>
      <c r="BE397" s="2"/>
      <c r="BF397" s="2"/>
      <c r="BG397" s="2"/>
      <c r="BH397" s="2"/>
      <c r="BI397" s="125"/>
      <c r="BJ397" s="125"/>
      <c r="BK397" s="125"/>
      <c r="BL397" s="2"/>
      <c r="BM397" s="2"/>
      <c r="BN397" s="2"/>
      <c r="BO397" s="125"/>
      <c r="BP397" s="125"/>
      <c r="BQ397" s="125"/>
      <c r="BR397" s="2"/>
      <c r="BS397" s="2"/>
      <c r="BT397" s="2"/>
      <c r="BU397" s="125"/>
      <c r="BV397" s="125"/>
      <c r="BW397" s="125"/>
      <c r="BX397" s="2"/>
      <c r="BY397" s="2"/>
      <c r="BZ397" s="2"/>
      <c r="CA397" s="2"/>
      <c r="CB397" s="2"/>
    </row>
    <row r="398" spans="1:80" ht="15.5" x14ac:dyDescent="0.3">
      <c r="A398" s="10"/>
      <c r="B398" s="2"/>
      <c r="C398" s="2"/>
      <c r="D398" s="12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10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125"/>
      <c r="BD398" s="2"/>
      <c r="BE398" s="2"/>
      <c r="BF398" s="2"/>
      <c r="BG398" s="2"/>
      <c r="BH398" s="2"/>
      <c r="BI398" s="125"/>
      <c r="BJ398" s="125"/>
      <c r="BK398" s="125"/>
      <c r="BL398" s="2"/>
      <c r="BM398" s="2"/>
      <c r="BN398" s="2"/>
      <c r="BO398" s="125"/>
      <c r="BP398" s="125"/>
      <c r="BQ398" s="125"/>
      <c r="BR398" s="2"/>
      <c r="BS398" s="2"/>
      <c r="BT398" s="2"/>
      <c r="BU398" s="125"/>
      <c r="BV398" s="125"/>
      <c r="BW398" s="125"/>
      <c r="BX398" s="2"/>
      <c r="BY398" s="2"/>
      <c r="BZ398" s="2"/>
      <c r="CA398" s="2"/>
      <c r="CB398" s="2"/>
    </row>
    <row r="399" spans="1:80" ht="15.5" x14ac:dyDescent="0.3">
      <c r="A399" s="10"/>
      <c r="B399" s="2"/>
      <c r="C399" s="2"/>
      <c r="D399" s="12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10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125"/>
      <c r="BD399" s="2"/>
      <c r="BE399" s="2"/>
      <c r="BF399" s="2"/>
      <c r="BG399" s="2"/>
      <c r="BH399" s="2"/>
      <c r="BI399" s="125"/>
      <c r="BJ399" s="125"/>
      <c r="BK399" s="125"/>
      <c r="BL399" s="2"/>
      <c r="BM399" s="2"/>
      <c r="BN399" s="2"/>
      <c r="BO399" s="125"/>
      <c r="BP399" s="125"/>
      <c r="BQ399" s="125"/>
      <c r="BR399" s="2"/>
      <c r="BS399" s="2"/>
      <c r="BT399" s="2"/>
      <c r="BU399" s="125"/>
      <c r="BV399" s="125"/>
      <c r="BW399" s="125"/>
      <c r="BX399" s="2"/>
      <c r="BY399" s="2"/>
      <c r="BZ399" s="2"/>
      <c r="CA399" s="2"/>
      <c r="CB399" s="2"/>
    </row>
    <row r="400" spans="1:80" ht="15.5" x14ac:dyDescent="0.3">
      <c r="A400" s="10"/>
      <c r="B400" s="2"/>
      <c r="C400" s="2"/>
      <c r="D400" s="12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10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125"/>
      <c r="BD400" s="2"/>
      <c r="BE400" s="2"/>
      <c r="BF400" s="2"/>
      <c r="BG400" s="2"/>
      <c r="BH400" s="2"/>
      <c r="BI400" s="125"/>
      <c r="BJ400" s="125"/>
      <c r="BK400" s="125"/>
      <c r="BL400" s="2"/>
      <c r="BM400" s="2"/>
      <c r="BN400" s="2"/>
      <c r="BO400" s="125"/>
      <c r="BP400" s="125"/>
      <c r="BQ400" s="125"/>
      <c r="BR400" s="2"/>
      <c r="BS400" s="2"/>
      <c r="BT400" s="2"/>
      <c r="BU400" s="125"/>
      <c r="BV400" s="125"/>
      <c r="BW400" s="125"/>
      <c r="BX400" s="2"/>
      <c r="BY400" s="2"/>
      <c r="BZ400" s="2"/>
      <c r="CA400" s="2"/>
      <c r="CB400" s="2"/>
    </row>
    <row r="401" spans="1:80" ht="15.5" x14ac:dyDescent="0.3">
      <c r="A401" s="10"/>
      <c r="B401" s="2"/>
      <c r="C401" s="2"/>
      <c r="D401" s="12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10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125"/>
      <c r="BD401" s="2"/>
      <c r="BE401" s="2"/>
      <c r="BF401" s="2"/>
      <c r="BG401" s="2"/>
      <c r="BH401" s="2"/>
      <c r="BI401" s="125"/>
      <c r="BJ401" s="125"/>
      <c r="BK401" s="125"/>
      <c r="BL401" s="2"/>
      <c r="BM401" s="2"/>
      <c r="BN401" s="2"/>
      <c r="BO401" s="125"/>
      <c r="BP401" s="125"/>
      <c r="BQ401" s="125"/>
      <c r="BR401" s="2"/>
      <c r="BS401" s="2"/>
      <c r="BT401" s="2"/>
      <c r="BU401" s="125"/>
      <c r="BV401" s="125"/>
      <c r="BW401" s="125"/>
      <c r="BX401" s="2"/>
      <c r="BY401" s="2"/>
      <c r="BZ401" s="2"/>
      <c r="CA401" s="2"/>
      <c r="CB401" s="2"/>
    </row>
    <row r="402" spans="1:80" ht="15.5" x14ac:dyDescent="0.3">
      <c r="A402" s="10"/>
      <c r="B402" s="2"/>
      <c r="C402" s="2"/>
      <c r="D402" s="12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10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125"/>
      <c r="BD402" s="2"/>
      <c r="BE402" s="2"/>
      <c r="BF402" s="2"/>
      <c r="BG402" s="2"/>
      <c r="BH402" s="2"/>
      <c r="BI402" s="125"/>
      <c r="BJ402" s="125"/>
      <c r="BK402" s="125"/>
      <c r="BL402" s="2"/>
      <c r="BM402" s="2"/>
      <c r="BN402" s="2"/>
      <c r="BO402" s="125"/>
      <c r="BP402" s="125"/>
      <c r="BQ402" s="125"/>
      <c r="BR402" s="2"/>
      <c r="BS402" s="2"/>
      <c r="BT402" s="2"/>
      <c r="BU402" s="125"/>
      <c r="BV402" s="125"/>
      <c r="BW402" s="125"/>
      <c r="BX402" s="2"/>
      <c r="BY402" s="2"/>
      <c r="BZ402" s="2"/>
      <c r="CA402" s="2"/>
      <c r="CB402" s="2"/>
    </row>
    <row r="403" spans="1:80" ht="15.5" x14ac:dyDescent="0.3">
      <c r="A403" s="10"/>
      <c r="B403" s="2"/>
      <c r="C403" s="2"/>
      <c r="D403" s="12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10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125"/>
      <c r="BD403" s="2"/>
      <c r="BE403" s="2"/>
      <c r="BF403" s="2"/>
      <c r="BG403" s="2"/>
      <c r="BH403" s="2"/>
      <c r="BI403" s="125"/>
      <c r="BJ403" s="125"/>
      <c r="BK403" s="125"/>
      <c r="BL403" s="2"/>
      <c r="BM403" s="2"/>
      <c r="BN403" s="2"/>
      <c r="BO403" s="125"/>
      <c r="BP403" s="125"/>
      <c r="BQ403" s="125"/>
      <c r="BR403" s="2"/>
      <c r="BS403" s="2"/>
      <c r="BT403" s="2"/>
      <c r="BU403" s="125"/>
      <c r="BV403" s="125"/>
      <c r="BW403" s="125"/>
      <c r="BX403" s="2"/>
      <c r="BY403" s="2"/>
      <c r="BZ403" s="2"/>
      <c r="CA403" s="2"/>
      <c r="CB403" s="2"/>
    </row>
    <row r="404" spans="1:80" ht="15.5" x14ac:dyDescent="0.3">
      <c r="A404" s="10"/>
      <c r="B404" s="2"/>
      <c r="C404" s="2"/>
      <c r="D404" s="12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10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125"/>
      <c r="BD404" s="2"/>
      <c r="BE404" s="2"/>
      <c r="BF404" s="2"/>
      <c r="BG404" s="2"/>
      <c r="BH404" s="2"/>
      <c r="BI404" s="125"/>
      <c r="BJ404" s="125"/>
      <c r="BK404" s="125"/>
      <c r="BL404" s="2"/>
      <c r="BM404" s="2"/>
      <c r="BN404" s="2"/>
      <c r="BO404" s="125"/>
      <c r="BP404" s="125"/>
      <c r="BQ404" s="125"/>
      <c r="BR404" s="2"/>
      <c r="BS404" s="2"/>
      <c r="BT404" s="2"/>
      <c r="BU404" s="125"/>
      <c r="BV404" s="125"/>
      <c r="BW404" s="125"/>
      <c r="BX404" s="2"/>
      <c r="BY404" s="2"/>
      <c r="BZ404" s="2"/>
      <c r="CA404" s="2"/>
      <c r="CB404" s="2"/>
    </row>
    <row r="405" spans="1:80" ht="15.5" x14ac:dyDescent="0.3">
      <c r="A405" s="10"/>
      <c r="B405" s="2"/>
      <c r="C405" s="2"/>
      <c r="D405" s="12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10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125"/>
      <c r="BD405" s="2"/>
      <c r="BE405" s="2"/>
      <c r="BF405" s="2"/>
      <c r="BG405" s="2"/>
      <c r="BH405" s="2"/>
      <c r="BI405" s="125"/>
      <c r="BJ405" s="125"/>
      <c r="BK405" s="125"/>
      <c r="BL405" s="2"/>
      <c r="BM405" s="2"/>
      <c r="BN405" s="2"/>
      <c r="BO405" s="125"/>
      <c r="BP405" s="125"/>
      <c r="BQ405" s="125"/>
      <c r="BR405" s="2"/>
      <c r="BS405" s="2"/>
      <c r="BT405" s="2"/>
      <c r="BU405" s="125"/>
      <c r="BV405" s="125"/>
      <c r="BW405" s="125"/>
      <c r="BX405" s="2"/>
      <c r="BY405" s="2"/>
      <c r="BZ405" s="2"/>
      <c r="CA405" s="2"/>
      <c r="CB405" s="2"/>
    </row>
    <row r="406" spans="1:80" ht="15.5" x14ac:dyDescent="0.3">
      <c r="A406" s="10"/>
      <c r="B406" s="2"/>
      <c r="C406" s="2"/>
      <c r="D406" s="12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10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125"/>
      <c r="BD406" s="2"/>
      <c r="BE406" s="2"/>
      <c r="BF406" s="2"/>
      <c r="BG406" s="2"/>
      <c r="BH406" s="2"/>
      <c r="BI406" s="125"/>
      <c r="BJ406" s="125"/>
      <c r="BK406" s="125"/>
      <c r="BL406" s="2"/>
      <c r="BM406" s="2"/>
      <c r="BN406" s="2"/>
      <c r="BO406" s="125"/>
      <c r="BP406" s="125"/>
      <c r="BQ406" s="125"/>
      <c r="BR406" s="2"/>
      <c r="BS406" s="2"/>
      <c r="BT406" s="2"/>
      <c r="BU406" s="125"/>
      <c r="BV406" s="125"/>
      <c r="BW406" s="125"/>
      <c r="BX406" s="2"/>
      <c r="BY406" s="2"/>
      <c r="BZ406" s="2"/>
      <c r="CA406" s="2"/>
      <c r="CB406" s="2"/>
    </row>
    <row r="407" spans="1:80" ht="15.5" x14ac:dyDescent="0.3">
      <c r="A407" s="10"/>
      <c r="B407" s="2"/>
      <c r="C407" s="2"/>
      <c r="D407" s="12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10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125"/>
      <c r="BD407" s="2"/>
      <c r="BE407" s="2"/>
      <c r="BF407" s="2"/>
      <c r="BG407" s="2"/>
      <c r="BH407" s="2"/>
      <c r="BI407" s="125"/>
      <c r="BJ407" s="125"/>
      <c r="BK407" s="125"/>
      <c r="BL407" s="2"/>
      <c r="BM407" s="2"/>
      <c r="BN407" s="2"/>
      <c r="BO407" s="125"/>
      <c r="BP407" s="125"/>
      <c r="BQ407" s="125"/>
      <c r="BR407" s="2"/>
      <c r="BS407" s="2"/>
      <c r="BT407" s="2"/>
      <c r="BU407" s="125"/>
      <c r="BV407" s="125"/>
      <c r="BW407" s="125"/>
      <c r="BX407" s="2"/>
      <c r="BY407" s="2"/>
      <c r="BZ407" s="2"/>
      <c r="CA407" s="2"/>
      <c r="CB407" s="2"/>
    </row>
    <row r="408" spans="1:80" ht="15.5" x14ac:dyDescent="0.3">
      <c r="A408" s="10"/>
      <c r="B408" s="2"/>
      <c r="C408" s="2"/>
      <c r="D408" s="12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10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125"/>
      <c r="BD408" s="2"/>
      <c r="BE408" s="2"/>
      <c r="BF408" s="2"/>
      <c r="BG408" s="2"/>
      <c r="BH408" s="2"/>
      <c r="BI408" s="125"/>
      <c r="BJ408" s="125"/>
      <c r="BK408" s="125"/>
      <c r="BL408" s="2"/>
      <c r="BM408" s="2"/>
      <c r="BN408" s="2"/>
      <c r="BO408" s="125"/>
      <c r="BP408" s="125"/>
      <c r="BQ408" s="125"/>
      <c r="BR408" s="2"/>
      <c r="BS408" s="2"/>
      <c r="BT408" s="2"/>
      <c r="BU408" s="125"/>
      <c r="BV408" s="125"/>
      <c r="BW408" s="125"/>
      <c r="BX408" s="2"/>
      <c r="BY408" s="2"/>
      <c r="BZ408" s="2"/>
      <c r="CA408" s="2"/>
      <c r="CB408" s="2"/>
    </row>
    <row r="409" spans="1:80" ht="15.5" x14ac:dyDescent="0.3">
      <c r="A409" s="10"/>
      <c r="B409" s="2"/>
      <c r="C409" s="2"/>
      <c r="D409" s="12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10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125"/>
      <c r="BD409" s="2"/>
      <c r="BE409" s="2"/>
      <c r="BF409" s="2"/>
      <c r="BG409" s="2"/>
      <c r="BH409" s="2"/>
      <c r="BI409" s="125"/>
      <c r="BJ409" s="125"/>
      <c r="BK409" s="125"/>
      <c r="BL409" s="2"/>
      <c r="BM409" s="2"/>
      <c r="BN409" s="2"/>
      <c r="BO409" s="125"/>
      <c r="BP409" s="125"/>
      <c r="BQ409" s="125"/>
      <c r="BR409" s="2"/>
      <c r="BS409" s="2"/>
      <c r="BT409" s="2"/>
      <c r="BU409" s="125"/>
      <c r="BV409" s="125"/>
      <c r="BW409" s="125"/>
      <c r="BX409" s="2"/>
      <c r="BY409" s="2"/>
      <c r="BZ409" s="2"/>
      <c r="CA409" s="2"/>
      <c r="CB409" s="2"/>
    </row>
    <row r="410" spans="1:80" ht="15.5" x14ac:dyDescent="0.3">
      <c r="A410" s="10"/>
      <c r="B410" s="2"/>
      <c r="C410" s="2"/>
      <c r="D410" s="12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10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125"/>
      <c r="BD410" s="2"/>
      <c r="BE410" s="2"/>
      <c r="BF410" s="2"/>
      <c r="BG410" s="2"/>
      <c r="BH410" s="2"/>
      <c r="BI410" s="125"/>
      <c r="BJ410" s="125"/>
      <c r="BK410" s="125"/>
      <c r="BL410" s="2"/>
      <c r="BM410" s="2"/>
      <c r="BN410" s="2"/>
      <c r="BO410" s="125"/>
      <c r="BP410" s="125"/>
      <c r="BQ410" s="125"/>
      <c r="BR410" s="2"/>
      <c r="BS410" s="2"/>
      <c r="BT410" s="2"/>
      <c r="BU410" s="125"/>
      <c r="BV410" s="125"/>
      <c r="BW410" s="125"/>
      <c r="BX410" s="2"/>
      <c r="BY410" s="2"/>
      <c r="BZ410" s="2"/>
      <c r="CA410" s="2"/>
      <c r="CB410" s="2"/>
    </row>
    <row r="411" spans="1:80" ht="15.5" x14ac:dyDescent="0.3">
      <c r="A411" s="10"/>
      <c r="B411" s="2"/>
      <c r="C411" s="2"/>
      <c r="D411" s="12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10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125"/>
      <c r="BD411" s="2"/>
      <c r="BE411" s="2"/>
      <c r="BF411" s="2"/>
      <c r="BG411" s="2"/>
      <c r="BH411" s="2"/>
      <c r="BI411" s="125"/>
      <c r="BJ411" s="125"/>
      <c r="BK411" s="125"/>
      <c r="BL411" s="2"/>
      <c r="BM411" s="2"/>
      <c r="BN411" s="2"/>
      <c r="BO411" s="125"/>
      <c r="BP411" s="125"/>
      <c r="BQ411" s="125"/>
      <c r="BR411" s="2"/>
      <c r="BS411" s="2"/>
      <c r="BT411" s="2"/>
      <c r="BU411" s="125"/>
      <c r="BV411" s="125"/>
      <c r="BW411" s="125"/>
      <c r="BX411" s="2"/>
      <c r="BY411" s="2"/>
      <c r="BZ411" s="2"/>
      <c r="CA411" s="2"/>
      <c r="CB411" s="2"/>
    </row>
    <row r="412" spans="1:80" ht="15.5" x14ac:dyDescent="0.3">
      <c r="A412" s="10"/>
      <c r="B412" s="2"/>
      <c r="C412" s="2"/>
      <c r="D412" s="12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10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125"/>
      <c r="BD412" s="2"/>
      <c r="BE412" s="2"/>
      <c r="BF412" s="2"/>
      <c r="BG412" s="2"/>
      <c r="BH412" s="2"/>
      <c r="BI412" s="125"/>
      <c r="BJ412" s="125"/>
      <c r="BK412" s="125"/>
      <c r="BL412" s="2"/>
      <c r="BM412" s="2"/>
      <c r="BN412" s="2"/>
      <c r="BO412" s="125"/>
      <c r="BP412" s="125"/>
      <c r="BQ412" s="125"/>
      <c r="BR412" s="2"/>
      <c r="BS412" s="2"/>
      <c r="BT412" s="2"/>
      <c r="BU412" s="125"/>
      <c r="BV412" s="125"/>
      <c r="BW412" s="125"/>
      <c r="BX412" s="2"/>
      <c r="BY412" s="2"/>
      <c r="BZ412" s="2"/>
      <c r="CA412" s="2"/>
      <c r="CB412" s="2"/>
    </row>
    <row r="413" spans="1:80" ht="15.5" x14ac:dyDescent="0.3">
      <c r="A413" s="10"/>
      <c r="B413" s="2"/>
      <c r="C413" s="2"/>
      <c r="D413" s="12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10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125"/>
      <c r="BD413" s="2"/>
      <c r="BE413" s="2"/>
      <c r="BF413" s="2"/>
      <c r="BG413" s="2"/>
      <c r="BH413" s="2"/>
      <c r="BI413" s="125"/>
      <c r="BJ413" s="125"/>
      <c r="BK413" s="125"/>
      <c r="BL413" s="2"/>
      <c r="BM413" s="2"/>
      <c r="BN413" s="2"/>
      <c r="BO413" s="125"/>
      <c r="BP413" s="125"/>
      <c r="BQ413" s="125"/>
      <c r="BR413" s="2"/>
      <c r="BS413" s="2"/>
      <c r="BT413" s="2"/>
      <c r="BU413" s="125"/>
      <c r="BV413" s="125"/>
      <c r="BW413" s="125"/>
      <c r="BX413" s="2"/>
      <c r="BY413" s="2"/>
      <c r="BZ413" s="2"/>
      <c r="CA413" s="2"/>
      <c r="CB413" s="2"/>
    </row>
    <row r="414" spans="1:80" ht="15.5" x14ac:dyDescent="0.3">
      <c r="A414" s="10"/>
      <c r="B414" s="2"/>
      <c r="C414" s="2"/>
      <c r="D414" s="12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10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125"/>
      <c r="BD414" s="2"/>
      <c r="BE414" s="2"/>
      <c r="BF414" s="2"/>
      <c r="BG414" s="2"/>
      <c r="BH414" s="2"/>
      <c r="BI414" s="125"/>
      <c r="BJ414" s="125"/>
      <c r="BK414" s="125"/>
      <c r="BL414" s="2"/>
      <c r="BM414" s="2"/>
      <c r="BN414" s="2"/>
      <c r="BO414" s="125"/>
      <c r="BP414" s="125"/>
      <c r="BQ414" s="125"/>
      <c r="BR414" s="2"/>
      <c r="BS414" s="2"/>
      <c r="BT414" s="2"/>
      <c r="BU414" s="125"/>
      <c r="BV414" s="125"/>
      <c r="BW414" s="125"/>
      <c r="BX414" s="2"/>
      <c r="BY414" s="2"/>
      <c r="BZ414" s="2"/>
      <c r="CA414" s="2"/>
      <c r="CB414" s="2"/>
    </row>
    <row r="415" spans="1:80" ht="15.5" x14ac:dyDescent="0.3">
      <c r="A415" s="10"/>
      <c r="B415" s="2"/>
      <c r="C415" s="2"/>
      <c r="D415" s="12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10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125"/>
      <c r="BD415" s="2"/>
      <c r="BE415" s="2"/>
      <c r="BF415" s="2"/>
      <c r="BG415" s="2"/>
      <c r="BH415" s="2"/>
      <c r="BI415" s="125"/>
      <c r="BJ415" s="125"/>
      <c r="BK415" s="125"/>
      <c r="BL415" s="2"/>
      <c r="BM415" s="2"/>
      <c r="BN415" s="2"/>
      <c r="BO415" s="125"/>
      <c r="BP415" s="125"/>
      <c r="BQ415" s="125"/>
      <c r="BR415" s="2"/>
      <c r="BS415" s="2"/>
      <c r="BT415" s="2"/>
      <c r="BU415" s="125"/>
      <c r="BV415" s="125"/>
      <c r="BW415" s="125"/>
      <c r="BX415" s="2"/>
      <c r="BY415" s="2"/>
      <c r="BZ415" s="2"/>
      <c r="CA415" s="2"/>
      <c r="CB415" s="2"/>
    </row>
    <row r="416" spans="1:80" ht="15.5" x14ac:dyDescent="0.3">
      <c r="A416" s="10"/>
      <c r="B416" s="2"/>
      <c r="C416" s="2"/>
      <c r="D416" s="12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10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125"/>
      <c r="BD416" s="2"/>
      <c r="BE416" s="2"/>
      <c r="BF416" s="2"/>
      <c r="BG416" s="2"/>
      <c r="BH416" s="2"/>
      <c r="BI416" s="125"/>
      <c r="BJ416" s="125"/>
      <c r="BK416" s="125"/>
      <c r="BL416" s="2"/>
      <c r="BM416" s="2"/>
      <c r="BN416" s="2"/>
      <c r="BO416" s="125"/>
      <c r="BP416" s="125"/>
      <c r="BQ416" s="125"/>
      <c r="BR416" s="2"/>
      <c r="BS416" s="2"/>
      <c r="BT416" s="2"/>
      <c r="BU416" s="125"/>
      <c r="BV416" s="125"/>
      <c r="BW416" s="125"/>
      <c r="BX416" s="2"/>
      <c r="BY416" s="2"/>
      <c r="BZ416" s="2"/>
      <c r="CA416" s="2"/>
      <c r="CB416" s="2"/>
    </row>
    <row r="417" spans="1:80" ht="15.5" x14ac:dyDescent="0.3">
      <c r="A417" s="10"/>
      <c r="B417" s="2"/>
      <c r="C417" s="2"/>
      <c r="D417" s="12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10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125"/>
      <c r="BD417" s="2"/>
      <c r="BE417" s="2"/>
      <c r="BF417" s="2"/>
      <c r="BG417" s="2"/>
      <c r="BH417" s="2"/>
      <c r="BI417" s="125"/>
      <c r="BJ417" s="125"/>
      <c r="BK417" s="125"/>
      <c r="BL417" s="2"/>
      <c r="BM417" s="2"/>
      <c r="BN417" s="2"/>
      <c r="BO417" s="125"/>
      <c r="BP417" s="125"/>
      <c r="BQ417" s="125"/>
      <c r="BR417" s="2"/>
      <c r="BS417" s="2"/>
      <c r="BT417" s="2"/>
      <c r="BU417" s="125"/>
      <c r="BV417" s="125"/>
      <c r="BW417" s="125"/>
      <c r="BX417" s="2"/>
      <c r="BY417" s="2"/>
      <c r="BZ417" s="2"/>
      <c r="CA417" s="2"/>
      <c r="CB417" s="2"/>
    </row>
    <row r="418" spans="1:80" ht="15.5" x14ac:dyDescent="0.3">
      <c r="A418" s="10"/>
      <c r="B418" s="2"/>
      <c r="C418" s="2"/>
      <c r="D418" s="12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10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125"/>
      <c r="BD418" s="2"/>
      <c r="BE418" s="2"/>
      <c r="BF418" s="2"/>
      <c r="BG418" s="2"/>
      <c r="BH418" s="2"/>
      <c r="BI418" s="125"/>
      <c r="BJ418" s="125"/>
      <c r="BK418" s="125"/>
      <c r="BL418" s="2"/>
      <c r="BM418" s="2"/>
      <c r="BN418" s="2"/>
      <c r="BO418" s="125"/>
      <c r="BP418" s="125"/>
      <c r="BQ418" s="125"/>
      <c r="BR418" s="2"/>
      <c r="BS418" s="2"/>
      <c r="BT418" s="2"/>
      <c r="BU418" s="125"/>
      <c r="BV418" s="125"/>
      <c r="BW418" s="125"/>
      <c r="BX418" s="2"/>
      <c r="BY418" s="2"/>
      <c r="BZ418" s="2"/>
      <c r="CA418" s="2"/>
      <c r="CB418" s="2"/>
    </row>
    <row r="419" spans="1:80" ht="15.5" x14ac:dyDescent="0.3">
      <c r="A419" s="10"/>
      <c r="B419" s="2"/>
      <c r="C419" s="2"/>
      <c r="D419" s="12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10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125"/>
      <c r="BD419" s="2"/>
      <c r="BE419" s="2"/>
      <c r="BF419" s="2"/>
      <c r="BG419" s="2"/>
      <c r="BH419" s="2"/>
      <c r="BI419" s="125"/>
      <c r="BJ419" s="125"/>
      <c r="BK419" s="125"/>
      <c r="BL419" s="2"/>
      <c r="BM419" s="2"/>
      <c r="BN419" s="2"/>
      <c r="BO419" s="125"/>
      <c r="BP419" s="125"/>
      <c r="BQ419" s="125"/>
      <c r="BR419" s="2"/>
      <c r="BS419" s="2"/>
      <c r="BT419" s="2"/>
      <c r="BU419" s="125"/>
      <c r="BV419" s="125"/>
      <c r="BW419" s="125"/>
      <c r="BX419" s="2"/>
      <c r="BY419" s="2"/>
      <c r="BZ419" s="2"/>
      <c r="CA419" s="2"/>
      <c r="CB419" s="2"/>
    </row>
    <row r="420" spans="1:80" ht="15.5" x14ac:dyDescent="0.3">
      <c r="A420" s="10"/>
      <c r="B420" s="2"/>
      <c r="C420" s="2"/>
      <c r="D420" s="12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10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125"/>
      <c r="BD420" s="2"/>
      <c r="BE420" s="2"/>
      <c r="BF420" s="2"/>
      <c r="BG420" s="2"/>
      <c r="BH420" s="2"/>
      <c r="BI420" s="125"/>
      <c r="BJ420" s="125"/>
      <c r="BK420" s="125"/>
      <c r="BL420" s="2"/>
      <c r="BM420" s="2"/>
      <c r="BN420" s="2"/>
      <c r="BO420" s="125"/>
      <c r="BP420" s="125"/>
      <c r="BQ420" s="125"/>
      <c r="BR420" s="2"/>
      <c r="BS420" s="2"/>
      <c r="BT420" s="2"/>
      <c r="BU420" s="125"/>
      <c r="BV420" s="125"/>
      <c r="BW420" s="125"/>
      <c r="BX420" s="2"/>
      <c r="BY420" s="2"/>
      <c r="BZ420" s="2"/>
      <c r="CA420" s="2"/>
      <c r="CB420" s="2"/>
    </row>
    <row r="421" spans="1:80" ht="15.5" x14ac:dyDescent="0.3">
      <c r="A421" s="10"/>
      <c r="B421" s="2"/>
      <c r="C421" s="2"/>
      <c r="D421" s="12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10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125"/>
      <c r="BD421" s="2"/>
      <c r="BE421" s="2"/>
      <c r="BF421" s="2"/>
      <c r="BG421" s="2"/>
      <c r="BH421" s="2"/>
      <c r="BI421" s="125"/>
      <c r="BJ421" s="125"/>
      <c r="BK421" s="125"/>
      <c r="BL421" s="2"/>
      <c r="BM421" s="2"/>
      <c r="BN421" s="2"/>
      <c r="BO421" s="125"/>
      <c r="BP421" s="125"/>
      <c r="BQ421" s="125"/>
      <c r="BR421" s="2"/>
      <c r="BS421" s="2"/>
      <c r="BT421" s="2"/>
      <c r="BU421" s="125"/>
      <c r="BV421" s="125"/>
      <c r="BW421" s="125"/>
      <c r="BX421" s="2"/>
      <c r="BY421" s="2"/>
      <c r="BZ421" s="2"/>
      <c r="CA421" s="2"/>
      <c r="CB421" s="2"/>
    </row>
    <row r="422" spans="1:80" ht="15.5" x14ac:dyDescent="0.3">
      <c r="A422" s="10"/>
      <c r="B422" s="2"/>
      <c r="C422" s="2"/>
      <c r="D422" s="12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10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125"/>
      <c r="BD422" s="2"/>
      <c r="BE422" s="2"/>
      <c r="BF422" s="2"/>
      <c r="BG422" s="2"/>
      <c r="BH422" s="2"/>
      <c r="BI422" s="125"/>
      <c r="BJ422" s="125"/>
      <c r="BK422" s="125"/>
      <c r="BL422" s="2"/>
      <c r="BM422" s="2"/>
      <c r="BN422" s="2"/>
      <c r="BO422" s="125"/>
      <c r="BP422" s="125"/>
      <c r="BQ422" s="125"/>
      <c r="BR422" s="2"/>
      <c r="BS422" s="2"/>
      <c r="BT422" s="2"/>
      <c r="BU422" s="125"/>
      <c r="BV422" s="125"/>
      <c r="BW422" s="125"/>
      <c r="BX422" s="2"/>
      <c r="BY422" s="2"/>
      <c r="BZ422" s="2"/>
      <c r="CA422" s="2"/>
      <c r="CB422" s="2"/>
    </row>
    <row r="423" spans="1:80" ht="15.5" x14ac:dyDescent="0.3">
      <c r="A423" s="10"/>
      <c r="B423" s="2"/>
      <c r="C423" s="2"/>
      <c r="D423" s="12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10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125"/>
      <c r="BD423" s="2"/>
      <c r="BE423" s="2"/>
      <c r="BF423" s="2"/>
      <c r="BG423" s="2"/>
      <c r="BH423" s="2"/>
      <c r="BI423" s="125"/>
      <c r="BJ423" s="125"/>
      <c r="BK423" s="125"/>
      <c r="BL423" s="2"/>
      <c r="BM423" s="2"/>
      <c r="BN423" s="2"/>
      <c r="BO423" s="125"/>
      <c r="BP423" s="125"/>
      <c r="BQ423" s="125"/>
      <c r="BR423" s="2"/>
      <c r="BS423" s="2"/>
      <c r="BT423" s="2"/>
      <c r="BU423" s="125"/>
      <c r="BV423" s="125"/>
      <c r="BW423" s="125"/>
      <c r="BX423" s="2"/>
      <c r="BY423" s="2"/>
      <c r="BZ423" s="2"/>
      <c r="CA423" s="2"/>
      <c r="CB423" s="2"/>
    </row>
    <row r="424" spans="1:80" ht="15.5" x14ac:dyDescent="0.3">
      <c r="A424" s="10"/>
      <c r="B424" s="2"/>
      <c r="C424" s="2"/>
      <c r="D424" s="12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10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125"/>
      <c r="BD424" s="2"/>
      <c r="BE424" s="2"/>
      <c r="BF424" s="2"/>
      <c r="BG424" s="2"/>
      <c r="BH424" s="2"/>
      <c r="BI424" s="125"/>
      <c r="BJ424" s="125"/>
      <c r="BK424" s="125"/>
      <c r="BL424" s="2"/>
      <c r="BM424" s="2"/>
      <c r="BN424" s="2"/>
      <c r="BO424" s="125"/>
      <c r="BP424" s="125"/>
      <c r="BQ424" s="125"/>
      <c r="BR424" s="2"/>
      <c r="BS424" s="2"/>
      <c r="BT424" s="2"/>
      <c r="BU424" s="125"/>
      <c r="BV424" s="125"/>
      <c r="BW424" s="125"/>
      <c r="BX424" s="2"/>
      <c r="BY424" s="2"/>
      <c r="BZ424" s="2"/>
      <c r="CA424" s="2"/>
      <c r="CB424" s="2"/>
    </row>
    <row r="425" spans="1:80" ht="15.5" x14ac:dyDescent="0.3">
      <c r="A425" s="10"/>
      <c r="B425" s="2"/>
      <c r="C425" s="2"/>
      <c r="D425" s="12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10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125"/>
      <c r="BD425" s="2"/>
      <c r="BE425" s="2"/>
      <c r="BF425" s="2"/>
      <c r="BG425" s="2"/>
      <c r="BH425" s="2"/>
      <c r="BI425" s="125"/>
      <c r="BJ425" s="125"/>
      <c r="BK425" s="125"/>
      <c r="BL425" s="2"/>
      <c r="BM425" s="2"/>
      <c r="BN425" s="2"/>
      <c r="BO425" s="125"/>
      <c r="BP425" s="125"/>
      <c r="BQ425" s="125"/>
      <c r="BR425" s="2"/>
      <c r="BS425" s="2"/>
      <c r="BT425" s="2"/>
      <c r="BU425" s="125"/>
      <c r="BV425" s="125"/>
      <c r="BW425" s="125"/>
      <c r="BX425" s="2"/>
      <c r="BY425" s="2"/>
      <c r="BZ425" s="2"/>
      <c r="CA425" s="2"/>
      <c r="CB425" s="2"/>
    </row>
    <row r="426" spans="1:80" ht="15.5" x14ac:dyDescent="0.3">
      <c r="A426" s="10"/>
      <c r="B426" s="2"/>
      <c r="C426" s="2"/>
      <c r="D426" s="12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10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125"/>
      <c r="BD426" s="2"/>
      <c r="BE426" s="2"/>
      <c r="BF426" s="2"/>
      <c r="BG426" s="2"/>
      <c r="BH426" s="2"/>
      <c r="BI426" s="125"/>
      <c r="BJ426" s="125"/>
      <c r="BK426" s="125"/>
      <c r="BL426" s="2"/>
      <c r="BM426" s="2"/>
      <c r="BN426" s="2"/>
      <c r="BO426" s="125"/>
      <c r="BP426" s="125"/>
      <c r="BQ426" s="125"/>
      <c r="BR426" s="2"/>
      <c r="BS426" s="2"/>
      <c r="BT426" s="2"/>
      <c r="BU426" s="125"/>
      <c r="BV426" s="125"/>
      <c r="BW426" s="125"/>
      <c r="BX426" s="2"/>
      <c r="BY426" s="2"/>
      <c r="BZ426" s="2"/>
      <c r="CA426" s="2"/>
      <c r="CB426" s="2"/>
    </row>
    <row r="427" spans="1:80" ht="15.5" x14ac:dyDescent="0.3">
      <c r="A427" s="10"/>
      <c r="B427" s="2"/>
      <c r="C427" s="2"/>
      <c r="D427" s="12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10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125"/>
      <c r="BD427" s="2"/>
      <c r="BE427" s="2"/>
      <c r="BF427" s="2"/>
      <c r="BG427" s="2"/>
      <c r="BH427" s="2"/>
      <c r="BI427" s="125"/>
      <c r="BJ427" s="125"/>
      <c r="BK427" s="125"/>
      <c r="BL427" s="2"/>
      <c r="BM427" s="2"/>
      <c r="BN427" s="2"/>
      <c r="BO427" s="125"/>
      <c r="BP427" s="125"/>
      <c r="BQ427" s="125"/>
      <c r="BR427" s="2"/>
      <c r="BS427" s="2"/>
      <c r="BT427" s="2"/>
      <c r="BU427" s="125"/>
      <c r="BV427" s="125"/>
      <c r="BW427" s="125"/>
      <c r="BX427" s="2"/>
      <c r="BY427" s="2"/>
      <c r="BZ427" s="2"/>
      <c r="CA427" s="2"/>
      <c r="CB427" s="2"/>
    </row>
    <row r="428" spans="1:80" ht="15.5" x14ac:dyDescent="0.3">
      <c r="A428" s="10"/>
      <c r="B428" s="2"/>
      <c r="C428" s="2"/>
      <c r="D428" s="12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10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125"/>
      <c r="BD428" s="2"/>
      <c r="BE428" s="2"/>
      <c r="BF428" s="2"/>
      <c r="BG428" s="2"/>
      <c r="BH428" s="2"/>
      <c r="BI428" s="125"/>
      <c r="BJ428" s="125"/>
      <c r="BK428" s="125"/>
      <c r="BL428" s="2"/>
      <c r="BM428" s="2"/>
      <c r="BN428" s="2"/>
      <c r="BO428" s="125"/>
      <c r="BP428" s="125"/>
      <c r="BQ428" s="125"/>
      <c r="BR428" s="2"/>
      <c r="BS428" s="2"/>
      <c r="BT428" s="2"/>
      <c r="BU428" s="125"/>
      <c r="BV428" s="125"/>
      <c r="BW428" s="125"/>
      <c r="BX428" s="2"/>
      <c r="BY428" s="2"/>
      <c r="BZ428" s="2"/>
      <c r="CA428" s="2"/>
      <c r="CB428" s="2"/>
    </row>
    <row r="429" spans="1:80" ht="15.5" x14ac:dyDescent="0.3">
      <c r="A429" s="10"/>
      <c r="B429" s="2"/>
      <c r="C429" s="2"/>
      <c r="D429" s="12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10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125"/>
      <c r="BD429" s="2"/>
      <c r="BE429" s="2"/>
      <c r="BF429" s="2"/>
      <c r="BG429" s="2"/>
      <c r="BH429" s="2"/>
      <c r="BI429" s="125"/>
      <c r="BJ429" s="125"/>
      <c r="BK429" s="125"/>
      <c r="BL429" s="2"/>
      <c r="BM429" s="2"/>
      <c r="BN429" s="2"/>
      <c r="BO429" s="125"/>
      <c r="BP429" s="125"/>
      <c r="BQ429" s="125"/>
      <c r="BR429" s="2"/>
      <c r="BS429" s="2"/>
      <c r="BT429" s="2"/>
      <c r="BU429" s="125"/>
      <c r="BV429" s="125"/>
      <c r="BW429" s="125"/>
      <c r="BX429" s="2"/>
      <c r="BY429" s="2"/>
      <c r="BZ429" s="2"/>
      <c r="CA429" s="2"/>
      <c r="CB429" s="2"/>
    </row>
    <row r="430" spans="1:80" ht="15.5" x14ac:dyDescent="0.3">
      <c r="A430" s="10"/>
      <c r="B430" s="2"/>
      <c r="C430" s="2"/>
      <c r="D430" s="12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10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125"/>
      <c r="BD430" s="2"/>
      <c r="BE430" s="2"/>
      <c r="BF430" s="2"/>
      <c r="BG430" s="2"/>
      <c r="BH430" s="2"/>
      <c r="BI430" s="125"/>
      <c r="BJ430" s="125"/>
      <c r="BK430" s="125"/>
      <c r="BL430" s="2"/>
      <c r="BM430" s="2"/>
      <c r="BN430" s="2"/>
      <c r="BO430" s="125"/>
      <c r="BP430" s="125"/>
      <c r="BQ430" s="125"/>
      <c r="BR430" s="2"/>
      <c r="BS430" s="2"/>
      <c r="BT430" s="2"/>
      <c r="BU430" s="125"/>
      <c r="BV430" s="125"/>
      <c r="BW430" s="125"/>
      <c r="BX430" s="2"/>
      <c r="BY430" s="2"/>
      <c r="BZ430" s="2"/>
      <c r="CA430" s="2"/>
      <c r="CB430" s="2"/>
    </row>
    <row r="431" spans="1:80" ht="15.5" x14ac:dyDescent="0.3">
      <c r="A431" s="10"/>
      <c r="B431" s="2"/>
      <c r="C431" s="2"/>
      <c r="D431" s="12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10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125"/>
      <c r="BD431" s="2"/>
      <c r="BE431" s="2"/>
      <c r="BF431" s="2"/>
      <c r="BG431" s="2"/>
      <c r="BH431" s="2"/>
      <c r="BI431" s="125"/>
      <c r="BJ431" s="125"/>
      <c r="BK431" s="125"/>
      <c r="BL431" s="2"/>
      <c r="BM431" s="2"/>
      <c r="BN431" s="2"/>
      <c r="BO431" s="125"/>
      <c r="BP431" s="125"/>
      <c r="BQ431" s="125"/>
      <c r="BR431" s="2"/>
      <c r="BS431" s="2"/>
      <c r="BT431" s="2"/>
      <c r="BU431" s="125"/>
      <c r="BV431" s="125"/>
      <c r="BW431" s="125"/>
      <c r="BX431" s="2"/>
      <c r="BY431" s="2"/>
      <c r="BZ431" s="2"/>
      <c r="CA431" s="2"/>
      <c r="CB431" s="2"/>
    </row>
    <row r="432" spans="1:80" ht="15.5" x14ac:dyDescent="0.3">
      <c r="A432" s="10"/>
      <c r="B432" s="2"/>
      <c r="C432" s="2"/>
      <c r="D432" s="12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10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125"/>
      <c r="BD432" s="2"/>
      <c r="BE432" s="2"/>
      <c r="BF432" s="2"/>
      <c r="BG432" s="2"/>
      <c r="BH432" s="2"/>
      <c r="BI432" s="125"/>
      <c r="BJ432" s="125"/>
      <c r="BK432" s="125"/>
      <c r="BL432" s="2"/>
      <c r="BM432" s="2"/>
      <c r="BN432" s="2"/>
      <c r="BO432" s="125"/>
      <c r="BP432" s="125"/>
      <c r="BQ432" s="125"/>
      <c r="BR432" s="2"/>
      <c r="BS432" s="2"/>
      <c r="BT432" s="2"/>
      <c r="BU432" s="125"/>
      <c r="BV432" s="125"/>
      <c r="BW432" s="125"/>
      <c r="BX432" s="2"/>
      <c r="BY432" s="2"/>
      <c r="BZ432" s="2"/>
      <c r="CA432" s="2"/>
      <c r="CB432" s="2"/>
    </row>
    <row r="433" spans="1:80" ht="15.5" x14ac:dyDescent="0.3">
      <c r="A433" s="10"/>
      <c r="B433" s="2"/>
      <c r="C433" s="2"/>
      <c r="D433" s="12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10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125"/>
      <c r="BD433" s="2"/>
      <c r="BE433" s="2"/>
      <c r="BF433" s="2"/>
      <c r="BG433" s="2"/>
      <c r="BH433" s="2"/>
      <c r="BI433" s="125"/>
      <c r="BJ433" s="125"/>
      <c r="BK433" s="125"/>
      <c r="BL433" s="2"/>
      <c r="BM433" s="2"/>
      <c r="BN433" s="2"/>
      <c r="BO433" s="125"/>
      <c r="BP433" s="125"/>
      <c r="BQ433" s="125"/>
      <c r="BR433" s="2"/>
      <c r="BS433" s="2"/>
      <c r="BT433" s="2"/>
      <c r="BU433" s="125"/>
      <c r="BV433" s="125"/>
      <c r="BW433" s="125"/>
      <c r="BX433" s="2"/>
      <c r="BY433" s="2"/>
      <c r="BZ433" s="2"/>
      <c r="CA433" s="2"/>
      <c r="CB433" s="2"/>
    </row>
    <row r="434" spans="1:80" ht="15.5" x14ac:dyDescent="0.3">
      <c r="A434" s="10"/>
      <c r="B434" s="2"/>
      <c r="C434" s="2"/>
      <c r="D434" s="12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10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125"/>
      <c r="BD434" s="2"/>
      <c r="BE434" s="2"/>
      <c r="BF434" s="2"/>
      <c r="BG434" s="2"/>
      <c r="BH434" s="2"/>
      <c r="BI434" s="125"/>
      <c r="BJ434" s="125"/>
      <c r="BK434" s="125"/>
      <c r="BL434" s="2"/>
      <c r="BM434" s="2"/>
      <c r="BN434" s="2"/>
      <c r="BO434" s="125"/>
      <c r="BP434" s="125"/>
      <c r="BQ434" s="125"/>
      <c r="BR434" s="2"/>
      <c r="BS434" s="2"/>
      <c r="BT434" s="2"/>
      <c r="BU434" s="125"/>
      <c r="BV434" s="125"/>
      <c r="BW434" s="125"/>
      <c r="BX434" s="2"/>
      <c r="BY434" s="2"/>
      <c r="BZ434" s="2"/>
      <c r="CA434" s="2"/>
      <c r="CB434" s="2"/>
    </row>
    <row r="435" spans="1:80" ht="15.5" x14ac:dyDescent="0.3">
      <c r="A435" s="10"/>
      <c r="B435" s="2"/>
      <c r="C435" s="2"/>
      <c r="D435" s="12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10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125"/>
      <c r="BD435" s="2"/>
      <c r="BE435" s="2"/>
      <c r="BF435" s="2"/>
      <c r="BG435" s="2"/>
      <c r="BH435" s="2"/>
      <c r="BI435" s="125"/>
      <c r="BJ435" s="125"/>
      <c r="BK435" s="125"/>
      <c r="BL435" s="2"/>
      <c r="BM435" s="2"/>
      <c r="BN435" s="2"/>
      <c r="BO435" s="125"/>
      <c r="BP435" s="125"/>
      <c r="BQ435" s="125"/>
      <c r="BR435" s="2"/>
      <c r="BS435" s="2"/>
      <c r="BT435" s="2"/>
      <c r="BU435" s="125"/>
      <c r="BV435" s="125"/>
      <c r="BW435" s="125"/>
      <c r="BX435" s="2"/>
      <c r="BY435" s="2"/>
      <c r="BZ435" s="2"/>
      <c r="CA435" s="2"/>
      <c r="CB435" s="2"/>
    </row>
    <row r="436" spans="1:80" ht="15.5" x14ac:dyDescent="0.3">
      <c r="A436" s="10"/>
      <c r="B436" s="2"/>
      <c r="C436" s="2"/>
      <c r="D436" s="12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10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125"/>
      <c r="BD436" s="2"/>
      <c r="BE436" s="2"/>
      <c r="BF436" s="2"/>
      <c r="BG436" s="2"/>
      <c r="BH436" s="2"/>
      <c r="BI436" s="125"/>
      <c r="BJ436" s="125"/>
      <c r="BK436" s="125"/>
      <c r="BL436" s="2"/>
      <c r="BM436" s="2"/>
      <c r="BN436" s="2"/>
      <c r="BO436" s="125"/>
      <c r="BP436" s="125"/>
      <c r="BQ436" s="125"/>
      <c r="BR436" s="2"/>
      <c r="BS436" s="2"/>
      <c r="BT436" s="2"/>
      <c r="BU436" s="125"/>
      <c r="BV436" s="125"/>
      <c r="BW436" s="125"/>
      <c r="BX436" s="2"/>
      <c r="BY436" s="2"/>
      <c r="BZ436" s="2"/>
      <c r="CA436" s="2"/>
      <c r="CB436" s="2"/>
    </row>
    <row r="437" spans="1:80" ht="15.5" x14ac:dyDescent="0.3">
      <c r="A437" s="10"/>
      <c r="B437" s="2"/>
      <c r="C437" s="2"/>
      <c r="D437" s="12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10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125"/>
      <c r="BD437" s="2"/>
      <c r="BE437" s="2"/>
      <c r="BF437" s="2"/>
      <c r="BG437" s="2"/>
      <c r="BH437" s="2"/>
      <c r="BI437" s="125"/>
      <c r="BJ437" s="125"/>
      <c r="BK437" s="125"/>
      <c r="BL437" s="2"/>
      <c r="BM437" s="2"/>
      <c r="BN437" s="2"/>
      <c r="BO437" s="125"/>
      <c r="BP437" s="125"/>
      <c r="BQ437" s="125"/>
      <c r="BR437" s="2"/>
      <c r="BS437" s="2"/>
      <c r="BT437" s="2"/>
      <c r="BU437" s="125"/>
      <c r="BV437" s="125"/>
      <c r="BW437" s="125"/>
      <c r="BX437" s="2"/>
      <c r="BY437" s="2"/>
      <c r="BZ437" s="2"/>
      <c r="CA437" s="2"/>
      <c r="CB437" s="2"/>
    </row>
    <row r="438" spans="1:80" ht="15.5" x14ac:dyDescent="0.3">
      <c r="A438" s="10"/>
      <c r="B438" s="2"/>
      <c r="C438" s="2"/>
      <c r="D438" s="12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10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125"/>
      <c r="BD438" s="2"/>
      <c r="BE438" s="2"/>
      <c r="BF438" s="2"/>
      <c r="BG438" s="2"/>
      <c r="BH438" s="2"/>
      <c r="BI438" s="125"/>
      <c r="BJ438" s="125"/>
      <c r="BK438" s="125"/>
      <c r="BL438" s="2"/>
      <c r="BM438" s="2"/>
      <c r="BN438" s="2"/>
      <c r="BO438" s="125"/>
      <c r="BP438" s="125"/>
      <c r="BQ438" s="125"/>
      <c r="BR438" s="2"/>
      <c r="BS438" s="2"/>
      <c r="BT438" s="2"/>
      <c r="BU438" s="125"/>
      <c r="BV438" s="125"/>
      <c r="BW438" s="125"/>
      <c r="BX438" s="2"/>
      <c r="BY438" s="2"/>
      <c r="BZ438" s="2"/>
      <c r="CA438" s="2"/>
      <c r="CB438" s="2"/>
    </row>
    <row r="439" spans="1:80" ht="15.5" x14ac:dyDescent="0.3">
      <c r="A439" s="10"/>
      <c r="B439" s="2"/>
      <c r="C439" s="2"/>
      <c r="D439" s="12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10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125"/>
      <c r="BD439" s="2"/>
      <c r="BE439" s="2"/>
      <c r="BF439" s="2"/>
      <c r="BG439" s="2"/>
      <c r="BH439" s="2"/>
      <c r="BI439" s="125"/>
      <c r="BJ439" s="125"/>
      <c r="BK439" s="125"/>
      <c r="BL439" s="2"/>
      <c r="BM439" s="2"/>
      <c r="BN439" s="2"/>
      <c r="BO439" s="125"/>
      <c r="BP439" s="125"/>
      <c r="BQ439" s="125"/>
      <c r="BR439" s="2"/>
      <c r="BS439" s="2"/>
      <c r="BT439" s="2"/>
      <c r="BU439" s="125"/>
      <c r="BV439" s="125"/>
      <c r="BW439" s="125"/>
      <c r="BX439" s="2"/>
      <c r="BY439" s="2"/>
      <c r="BZ439" s="2"/>
      <c r="CA439" s="2"/>
      <c r="CB439" s="2"/>
    </row>
    <row r="440" spans="1:80" ht="15.5" x14ac:dyDescent="0.3">
      <c r="A440" s="10"/>
      <c r="B440" s="2"/>
      <c r="C440" s="2"/>
      <c r="D440" s="12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10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125"/>
      <c r="BD440" s="2"/>
      <c r="BE440" s="2"/>
      <c r="BF440" s="2"/>
      <c r="BG440" s="2"/>
      <c r="BH440" s="2"/>
      <c r="BI440" s="125"/>
      <c r="BJ440" s="125"/>
      <c r="BK440" s="125"/>
      <c r="BL440" s="2"/>
      <c r="BM440" s="2"/>
      <c r="BN440" s="2"/>
      <c r="BO440" s="125"/>
      <c r="BP440" s="125"/>
      <c r="BQ440" s="125"/>
      <c r="BR440" s="2"/>
      <c r="BS440" s="2"/>
      <c r="BT440" s="2"/>
      <c r="BU440" s="125"/>
      <c r="BV440" s="125"/>
      <c r="BW440" s="125"/>
      <c r="BX440" s="2"/>
      <c r="BY440" s="2"/>
      <c r="BZ440" s="2"/>
      <c r="CA440" s="2"/>
      <c r="CB440" s="2"/>
    </row>
    <row r="441" spans="1:80" ht="15.5" x14ac:dyDescent="0.3">
      <c r="A441" s="10"/>
      <c r="B441" s="2"/>
      <c r="C441" s="2"/>
      <c r="D441" s="12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10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125"/>
      <c r="BD441" s="2"/>
      <c r="BE441" s="2"/>
      <c r="BF441" s="2"/>
      <c r="BG441" s="2"/>
      <c r="BH441" s="2"/>
      <c r="BI441" s="125"/>
      <c r="BJ441" s="125"/>
      <c r="BK441" s="125"/>
      <c r="BL441" s="2"/>
      <c r="BM441" s="2"/>
      <c r="BN441" s="2"/>
      <c r="BO441" s="125"/>
      <c r="BP441" s="125"/>
      <c r="BQ441" s="125"/>
      <c r="BR441" s="2"/>
      <c r="BS441" s="2"/>
      <c r="BT441" s="2"/>
      <c r="BU441" s="125"/>
      <c r="BV441" s="125"/>
      <c r="BW441" s="125"/>
      <c r="BX441" s="2"/>
      <c r="BY441" s="2"/>
      <c r="BZ441" s="2"/>
      <c r="CA441" s="2"/>
      <c r="CB441" s="2"/>
    </row>
    <row r="442" spans="1:80" ht="15.5" x14ac:dyDescent="0.3">
      <c r="A442" s="10"/>
      <c r="B442" s="2"/>
      <c r="C442" s="2"/>
      <c r="D442" s="12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10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125"/>
      <c r="BD442" s="2"/>
      <c r="BE442" s="2"/>
      <c r="BF442" s="2"/>
      <c r="BG442" s="2"/>
      <c r="BH442" s="2"/>
      <c r="BI442" s="125"/>
      <c r="BJ442" s="125"/>
      <c r="BK442" s="125"/>
      <c r="BL442" s="2"/>
      <c r="BM442" s="2"/>
      <c r="BN442" s="2"/>
      <c r="BO442" s="125"/>
      <c r="BP442" s="125"/>
      <c r="BQ442" s="125"/>
      <c r="BR442" s="2"/>
      <c r="BS442" s="2"/>
      <c r="BT442" s="2"/>
      <c r="BU442" s="125"/>
      <c r="BV442" s="125"/>
      <c r="BW442" s="125"/>
      <c r="BX442" s="2"/>
      <c r="BY442" s="2"/>
      <c r="BZ442" s="2"/>
      <c r="CA442" s="2"/>
      <c r="CB442" s="2"/>
    </row>
    <row r="443" spans="1:80" ht="15.5" x14ac:dyDescent="0.3">
      <c r="A443" s="10"/>
      <c r="B443" s="2"/>
      <c r="C443" s="2"/>
      <c r="D443" s="12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10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125"/>
      <c r="BD443" s="2"/>
      <c r="BE443" s="2"/>
      <c r="BF443" s="2"/>
      <c r="BG443" s="2"/>
      <c r="BH443" s="2"/>
      <c r="BI443" s="125"/>
      <c r="BJ443" s="125"/>
      <c r="BK443" s="125"/>
      <c r="BL443" s="2"/>
      <c r="BM443" s="2"/>
      <c r="BN443" s="2"/>
      <c r="BO443" s="125"/>
      <c r="BP443" s="125"/>
      <c r="BQ443" s="125"/>
      <c r="BR443" s="2"/>
      <c r="BS443" s="2"/>
      <c r="BT443" s="2"/>
      <c r="BU443" s="125"/>
      <c r="BV443" s="125"/>
      <c r="BW443" s="125"/>
      <c r="BX443" s="2"/>
      <c r="BY443" s="2"/>
      <c r="BZ443" s="2"/>
      <c r="CA443" s="2"/>
      <c r="CB443" s="2"/>
    </row>
    <row r="444" spans="1:80" ht="15.5" x14ac:dyDescent="0.3">
      <c r="A444" s="10"/>
      <c r="B444" s="2"/>
      <c r="C444" s="2"/>
      <c r="D444" s="12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10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125"/>
      <c r="BD444" s="2"/>
      <c r="BE444" s="2"/>
      <c r="BF444" s="2"/>
      <c r="BG444" s="2"/>
      <c r="BH444" s="2"/>
      <c r="BI444" s="125"/>
      <c r="BJ444" s="125"/>
      <c r="BK444" s="125"/>
      <c r="BL444" s="2"/>
      <c r="BM444" s="2"/>
      <c r="BN444" s="2"/>
      <c r="BO444" s="125"/>
      <c r="BP444" s="125"/>
      <c r="BQ444" s="125"/>
      <c r="BR444" s="2"/>
      <c r="BS444" s="2"/>
      <c r="BT444" s="2"/>
      <c r="BU444" s="125"/>
      <c r="BV444" s="125"/>
      <c r="BW444" s="125"/>
      <c r="BX444" s="2"/>
      <c r="BY444" s="2"/>
      <c r="BZ444" s="2"/>
      <c r="CA444" s="2"/>
      <c r="CB444" s="2"/>
    </row>
    <row r="445" spans="1:80" ht="15.5" x14ac:dyDescent="0.3">
      <c r="A445" s="10"/>
      <c r="B445" s="2"/>
      <c r="C445" s="2"/>
      <c r="D445" s="12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10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125"/>
      <c r="BD445" s="2"/>
      <c r="BE445" s="2"/>
      <c r="BF445" s="2"/>
      <c r="BG445" s="2"/>
      <c r="BH445" s="2"/>
      <c r="BI445" s="125"/>
      <c r="BJ445" s="125"/>
      <c r="BK445" s="125"/>
      <c r="BL445" s="2"/>
      <c r="BM445" s="2"/>
      <c r="BN445" s="2"/>
      <c r="BO445" s="125"/>
      <c r="BP445" s="125"/>
      <c r="BQ445" s="125"/>
      <c r="BR445" s="2"/>
      <c r="BS445" s="2"/>
      <c r="BT445" s="2"/>
      <c r="BU445" s="125"/>
      <c r="BV445" s="125"/>
      <c r="BW445" s="125"/>
      <c r="BX445" s="2"/>
      <c r="BY445" s="2"/>
      <c r="BZ445" s="2"/>
      <c r="CA445" s="2"/>
      <c r="CB445" s="2"/>
    </row>
    <row r="446" spans="1:80" ht="15.5" x14ac:dyDescent="0.3">
      <c r="A446" s="10"/>
      <c r="B446" s="2"/>
      <c r="C446" s="2"/>
      <c r="D446" s="12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10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125"/>
      <c r="BD446" s="2"/>
      <c r="BE446" s="2"/>
      <c r="BF446" s="2"/>
      <c r="BG446" s="2"/>
      <c r="BH446" s="2"/>
      <c r="BI446" s="125"/>
      <c r="BJ446" s="125"/>
      <c r="BK446" s="125"/>
      <c r="BL446" s="2"/>
      <c r="BM446" s="2"/>
      <c r="BN446" s="2"/>
      <c r="BO446" s="125"/>
      <c r="BP446" s="125"/>
      <c r="BQ446" s="125"/>
      <c r="BR446" s="2"/>
      <c r="BS446" s="2"/>
      <c r="BT446" s="2"/>
      <c r="BU446" s="125"/>
      <c r="BV446" s="125"/>
      <c r="BW446" s="125"/>
      <c r="BX446" s="2"/>
      <c r="BY446" s="2"/>
      <c r="BZ446" s="2"/>
      <c r="CA446" s="2"/>
      <c r="CB446" s="2"/>
    </row>
    <row r="447" spans="1:80" ht="15.5" x14ac:dyDescent="0.3">
      <c r="A447" s="10"/>
      <c r="B447" s="2"/>
      <c r="C447" s="2"/>
      <c r="D447" s="12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10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125"/>
      <c r="BD447" s="2"/>
      <c r="BE447" s="2"/>
      <c r="BF447" s="2"/>
      <c r="BG447" s="2"/>
      <c r="BH447" s="2"/>
      <c r="BI447" s="125"/>
      <c r="BJ447" s="125"/>
      <c r="BK447" s="125"/>
      <c r="BL447" s="2"/>
      <c r="BM447" s="2"/>
      <c r="BN447" s="2"/>
      <c r="BO447" s="125"/>
      <c r="BP447" s="125"/>
      <c r="BQ447" s="125"/>
      <c r="BR447" s="2"/>
      <c r="BS447" s="2"/>
      <c r="BT447" s="2"/>
      <c r="BU447" s="125"/>
      <c r="BV447" s="125"/>
      <c r="BW447" s="125"/>
      <c r="BX447" s="2"/>
      <c r="BY447" s="2"/>
      <c r="BZ447" s="2"/>
      <c r="CA447" s="2"/>
      <c r="CB447" s="2"/>
    </row>
    <row r="448" spans="1:80" ht="15.5" x14ac:dyDescent="0.3">
      <c r="A448" s="10"/>
      <c r="B448" s="2"/>
      <c r="C448" s="2"/>
      <c r="D448" s="12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10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125"/>
      <c r="BD448" s="2"/>
      <c r="BE448" s="2"/>
      <c r="BF448" s="2"/>
      <c r="BG448" s="2"/>
      <c r="BH448" s="2"/>
      <c r="BI448" s="125"/>
      <c r="BJ448" s="125"/>
      <c r="BK448" s="125"/>
      <c r="BL448" s="2"/>
      <c r="BM448" s="2"/>
      <c r="BN448" s="2"/>
      <c r="BO448" s="125"/>
      <c r="BP448" s="125"/>
      <c r="BQ448" s="125"/>
      <c r="BR448" s="2"/>
      <c r="BS448" s="2"/>
      <c r="BT448" s="2"/>
      <c r="BU448" s="125"/>
      <c r="BV448" s="125"/>
      <c r="BW448" s="125"/>
      <c r="BX448" s="2"/>
      <c r="BY448" s="2"/>
      <c r="BZ448" s="2"/>
      <c r="CA448" s="2"/>
      <c r="CB448" s="2"/>
    </row>
    <row r="449" spans="1:80" ht="15.5" x14ac:dyDescent="0.3">
      <c r="A449" s="10"/>
      <c r="B449" s="2"/>
      <c r="C449" s="2"/>
      <c r="D449" s="12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10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125"/>
      <c r="BD449" s="2"/>
      <c r="BE449" s="2"/>
      <c r="BF449" s="2"/>
      <c r="BG449" s="2"/>
      <c r="BH449" s="2"/>
      <c r="BI449" s="125"/>
      <c r="BJ449" s="125"/>
      <c r="BK449" s="125"/>
      <c r="BL449" s="2"/>
      <c r="BM449" s="2"/>
      <c r="BN449" s="2"/>
      <c r="BO449" s="125"/>
      <c r="BP449" s="125"/>
      <c r="BQ449" s="125"/>
      <c r="BR449" s="2"/>
      <c r="BS449" s="2"/>
      <c r="BT449" s="2"/>
      <c r="BU449" s="125"/>
      <c r="BV449" s="125"/>
      <c r="BW449" s="125"/>
      <c r="BX449" s="2"/>
      <c r="BY449" s="2"/>
      <c r="BZ449" s="2"/>
      <c r="CA449" s="2"/>
      <c r="CB449" s="2"/>
    </row>
    <row r="450" spans="1:80" ht="15.5" x14ac:dyDescent="0.3">
      <c r="A450" s="10"/>
      <c r="B450" s="2"/>
      <c r="C450" s="2"/>
      <c r="D450" s="12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10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125"/>
      <c r="BD450" s="2"/>
      <c r="BE450" s="2"/>
      <c r="BF450" s="2"/>
      <c r="BG450" s="2"/>
      <c r="BH450" s="2"/>
      <c r="BI450" s="125"/>
      <c r="BJ450" s="125"/>
      <c r="BK450" s="125"/>
      <c r="BL450" s="2"/>
      <c r="BM450" s="2"/>
      <c r="BN450" s="2"/>
      <c r="BO450" s="125"/>
      <c r="BP450" s="125"/>
      <c r="BQ450" s="125"/>
      <c r="BR450" s="2"/>
      <c r="BS450" s="2"/>
      <c r="BT450" s="2"/>
      <c r="BU450" s="125"/>
      <c r="BV450" s="125"/>
      <c r="BW450" s="125"/>
      <c r="BX450" s="2"/>
      <c r="BY450" s="2"/>
      <c r="BZ450" s="2"/>
      <c r="CA450" s="2"/>
      <c r="CB450" s="2"/>
    </row>
    <row r="451" spans="1:80" ht="15.5" x14ac:dyDescent="0.3">
      <c r="A451" s="10"/>
      <c r="B451" s="2"/>
      <c r="C451" s="2"/>
      <c r="D451" s="12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10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125"/>
      <c r="BD451" s="2"/>
      <c r="BE451" s="2"/>
      <c r="BF451" s="2"/>
      <c r="BG451" s="2"/>
      <c r="BH451" s="2"/>
      <c r="BI451" s="125"/>
      <c r="BJ451" s="125"/>
      <c r="BK451" s="125"/>
      <c r="BL451" s="2"/>
      <c r="BM451" s="2"/>
      <c r="BN451" s="2"/>
      <c r="BO451" s="125"/>
      <c r="BP451" s="125"/>
      <c r="BQ451" s="125"/>
      <c r="BR451" s="2"/>
      <c r="BS451" s="2"/>
      <c r="BT451" s="2"/>
      <c r="BU451" s="125"/>
      <c r="BV451" s="125"/>
      <c r="BW451" s="125"/>
      <c r="BX451" s="2"/>
      <c r="BY451" s="2"/>
      <c r="BZ451" s="2"/>
      <c r="CA451" s="2"/>
      <c r="CB451" s="2"/>
    </row>
    <row r="452" spans="1:80" ht="15.5" x14ac:dyDescent="0.3">
      <c r="A452" s="10"/>
      <c r="B452" s="2"/>
      <c r="C452" s="2"/>
      <c r="D452" s="12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10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125"/>
      <c r="BD452" s="2"/>
      <c r="BE452" s="2"/>
      <c r="BF452" s="2"/>
      <c r="BG452" s="2"/>
      <c r="BH452" s="2"/>
      <c r="BI452" s="125"/>
      <c r="BJ452" s="125"/>
      <c r="BK452" s="125"/>
      <c r="BL452" s="2"/>
      <c r="BM452" s="2"/>
      <c r="BN452" s="2"/>
      <c r="BO452" s="125"/>
      <c r="BP452" s="125"/>
      <c r="BQ452" s="125"/>
      <c r="BR452" s="2"/>
      <c r="BS452" s="2"/>
      <c r="BT452" s="2"/>
      <c r="BU452" s="125"/>
      <c r="BV452" s="125"/>
      <c r="BW452" s="125"/>
      <c r="BX452" s="2"/>
      <c r="BY452" s="2"/>
      <c r="BZ452" s="2"/>
      <c r="CA452" s="2"/>
      <c r="CB452" s="2"/>
    </row>
    <row r="453" spans="1:80" ht="15.5" x14ac:dyDescent="0.3">
      <c r="A453" s="10"/>
      <c r="B453" s="2"/>
      <c r="C453" s="2"/>
      <c r="D453" s="12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10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125"/>
      <c r="BD453" s="2"/>
      <c r="BE453" s="2"/>
      <c r="BF453" s="2"/>
      <c r="BG453" s="2"/>
      <c r="BH453" s="2"/>
      <c r="BI453" s="125"/>
      <c r="BJ453" s="125"/>
      <c r="BK453" s="125"/>
      <c r="BL453" s="2"/>
      <c r="BM453" s="2"/>
      <c r="BN453" s="2"/>
      <c r="BO453" s="125"/>
      <c r="BP453" s="125"/>
      <c r="BQ453" s="125"/>
      <c r="BR453" s="2"/>
      <c r="BS453" s="2"/>
      <c r="BT453" s="2"/>
      <c r="BU453" s="125"/>
      <c r="BV453" s="125"/>
      <c r="BW453" s="125"/>
      <c r="BX453" s="2"/>
      <c r="BY453" s="2"/>
      <c r="BZ453" s="2"/>
      <c r="CA453" s="2"/>
      <c r="CB453" s="2"/>
    </row>
    <row r="454" spans="1:80" ht="15.5" x14ac:dyDescent="0.3">
      <c r="A454" s="10"/>
      <c r="B454" s="2"/>
      <c r="C454" s="2"/>
      <c r="D454" s="12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10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125"/>
      <c r="BD454" s="2"/>
      <c r="BE454" s="2"/>
      <c r="BF454" s="2"/>
      <c r="BG454" s="2"/>
      <c r="BH454" s="2"/>
      <c r="BI454" s="125"/>
      <c r="BJ454" s="125"/>
      <c r="BK454" s="125"/>
      <c r="BL454" s="2"/>
      <c r="BM454" s="2"/>
      <c r="BN454" s="2"/>
      <c r="BO454" s="125"/>
      <c r="BP454" s="125"/>
      <c r="BQ454" s="125"/>
      <c r="BR454" s="2"/>
      <c r="BS454" s="2"/>
      <c r="BT454" s="2"/>
      <c r="BU454" s="125"/>
      <c r="BV454" s="125"/>
      <c r="BW454" s="125"/>
      <c r="BX454" s="2"/>
      <c r="BY454" s="2"/>
      <c r="BZ454" s="2"/>
      <c r="CA454" s="2"/>
      <c r="CB454" s="2"/>
    </row>
    <row r="455" spans="1:80" ht="15.5" x14ac:dyDescent="0.3">
      <c r="A455" s="10"/>
      <c r="B455" s="2"/>
      <c r="C455" s="2"/>
      <c r="D455" s="12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10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125"/>
      <c r="BD455" s="2"/>
      <c r="BE455" s="2"/>
      <c r="BF455" s="2"/>
      <c r="BG455" s="2"/>
      <c r="BH455" s="2"/>
      <c r="BI455" s="125"/>
      <c r="BJ455" s="125"/>
      <c r="BK455" s="125"/>
      <c r="BL455" s="2"/>
      <c r="BM455" s="2"/>
      <c r="BN455" s="2"/>
      <c r="BO455" s="125"/>
      <c r="BP455" s="125"/>
      <c r="BQ455" s="125"/>
      <c r="BR455" s="2"/>
      <c r="BS455" s="2"/>
      <c r="BT455" s="2"/>
      <c r="BU455" s="125"/>
      <c r="BV455" s="125"/>
      <c r="BW455" s="125"/>
      <c r="BX455" s="2"/>
      <c r="BY455" s="2"/>
      <c r="BZ455" s="2"/>
      <c r="CA455" s="2"/>
      <c r="CB455" s="2"/>
    </row>
    <row r="456" spans="1:80" ht="15.5" x14ac:dyDescent="0.3">
      <c r="A456" s="10"/>
      <c r="B456" s="2"/>
      <c r="C456" s="2"/>
      <c r="D456" s="12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10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125"/>
      <c r="BD456" s="2"/>
      <c r="BE456" s="2"/>
      <c r="BF456" s="2"/>
      <c r="BG456" s="2"/>
      <c r="BH456" s="2"/>
      <c r="BI456" s="125"/>
      <c r="BJ456" s="125"/>
      <c r="BK456" s="125"/>
      <c r="BL456" s="2"/>
      <c r="BM456" s="2"/>
      <c r="BN456" s="2"/>
      <c r="BO456" s="125"/>
      <c r="BP456" s="125"/>
      <c r="BQ456" s="125"/>
      <c r="BR456" s="2"/>
      <c r="BS456" s="2"/>
      <c r="BT456" s="2"/>
      <c r="BU456" s="125"/>
      <c r="BV456" s="125"/>
      <c r="BW456" s="125"/>
      <c r="BX456" s="2"/>
      <c r="BY456" s="2"/>
      <c r="BZ456" s="2"/>
      <c r="CA456" s="2"/>
      <c r="CB456" s="2"/>
    </row>
    <row r="457" spans="1:80" ht="15.5" x14ac:dyDescent="0.3">
      <c r="A457" s="10"/>
      <c r="B457" s="2"/>
      <c r="C457" s="2"/>
      <c r="D457" s="12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10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125"/>
      <c r="BD457" s="2"/>
      <c r="BE457" s="2"/>
      <c r="BF457" s="2"/>
      <c r="BG457" s="2"/>
      <c r="BH457" s="2"/>
      <c r="BI457" s="125"/>
      <c r="BJ457" s="125"/>
      <c r="BK457" s="125"/>
      <c r="BL457" s="2"/>
      <c r="BM457" s="2"/>
      <c r="BN457" s="2"/>
      <c r="BO457" s="125"/>
      <c r="BP457" s="125"/>
      <c r="BQ457" s="125"/>
      <c r="BR457" s="2"/>
      <c r="BS457" s="2"/>
      <c r="BT457" s="2"/>
      <c r="BU457" s="125"/>
      <c r="BV457" s="125"/>
      <c r="BW457" s="125"/>
      <c r="BX457" s="2"/>
      <c r="BY457" s="2"/>
      <c r="BZ457" s="2"/>
      <c r="CA457" s="2"/>
      <c r="CB457" s="2"/>
    </row>
    <row r="458" spans="1:80" ht="15.5" x14ac:dyDescent="0.3">
      <c r="A458" s="10"/>
      <c r="B458" s="2"/>
      <c r="C458" s="2"/>
      <c r="D458" s="12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10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125"/>
      <c r="BD458" s="2"/>
      <c r="BE458" s="2"/>
      <c r="BF458" s="2"/>
      <c r="BG458" s="2"/>
      <c r="BH458" s="2"/>
      <c r="BI458" s="125"/>
      <c r="BJ458" s="125"/>
      <c r="BK458" s="125"/>
      <c r="BL458" s="2"/>
      <c r="BM458" s="2"/>
      <c r="BN458" s="2"/>
      <c r="BO458" s="125"/>
      <c r="BP458" s="125"/>
      <c r="BQ458" s="125"/>
      <c r="BR458" s="2"/>
      <c r="BS458" s="2"/>
      <c r="BT458" s="2"/>
      <c r="BU458" s="125"/>
      <c r="BV458" s="125"/>
      <c r="BW458" s="125"/>
      <c r="BX458" s="2"/>
      <c r="BY458" s="2"/>
      <c r="BZ458" s="2"/>
      <c r="CA458" s="2"/>
      <c r="CB458" s="2"/>
    </row>
    <row r="459" spans="1:80" ht="15.5" x14ac:dyDescent="0.3">
      <c r="A459" s="10"/>
      <c r="B459" s="2"/>
      <c r="C459" s="2"/>
      <c r="D459" s="12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10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125"/>
      <c r="BD459" s="2"/>
      <c r="BE459" s="2"/>
      <c r="BF459" s="2"/>
      <c r="BG459" s="2"/>
      <c r="BH459" s="2"/>
      <c r="BI459" s="125"/>
      <c r="BJ459" s="125"/>
      <c r="BK459" s="125"/>
      <c r="BL459" s="2"/>
      <c r="BM459" s="2"/>
      <c r="BN459" s="2"/>
      <c r="BO459" s="125"/>
      <c r="BP459" s="125"/>
      <c r="BQ459" s="125"/>
      <c r="BR459" s="2"/>
      <c r="BS459" s="2"/>
      <c r="BT459" s="2"/>
      <c r="BU459" s="125"/>
      <c r="BV459" s="125"/>
      <c r="BW459" s="125"/>
      <c r="BX459" s="2"/>
      <c r="BY459" s="2"/>
      <c r="BZ459" s="2"/>
      <c r="CA459" s="2"/>
      <c r="CB459" s="2"/>
    </row>
    <row r="460" spans="1:80" ht="15.5" x14ac:dyDescent="0.3">
      <c r="A460" s="10"/>
      <c r="B460" s="2"/>
      <c r="C460" s="2"/>
      <c r="D460" s="12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10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125"/>
      <c r="BD460" s="2"/>
      <c r="BE460" s="2"/>
      <c r="BF460" s="2"/>
      <c r="BG460" s="2"/>
      <c r="BH460" s="2"/>
      <c r="BI460" s="125"/>
      <c r="BJ460" s="125"/>
      <c r="BK460" s="125"/>
      <c r="BL460" s="2"/>
      <c r="BM460" s="2"/>
      <c r="BN460" s="2"/>
      <c r="BO460" s="125"/>
      <c r="BP460" s="125"/>
      <c r="BQ460" s="125"/>
      <c r="BR460" s="2"/>
      <c r="BS460" s="2"/>
      <c r="BT460" s="2"/>
      <c r="BU460" s="125"/>
      <c r="BV460" s="125"/>
      <c r="BW460" s="125"/>
      <c r="BX460" s="2"/>
      <c r="BY460" s="2"/>
      <c r="BZ460" s="2"/>
      <c r="CA460" s="2"/>
      <c r="CB460" s="2"/>
    </row>
    <row r="461" spans="1:80" ht="15.5" x14ac:dyDescent="0.3">
      <c r="A461" s="10"/>
      <c r="B461" s="2"/>
      <c r="C461" s="2"/>
      <c r="D461" s="12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10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125"/>
      <c r="BD461" s="2"/>
      <c r="BE461" s="2"/>
      <c r="BF461" s="2"/>
      <c r="BG461" s="2"/>
      <c r="BH461" s="2"/>
      <c r="BI461" s="125"/>
      <c r="BJ461" s="125"/>
      <c r="BK461" s="125"/>
      <c r="BL461" s="2"/>
      <c r="BM461" s="2"/>
      <c r="BN461" s="2"/>
      <c r="BO461" s="125"/>
      <c r="BP461" s="125"/>
      <c r="BQ461" s="125"/>
      <c r="BR461" s="2"/>
      <c r="BS461" s="2"/>
      <c r="BT461" s="2"/>
      <c r="BU461" s="125"/>
      <c r="BV461" s="125"/>
      <c r="BW461" s="125"/>
      <c r="BX461" s="2"/>
      <c r="BY461" s="2"/>
      <c r="BZ461" s="2"/>
      <c r="CA461" s="2"/>
      <c r="CB461" s="2"/>
    </row>
    <row r="462" spans="1:80" ht="15.5" x14ac:dyDescent="0.3">
      <c r="A462" s="10"/>
      <c r="B462" s="2"/>
      <c r="C462" s="2"/>
      <c r="D462" s="12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10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125"/>
      <c r="BD462" s="2"/>
      <c r="BE462" s="2"/>
      <c r="BF462" s="2"/>
      <c r="BG462" s="2"/>
      <c r="BH462" s="2"/>
      <c r="BI462" s="125"/>
      <c r="BJ462" s="125"/>
      <c r="BK462" s="125"/>
      <c r="BL462" s="2"/>
      <c r="BM462" s="2"/>
      <c r="BN462" s="2"/>
      <c r="BO462" s="125"/>
      <c r="BP462" s="125"/>
      <c r="BQ462" s="125"/>
      <c r="BR462" s="2"/>
      <c r="BS462" s="2"/>
      <c r="BT462" s="2"/>
      <c r="BU462" s="125"/>
      <c r="BV462" s="125"/>
      <c r="BW462" s="125"/>
      <c r="BX462" s="2"/>
      <c r="BY462" s="2"/>
      <c r="BZ462" s="2"/>
      <c r="CA462" s="2"/>
      <c r="CB462" s="2"/>
    </row>
    <row r="463" spans="1:80" ht="15.5" x14ac:dyDescent="0.3">
      <c r="A463" s="10"/>
      <c r="B463" s="2"/>
      <c r="C463" s="2"/>
      <c r="D463" s="12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10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125"/>
      <c r="BD463" s="2"/>
      <c r="BE463" s="2"/>
      <c r="BF463" s="2"/>
      <c r="BG463" s="2"/>
      <c r="BH463" s="2"/>
      <c r="BI463" s="125"/>
      <c r="BJ463" s="125"/>
      <c r="BK463" s="125"/>
      <c r="BL463" s="2"/>
      <c r="BM463" s="2"/>
      <c r="BN463" s="2"/>
      <c r="BO463" s="125"/>
      <c r="BP463" s="125"/>
      <c r="BQ463" s="125"/>
      <c r="BR463" s="2"/>
      <c r="BS463" s="2"/>
      <c r="BT463" s="2"/>
      <c r="BU463" s="125"/>
      <c r="BV463" s="125"/>
      <c r="BW463" s="125"/>
      <c r="BX463" s="2"/>
      <c r="BY463" s="2"/>
      <c r="BZ463" s="2"/>
      <c r="CA463" s="2"/>
      <c r="CB463" s="2"/>
    </row>
    <row r="464" spans="1:80" ht="15.5" x14ac:dyDescent="0.3">
      <c r="A464" s="10"/>
      <c r="B464" s="2"/>
      <c r="C464" s="2"/>
      <c r="D464" s="12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10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125"/>
      <c r="BD464" s="2"/>
      <c r="BE464" s="2"/>
      <c r="BF464" s="2"/>
      <c r="BG464" s="2"/>
      <c r="BH464" s="2"/>
      <c r="BI464" s="125"/>
      <c r="BJ464" s="125"/>
      <c r="BK464" s="125"/>
      <c r="BL464" s="2"/>
      <c r="BM464" s="2"/>
      <c r="BN464" s="2"/>
      <c r="BO464" s="125"/>
      <c r="BP464" s="125"/>
      <c r="BQ464" s="125"/>
      <c r="BR464" s="2"/>
      <c r="BS464" s="2"/>
      <c r="BT464" s="2"/>
      <c r="BU464" s="125"/>
      <c r="BV464" s="125"/>
      <c r="BW464" s="125"/>
      <c r="BX464" s="2"/>
      <c r="BY464" s="2"/>
      <c r="BZ464" s="2"/>
      <c r="CA464" s="2"/>
      <c r="CB464" s="2"/>
    </row>
    <row r="465" spans="1:80" ht="15.5" x14ac:dyDescent="0.3">
      <c r="A465" s="10"/>
      <c r="B465" s="2"/>
      <c r="C465" s="2"/>
      <c r="D465" s="12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10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125"/>
      <c r="BD465" s="2"/>
      <c r="BE465" s="2"/>
      <c r="BF465" s="2"/>
      <c r="BG465" s="2"/>
      <c r="BH465" s="2"/>
      <c r="BI465" s="125"/>
      <c r="BJ465" s="125"/>
      <c r="BK465" s="125"/>
      <c r="BL465" s="2"/>
      <c r="BM465" s="2"/>
      <c r="BN465" s="2"/>
      <c r="BO465" s="125"/>
      <c r="BP465" s="125"/>
      <c r="BQ465" s="125"/>
      <c r="BR465" s="2"/>
      <c r="BS465" s="2"/>
      <c r="BT465" s="2"/>
      <c r="BU465" s="125"/>
      <c r="BV465" s="125"/>
      <c r="BW465" s="125"/>
      <c r="BX465" s="2"/>
      <c r="BY465" s="2"/>
      <c r="BZ465" s="2"/>
      <c r="CA465" s="2"/>
      <c r="CB465" s="2"/>
    </row>
    <row r="466" spans="1:80" ht="15.5" x14ac:dyDescent="0.3">
      <c r="A466" s="10"/>
      <c r="B466" s="2"/>
      <c r="C466" s="2"/>
      <c r="D466" s="12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10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125"/>
      <c r="BD466" s="2"/>
      <c r="BE466" s="2"/>
      <c r="BF466" s="2"/>
      <c r="BG466" s="2"/>
      <c r="BH466" s="2"/>
      <c r="BI466" s="125"/>
      <c r="BJ466" s="125"/>
      <c r="BK466" s="125"/>
      <c r="BL466" s="2"/>
      <c r="BM466" s="2"/>
      <c r="BN466" s="2"/>
      <c r="BO466" s="125"/>
      <c r="BP466" s="125"/>
      <c r="BQ466" s="125"/>
      <c r="BR466" s="2"/>
      <c r="BS466" s="2"/>
      <c r="BT466" s="2"/>
      <c r="BU466" s="125"/>
      <c r="BV466" s="125"/>
      <c r="BW466" s="125"/>
      <c r="BX466" s="2"/>
      <c r="BY466" s="2"/>
      <c r="BZ466" s="2"/>
      <c r="CA466" s="2"/>
      <c r="CB466" s="2"/>
    </row>
    <row r="467" spans="1:80" ht="15.5" x14ac:dyDescent="0.3">
      <c r="A467" s="10"/>
      <c r="B467" s="2"/>
      <c r="C467" s="2"/>
      <c r="D467" s="12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10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125"/>
      <c r="BD467" s="2"/>
      <c r="BE467" s="2"/>
      <c r="BF467" s="2"/>
      <c r="BG467" s="2"/>
      <c r="BH467" s="2"/>
      <c r="BI467" s="125"/>
      <c r="BJ467" s="125"/>
      <c r="BK467" s="125"/>
      <c r="BL467" s="2"/>
      <c r="BM467" s="2"/>
      <c r="BN467" s="2"/>
      <c r="BO467" s="125"/>
      <c r="BP467" s="125"/>
      <c r="BQ467" s="125"/>
      <c r="BR467" s="2"/>
      <c r="BS467" s="2"/>
      <c r="BT467" s="2"/>
      <c r="BU467" s="125"/>
      <c r="BV467" s="125"/>
      <c r="BW467" s="125"/>
      <c r="BX467" s="2"/>
      <c r="BY467" s="2"/>
      <c r="BZ467" s="2"/>
      <c r="CA467" s="2"/>
      <c r="CB467" s="2"/>
    </row>
    <row r="468" spans="1:80" ht="15.5" x14ac:dyDescent="0.3">
      <c r="A468" s="10"/>
      <c r="B468" s="2"/>
      <c r="C468" s="2"/>
      <c r="D468" s="12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10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125"/>
      <c r="BD468" s="2"/>
      <c r="BE468" s="2"/>
      <c r="BF468" s="2"/>
      <c r="BG468" s="2"/>
      <c r="BH468" s="2"/>
      <c r="BI468" s="125"/>
      <c r="BJ468" s="125"/>
      <c r="BK468" s="125"/>
      <c r="BL468" s="2"/>
      <c r="BM468" s="2"/>
      <c r="BN468" s="2"/>
      <c r="BO468" s="125"/>
      <c r="BP468" s="125"/>
      <c r="BQ468" s="125"/>
      <c r="BR468" s="2"/>
      <c r="BS468" s="2"/>
      <c r="BT468" s="2"/>
      <c r="BU468" s="125"/>
      <c r="BV468" s="125"/>
      <c r="BW468" s="125"/>
      <c r="BX468" s="2"/>
      <c r="BY468" s="2"/>
      <c r="BZ468" s="2"/>
      <c r="CA468" s="2"/>
      <c r="CB468" s="2"/>
    </row>
    <row r="469" spans="1:80" ht="15.5" x14ac:dyDescent="0.3">
      <c r="A469" s="10"/>
      <c r="B469" s="2"/>
      <c r="C469" s="2"/>
      <c r="D469" s="12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10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125"/>
      <c r="BD469" s="2"/>
      <c r="BE469" s="2"/>
      <c r="BF469" s="2"/>
      <c r="BG469" s="2"/>
      <c r="BH469" s="2"/>
      <c r="BI469" s="125"/>
      <c r="BJ469" s="125"/>
      <c r="BK469" s="125"/>
      <c r="BL469" s="2"/>
      <c r="BM469" s="2"/>
      <c r="BN469" s="2"/>
      <c r="BO469" s="125"/>
      <c r="BP469" s="125"/>
      <c r="BQ469" s="125"/>
      <c r="BR469" s="2"/>
      <c r="BS469" s="2"/>
      <c r="BT469" s="2"/>
      <c r="BU469" s="125"/>
      <c r="BV469" s="125"/>
      <c r="BW469" s="125"/>
      <c r="BX469" s="2"/>
      <c r="BY469" s="2"/>
      <c r="BZ469" s="2"/>
      <c r="CA469" s="2"/>
      <c r="CB469" s="2"/>
    </row>
    <row r="470" spans="1:80" ht="15.5" x14ac:dyDescent="0.3">
      <c r="A470" s="10"/>
      <c r="B470" s="2"/>
      <c r="C470" s="2"/>
      <c r="D470" s="12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10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125"/>
      <c r="BD470" s="2"/>
      <c r="BE470" s="2"/>
      <c r="BF470" s="2"/>
      <c r="BG470" s="2"/>
      <c r="BH470" s="2"/>
      <c r="BI470" s="125"/>
      <c r="BJ470" s="125"/>
      <c r="BK470" s="125"/>
      <c r="BL470" s="2"/>
      <c r="BM470" s="2"/>
      <c r="BN470" s="2"/>
      <c r="BO470" s="125"/>
      <c r="BP470" s="125"/>
      <c r="BQ470" s="125"/>
      <c r="BR470" s="2"/>
      <c r="BS470" s="2"/>
      <c r="BT470" s="2"/>
      <c r="BU470" s="125"/>
      <c r="BV470" s="125"/>
      <c r="BW470" s="125"/>
      <c r="BX470" s="2"/>
      <c r="BY470" s="2"/>
      <c r="BZ470" s="2"/>
      <c r="CA470" s="2"/>
      <c r="CB470" s="2"/>
    </row>
    <row r="471" spans="1:80" ht="15.5" x14ac:dyDescent="0.3">
      <c r="A471" s="10"/>
      <c r="B471" s="2"/>
      <c r="C471" s="2"/>
      <c r="D471" s="12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10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125"/>
      <c r="BD471" s="2"/>
      <c r="BE471" s="2"/>
      <c r="BF471" s="2"/>
      <c r="BG471" s="2"/>
      <c r="BH471" s="2"/>
      <c r="BI471" s="125"/>
      <c r="BJ471" s="125"/>
      <c r="BK471" s="125"/>
      <c r="BL471" s="2"/>
      <c r="BM471" s="2"/>
      <c r="BN471" s="2"/>
      <c r="BO471" s="125"/>
      <c r="BP471" s="125"/>
      <c r="BQ471" s="125"/>
      <c r="BR471" s="2"/>
      <c r="BS471" s="2"/>
      <c r="BT471" s="2"/>
      <c r="BU471" s="125"/>
      <c r="BV471" s="125"/>
      <c r="BW471" s="125"/>
      <c r="BX471" s="2"/>
      <c r="BY471" s="2"/>
      <c r="BZ471" s="2"/>
      <c r="CA471" s="2"/>
      <c r="CB471" s="2"/>
    </row>
    <row r="472" spans="1:80" ht="15.5" x14ac:dyDescent="0.3">
      <c r="A472" s="10"/>
      <c r="B472" s="2"/>
      <c r="C472" s="2"/>
      <c r="D472" s="12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10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125"/>
      <c r="BD472" s="2"/>
      <c r="BE472" s="2"/>
      <c r="BF472" s="2"/>
      <c r="BG472" s="2"/>
      <c r="BH472" s="2"/>
      <c r="BI472" s="125"/>
      <c r="BJ472" s="125"/>
      <c r="BK472" s="125"/>
      <c r="BL472" s="2"/>
      <c r="BM472" s="2"/>
      <c r="BN472" s="2"/>
      <c r="BO472" s="125"/>
      <c r="BP472" s="125"/>
      <c r="BQ472" s="125"/>
      <c r="BR472" s="2"/>
      <c r="BS472" s="2"/>
      <c r="BT472" s="2"/>
      <c r="BU472" s="125"/>
      <c r="BV472" s="125"/>
      <c r="BW472" s="125"/>
      <c r="BX472" s="2"/>
      <c r="BY472" s="2"/>
      <c r="BZ472" s="2"/>
      <c r="CA472" s="2"/>
      <c r="CB472" s="2"/>
    </row>
    <row r="473" spans="1:80" ht="15.5" x14ac:dyDescent="0.3">
      <c r="A473" s="10"/>
      <c r="B473" s="2"/>
      <c r="C473" s="2"/>
      <c r="D473" s="12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10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125"/>
      <c r="BD473" s="2"/>
      <c r="BE473" s="2"/>
      <c r="BF473" s="2"/>
      <c r="BG473" s="2"/>
      <c r="BH473" s="2"/>
      <c r="BI473" s="125"/>
      <c r="BJ473" s="125"/>
      <c r="BK473" s="125"/>
      <c r="BL473" s="2"/>
      <c r="BM473" s="2"/>
      <c r="BN473" s="2"/>
      <c r="BO473" s="125"/>
      <c r="BP473" s="125"/>
      <c r="BQ473" s="125"/>
      <c r="BR473" s="2"/>
      <c r="BS473" s="2"/>
      <c r="BT473" s="2"/>
      <c r="BU473" s="125"/>
      <c r="BV473" s="125"/>
      <c r="BW473" s="125"/>
      <c r="BX473" s="2"/>
      <c r="BY473" s="2"/>
      <c r="BZ473" s="2"/>
      <c r="CA473" s="2"/>
      <c r="CB473" s="2"/>
    </row>
    <row r="474" spans="1:80" ht="15.5" x14ac:dyDescent="0.3">
      <c r="A474" s="10"/>
      <c r="B474" s="2"/>
      <c r="C474" s="2"/>
      <c r="D474" s="12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10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125"/>
      <c r="BD474" s="2"/>
      <c r="BE474" s="2"/>
      <c r="BF474" s="2"/>
      <c r="BG474" s="2"/>
      <c r="BH474" s="2"/>
      <c r="BI474" s="125"/>
      <c r="BJ474" s="125"/>
      <c r="BK474" s="125"/>
      <c r="BL474" s="2"/>
      <c r="BM474" s="2"/>
      <c r="BN474" s="2"/>
      <c r="BO474" s="125"/>
      <c r="BP474" s="125"/>
      <c r="BQ474" s="125"/>
      <c r="BR474" s="2"/>
      <c r="BS474" s="2"/>
      <c r="BT474" s="2"/>
      <c r="BU474" s="125"/>
      <c r="BV474" s="125"/>
      <c r="BW474" s="125"/>
      <c r="BX474" s="2"/>
      <c r="BY474" s="2"/>
      <c r="BZ474" s="2"/>
      <c r="CA474" s="2"/>
      <c r="CB474" s="2"/>
    </row>
    <row r="475" spans="1:80" ht="15.5" x14ac:dyDescent="0.3">
      <c r="A475" s="10"/>
      <c r="B475" s="2"/>
      <c r="C475" s="2"/>
      <c r="D475" s="12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10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125"/>
      <c r="BD475" s="2"/>
      <c r="BE475" s="2"/>
      <c r="BF475" s="2"/>
      <c r="BG475" s="2"/>
      <c r="BH475" s="2"/>
      <c r="BI475" s="125"/>
      <c r="BJ475" s="125"/>
      <c r="BK475" s="125"/>
      <c r="BL475" s="2"/>
      <c r="BM475" s="2"/>
      <c r="BN475" s="2"/>
      <c r="BO475" s="125"/>
      <c r="BP475" s="125"/>
      <c r="BQ475" s="125"/>
      <c r="BR475" s="2"/>
      <c r="BS475" s="2"/>
      <c r="BT475" s="2"/>
      <c r="BU475" s="125"/>
      <c r="BV475" s="125"/>
      <c r="BW475" s="125"/>
      <c r="BX475" s="2"/>
      <c r="BY475" s="2"/>
      <c r="BZ475" s="2"/>
      <c r="CA475" s="2"/>
      <c r="CB475" s="2"/>
    </row>
    <row r="476" spans="1:80" ht="15.5" x14ac:dyDescent="0.3">
      <c r="A476" s="10"/>
      <c r="B476" s="2"/>
      <c r="C476" s="2"/>
      <c r="D476" s="12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10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125"/>
      <c r="BD476" s="2"/>
      <c r="BE476" s="2"/>
      <c r="BF476" s="2"/>
      <c r="BG476" s="2"/>
      <c r="BH476" s="2"/>
      <c r="BI476" s="125"/>
      <c r="BJ476" s="125"/>
      <c r="BK476" s="125"/>
      <c r="BL476" s="2"/>
      <c r="BM476" s="2"/>
      <c r="BN476" s="2"/>
      <c r="BO476" s="125"/>
      <c r="BP476" s="125"/>
      <c r="BQ476" s="125"/>
      <c r="BR476" s="2"/>
      <c r="BS476" s="2"/>
      <c r="BT476" s="2"/>
      <c r="BU476" s="125"/>
      <c r="BV476" s="125"/>
      <c r="BW476" s="125"/>
      <c r="BX476" s="2"/>
      <c r="BY476" s="2"/>
      <c r="BZ476" s="2"/>
      <c r="CA476" s="2"/>
      <c r="CB476" s="2"/>
    </row>
    <row r="477" spans="1:80" ht="15.5" x14ac:dyDescent="0.3">
      <c r="A477" s="10"/>
      <c r="B477" s="2"/>
      <c r="C477" s="2"/>
      <c r="D477" s="12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10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125"/>
      <c r="BD477" s="2"/>
      <c r="BE477" s="2"/>
      <c r="BF477" s="2"/>
      <c r="BG477" s="2"/>
      <c r="BH477" s="2"/>
      <c r="BI477" s="125"/>
      <c r="BJ477" s="125"/>
      <c r="BK477" s="125"/>
      <c r="BL477" s="2"/>
      <c r="BM477" s="2"/>
      <c r="BN477" s="2"/>
      <c r="BO477" s="125"/>
      <c r="BP477" s="125"/>
      <c r="BQ477" s="125"/>
      <c r="BR477" s="2"/>
      <c r="BS477" s="2"/>
      <c r="BT477" s="2"/>
      <c r="BU477" s="125"/>
      <c r="BV477" s="125"/>
      <c r="BW477" s="125"/>
      <c r="BX477" s="2"/>
      <c r="BY477" s="2"/>
      <c r="BZ477" s="2"/>
      <c r="CA477" s="2"/>
      <c r="CB477" s="2"/>
    </row>
    <row r="478" spans="1:80" ht="15.5" x14ac:dyDescent="0.3">
      <c r="A478" s="10"/>
      <c r="B478" s="2"/>
      <c r="C478" s="2"/>
      <c r="D478" s="12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10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125"/>
      <c r="BD478" s="2"/>
      <c r="BE478" s="2"/>
      <c r="BF478" s="2"/>
      <c r="BG478" s="2"/>
      <c r="BH478" s="2"/>
      <c r="BI478" s="125"/>
      <c r="BJ478" s="125"/>
      <c r="BK478" s="125"/>
      <c r="BL478" s="2"/>
      <c r="BM478" s="2"/>
      <c r="BN478" s="2"/>
      <c r="BO478" s="125"/>
      <c r="BP478" s="125"/>
      <c r="BQ478" s="125"/>
      <c r="BR478" s="2"/>
      <c r="BS478" s="2"/>
      <c r="BT478" s="2"/>
      <c r="BU478" s="125"/>
      <c r="BV478" s="125"/>
      <c r="BW478" s="125"/>
      <c r="BX478" s="2"/>
      <c r="BY478" s="2"/>
      <c r="BZ478" s="2"/>
      <c r="CA478" s="2"/>
      <c r="CB478" s="2"/>
    </row>
    <row r="479" spans="1:80" ht="15.5" x14ac:dyDescent="0.3">
      <c r="A479" s="10"/>
      <c r="B479" s="2"/>
      <c r="C479" s="2"/>
      <c r="D479" s="12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10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125"/>
      <c r="BD479" s="2"/>
      <c r="BE479" s="2"/>
      <c r="BF479" s="2"/>
      <c r="BG479" s="2"/>
      <c r="BH479" s="2"/>
      <c r="BI479" s="125"/>
      <c r="BJ479" s="125"/>
      <c r="BK479" s="125"/>
      <c r="BL479" s="2"/>
      <c r="BM479" s="2"/>
      <c r="BN479" s="2"/>
      <c r="BO479" s="125"/>
      <c r="BP479" s="125"/>
      <c r="BQ479" s="125"/>
      <c r="BR479" s="2"/>
      <c r="BS479" s="2"/>
      <c r="BT479" s="2"/>
      <c r="BU479" s="125"/>
      <c r="BV479" s="125"/>
      <c r="BW479" s="125"/>
      <c r="BX479" s="2"/>
      <c r="BY479" s="2"/>
      <c r="BZ479" s="2"/>
      <c r="CA479" s="2"/>
      <c r="CB479" s="2"/>
    </row>
    <row r="480" spans="1:80" ht="15.5" x14ac:dyDescent="0.3">
      <c r="A480" s="10"/>
      <c r="B480" s="2"/>
      <c r="C480" s="2"/>
      <c r="D480" s="12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10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125"/>
      <c r="BD480" s="2"/>
      <c r="BE480" s="2"/>
      <c r="BF480" s="2"/>
      <c r="BG480" s="2"/>
      <c r="BH480" s="2"/>
      <c r="BI480" s="125"/>
      <c r="BJ480" s="125"/>
      <c r="BK480" s="125"/>
      <c r="BL480" s="2"/>
      <c r="BM480" s="2"/>
      <c r="BN480" s="2"/>
      <c r="BO480" s="125"/>
      <c r="BP480" s="125"/>
      <c r="BQ480" s="125"/>
      <c r="BR480" s="2"/>
      <c r="BS480" s="2"/>
      <c r="BT480" s="2"/>
      <c r="BU480" s="125"/>
      <c r="BV480" s="125"/>
      <c r="BW480" s="125"/>
      <c r="BX480" s="2"/>
      <c r="BY480" s="2"/>
      <c r="BZ480" s="2"/>
      <c r="CA480" s="2"/>
      <c r="CB480" s="2"/>
    </row>
    <row r="481" spans="1:80" ht="15.5" x14ac:dyDescent="0.3">
      <c r="A481" s="10"/>
      <c r="B481" s="2"/>
      <c r="C481" s="2"/>
      <c r="D481" s="12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10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125"/>
      <c r="BD481" s="2"/>
      <c r="BE481" s="2"/>
      <c r="BF481" s="2"/>
      <c r="BG481" s="2"/>
      <c r="BH481" s="2"/>
      <c r="BI481" s="125"/>
      <c r="BJ481" s="125"/>
      <c r="BK481" s="125"/>
      <c r="BL481" s="2"/>
      <c r="BM481" s="2"/>
      <c r="BN481" s="2"/>
      <c r="BO481" s="125"/>
      <c r="BP481" s="125"/>
      <c r="BQ481" s="125"/>
      <c r="BR481" s="2"/>
      <c r="BS481" s="2"/>
      <c r="BT481" s="2"/>
      <c r="BU481" s="125"/>
      <c r="BV481" s="125"/>
      <c r="BW481" s="125"/>
      <c r="BX481" s="2"/>
      <c r="BY481" s="2"/>
      <c r="BZ481" s="2"/>
      <c r="CA481" s="2"/>
      <c r="CB481" s="2"/>
    </row>
    <row r="482" spans="1:80" ht="15.5" x14ac:dyDescent="0.3">
      <c r="A482" s="10"/>
      <c r="B482" s="2"/>
      <c r="C482" s="2"/>
      <c r="D482" s="12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10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125"/>
      <c r="BD482" s="2"/>
      <c r="BE482" s="2"/>
      <c r="BF482" s="2"/>
      <c r="BG482" s="2"/>
      <c r="BH482" s="2"/>
      <c r="BI482" s="125"/>
      <c r="BJ482" s="125"/>
      <c r="BK482" s="125"/>
      <c r="BL482" s="2"/>
      <c r="BM482" s="2"/>
      <c r="BN482" s="2"/>
      <c r="BO482" s="125"/>
      <c r="BP482" s="125"/>
      <c r="BQ482" s="125"/>
      <c r="BR482" s="2"/>
      <c r="BS482" s="2"/>
      <c r="BT482" s="2"/>
      <c r="BU482" s="125"/>
      <c r="BV482" s="125"/>
      <c r="BW482" s="125"/>
      <c r="BX482" s="2"/>
      <c r="BY482" s="2"/>
      <c r="BZ482" s="2"/>
      <c r="CA482" s="2"/>
      <c r="CB482" s="2"/>
    </row>
    <row r="483" spans="1:80" ht="15.5" x14ac:dyDescent="0.3">
      <c r="A483" s="10"/>
      <c r="B483" s="2"/>
      <c r="C483" s="2"/>
      <c r="D483" s="12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10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125"/>
      <c r="BD483" s="2"/>
      <c r="BE483" s="2"/>
      <c r="BF483" s="2"/>
      <c r="BG483" s="2"/>
      <c r="BH483" s="2"/>
      <c r="BI483" s="125"/>
      <c r="BJ483" s="125"/>
      <c r="BK483" s="125"/>
      <c r="BL483" s="2"/>
      <c r="BM483" s="2"/>
      <c r="BN483" s="2"/>
      <c r="BO483" s="125"/>
      <c r="BP483" s="125"/>
      <c r="BQ483" s="125"/>
      <c r="BR483" s="2"/>
      <c r="BS483" s="2"/>
      <c r="BT483" s="2"/>
      <c r="BU483" s="125"/>
      <c r="BV483" s="125"/>
      <c r="BW483" s="125"/>
      <c r="BX483" s="2"/>
      <c r="BY483" s="2"/>
      <c r="BZ483" s="2"/>
      <c r="CA483" s="2"/>
      <c r="CB483" s="2"/>
    </row>
    <row r="484" spans="1:80" ht="15.5" x14ac:dyDescent="0.3">
      <c r="A484" s="10"/>
      <c r="B484" s="2"/>
      <c r="C484" s="2"/>
      <c r="D484" s="12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10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125"/>
      <c r="BD484" s="2"/>
      <c r="BE484" s="2"/>
      <c r="BF484" s="2"/>
      <c r="BG484" s="2"/>
      <c r="BH484" s="2"/>
      <c r="BI484" s="125"/>
      <c r="BJ484" s="125"/>
      <c r="BK484" s="125"/>
      <c r="BL484" s="2"/>
      <c r="BM484" s="2"/>
      <c r="BN484" s="2"/>
      <c r="BO484" s="125"/>
      <c r="BP484" s="125"/>
      <c r="BQ484" s="125"/>
      <c r="BR484" s="2"/>
      <c r="BS484" s="2"/>
      <c r="BT484" s="2"/>
      <c r="BU484" s="125"/>
      <c r="BV484" s="125"/>
      <c r="BW484" s="125"/>
      <c r="BX484" s="2"/>
      <c r="BY484" s="2"/>
      <c r="BZ484" s="2"/>
      <c r="CA484" s="2"/>
      <c r="CB484" s="2"/>
    </row>
    <row r="485" spans="1:80" ht="15.5" x14ac:dyDescent="0.3">
      <c r="A485" s="10"/>
      <c r="B485" s="2"/>
      <c r="C485" s="2"/>
      <c r="D485" s="12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10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125"/>
      <c r="BD485" s="2"/>
      <c r="BE485" s="2"/>
      <c r="BF485" s="2"/>
      <c r="BG485" s="2"/>
      <c r="BH485" s="2"/>
      <c r="BI485" s="125"/>
      <c r="BJ485" s="125"/>
      <c r="BK485" s="125"/>
      <c r="BL485" s="2"/>
      <c r="BM485" s="2"/>
      <c r="BN485" s="2"/>
      <c r="BO485" s="125"/>
      <c r="BP485" s="125"/>
      <c r="BQ485" s="125"/>
      <c r="BR485" s="2"/>
      <c r="BS485" s="2"/>
      <c r="BT485" s="2"/>
      <c r="BU485" s="125"/>
      <c r="BV485" s="125"/>
      <c r="BW485" s="125"/>
      <c r="BX485" s="2"/>
      <c r="BY485" s="2"/>
      <c r="BZ485" s="2"/>
      <c r="CA485" s="2"/>
      <c r="CB485" s="2"/>
    </row>
    <row r="486" spans="1:80" ht="15.5" x14ac:dyDescent="0.3">
      <c r="A486" s="10"/>
      <c r="B486" s="2"/>
      <c r="C486" s="2"/>
      <c r="D486" s="12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10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125"/>
      <c r="BD486" s="2"/>
      <c r="BE486" s="2"/>
      <c r="BF486" s="2"/>
      <c r="BG486" s="2"/>
      <c r="BH486" s="2"/>
      <c r="BI486" s="125"/>
      <c r="BJ486" s="125"/>
      <c r="BK486" s="125"/>
      <c r="BL486" s="2"/>
      <c r="BM486" s="2"/>
      <c r="BN486" s="2"/>
      <c r="BO486" s="125"/>
      <c r="BP486" s="125"/>
      <c r="BQ486" s="125"/>
      <c r="BR486" s="2"/>
      <c r="BS486" s="2"/>
      <c r="BT486" s="2"/>
      <c r="BU486" s="125"/>
      <c r="BV486" s="125"/>
      <c r="BW486" s="125"/>
      <c r="BX486" s="2"/>
      <c r="BY486" s="2"/>
      <c r="BZ486" s="2"/>
      <c r="CA486" s="2"/>
      <c r="CB486" s="2"/>
    </row>
    <row r="487" spans="1:80" ht="15.5" x14ac:dyDescent="0.3">
      <c r="A487" s="10"/>
      <c r="B487" s="2"/>
      <c r="C487" s="2"/>
      <c r="D487" s="12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10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125"/>
      <c r="BD487" s="2"/>
      <c r="BE487" s="2"/>
      <c r="BF487" s="2"/>
      <c r="BG487" s="2"/>
      <c r="BH487" s="2"/>
      <c r="BI487" s="125"/>
      <c r="BJ487" s="125"/>
      <c r="BK487" s="125"/>
      <c r="BL487" s="2"/>
      <c r="BM487" s="2"/>
      <c r="BN487" s="2"/>
      <c r="BO487" s="125"/>
      <c r="BP487" s="125"/>
      <c r="BQ487" s="125"/>
      <c r="BR487" s="2"/>
      <c r="BS487" s="2"/>
      <c r="BT487" s="2"/>
      <c r="BU487" s="125"/>
      <c r="BV487" s="125"/>
      <c r="BW487" s="125"/>
      <c r="BX487" s="2"/>
      <c r="BY487" s="2"/>
      <c r="BZ487" s="2"/>
      <c r="CA487" s="2"/>
      <c r="CB487" s="2"/>
    </row>
    <row r="488" spans="1:80" ht="15.5" x14ac:dyDescent="0.3">
      <c r="A488" s="10"/>
      <c r="B488" s="2"/>
      <c r="C488" s="2"/>
      <c r="D488" s="12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10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125"/>
      <c r="BD488" s="2"/>
      <c r="BE488" s="2"/>
      <c r="BF488" s="2"/>
      <c r="BG488" s="2"/>
      <c r="BH488" s="2"/>
      <c r="BI488" s="125"/>
      <c r="BJ488" s="125"/>
      <c r="BK488" s="125"/>
      <c r="BL488" s="2"/>
      <c r="BM488" s="2"/>
      <c r="BN488" s="2"/>
      <c r="BO488" s="125"/>
      <c r="BP488" s="125"/>
      <c r="BQ488" s="125"/>
      <c r="BR488" s="2"/>
      <c r="BS488" s="2"/>
      <c r="BT488" s="2"/>
      <c r="BU488" s="125"/>
      <c r="BV488" s="125"/>
      <c r="BW488" s="125"/>
      <c r="BX488" s="2"/>
      <c r="BY488" s="2"/>
      <c r="BZ488" s="2"/>
      <c r="CA488" s="2"/>
      <c r="CB488" s="2"/>
    </row>
    <row r="489" spans="1:80" ht="15.5" x14ac:dyDescent="0.3">
      <c r="A489" s="10"/>
      <c r="B489" s="2"/>
      <c r="C489" s="2"/>
      <c r="D489" s="12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10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125"/>
      <c r="BD489" s="2"/>
      <c r="BE489" s="2"/>
      <c r="BF489" s="2"/>
      <c r="BG489" s="2"/>
      <c r="BH489" s="2"/>
      <c r="BI489" s="125"/>
      <c r="BJ489" s="125"/>
      <c r="BK489" s="125"/>
      <c r="BL489" s="2"/>
      <c r="BM489" s="2"/>
      <c r="BN489" s="2"/>
      <c r="BO489" s="125"/>
      <c r="BP489" s="125"/>
      <c r="BQ489" s="125"/>
      <c r="BR489" s="2"/>
      <c r="BS489" s="2"/>
      <c r="BT489" s="2"/>
      <c r="BU489" s="125"/>
      <c r="BV489" s="125"/>
      <c r="BW489" s="125"/>
      <c r="BX489" s="2"/>
      <c r="BY489" s="2"/>
      <c r="BZ489" s="2"/>
      <c r="CA489" s="2"/>
      <c r="CB489" s="2"/>
    </row>
    <row r="490" spans="1:80" ht="15.5" x14ac:dyDescent="0.3">
      <c r="A490" s="10"/>
      <c r="B490" s="2"/>
      <c r="C490" s="2"/>
      <c r="D490" s="12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10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125"/>
      <c r="BD490" s="2"/>
      <c r="BE490" s="2"/>
      <c r="BF490" s="2"/>
      <c r="BG490" s="2"/>
      <c r="BH490" s="2"/>
      <c r="BI490" s="125"/>
      <c r="BJ490" s="125"/>
      <c r="BK490" s="125"/>
      <c r="BL490" s="2"/>
      <c r="BM490" s="2"/>
      <c r="BN490" s="2"/>
      <c r="BO490" s="125"/>
      <c r="BP490" s="125"/>
      <c r="BQ490" s="125"/>
      <c r="BR490" s="2"/>
      <c r="BS490" s="2"/>
      <c r="BT490" s="2"/>
      <c r="BU490" s="125"/>
      <c r="BV490" s="125"/>
      <c r="BW490" s="125"/>
      <c r="BX490" s="2"/>
      <c r="BY490" s="2"/>
      <c r="BZ490" s="2"/>
      <c r="CA490" s="2"/>
      <c r="CB490" s="2"/>
    </row>
    <row r="491" spans="1:80" ht="15.5" x14ac:dyDescent="0.3">
      <c r="A491" s="10"/>
      <c r="B491" s="2"/>
      <c r="C491" s="2"/>
      <c r="D491" s="12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10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125"/>
      <c r="BD491" s="2"/>
      <c r="BE491" s="2"/>
      <c r="BF491" s="2"/>
      <c r="BG491" s="2"/>
      <c r="BH491" s="2"/>
      <c r="BI491" s="125"/>
      <c r="BJ491" s="125"/>
      <c r="BK491" s="125"/>
      <c r="BL491" s="2"/>
      <c r="BM491" s="2"/>
      <c r="BN491" s="2"/>
      <c r="BO491" s="125"/>
      <c r="BP491" s="125"/>
      <c r="BQ491" s="125"/>
      <c r="BR491" s="2"/>
      <c r="BS491" s="2"/>
      <c r="BT491" s="2"/>
      <c r="BU491" s="125"/>
      <c r="BV491" s="125"/>
      <c r="BW491" s="125"/>
      <c r="BX491" s="2"/>
      <c r="BY491" s="2"/>
      <c r="BZ491" s="2"/>
      <c r="CA491" s="2"/>
      <c r="CB491" s="2"/>
    </row>
    <row r="492" spans="1:80" ht="15.5" x14ac:dyDescent="0.3">
      <c r="A492" s="10"/>
      <c r="B492" s="2"/>
      <c r="C492" s="2"/>
      <c r="D492" s="12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10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125"/>
      <c r="BD492" s="2"/>
      <c r="BE492" s="2"/>
      <c r="BF492" s="2"/>
      <c r="BG492" s="2"/>
      <c r="BH492" s="2"/>
      <c r="BI492" s="125"/>
      <c r="BJ492" s="125"/>
      <c r="BK492" s="125"/>
      <c r="BL492" s="2"/>
      <c r="BM492" s="2"/>
      <c r="BN492" s="2"/>
      <c r="BO492" s="125"/>
      <c r="BP492" s="125"/>
      <c r="BQ492" s="125"/>
      <c r="BR492" s="2"/>
      <c r="BS492" s="2"/>
      <c r="BT492" s="2"/>
      <c r="BU492" s="125"/>
      <c r="BV492" s="125"/>
      <c r="BW492" s="125"/>
      <c r="BX492" s="2"/>
      <c r="BY492" s="2"/>
      <c r="BZ492" s="2"/>
      <c r="CA492" s="2"/>
      <c r="CB492" s="2"/>
    </row>
    <row r="493" spans="1:80" ht="15.5" x14ac:dyDescent="0.3">
      <c r="A493" s="10"/>
      <c r="B493" s="2"/>
      <c r="C493" s="2"/>
      <c r="D493" s="12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10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125"/>
      <c r="BD493" s="2"/>
      <c r="BE493" s="2"/>
      <c r="BF493" s="2"/>
      <c r="BG493" s="2"/>
      <c r="BH493" s="2"/>
      <c r="BI493" s="125"/>
      <c r="BJ493" s="125"/>
      <c r="BK493" s="125"/>
      <c r="BL493" s="2"/>
      <c r="BM493" s="2"/>
      <c r="BN493" s="2"/>
      <c r="BO493" s="125"/>
      <c r="BP493" s="125"/>
      <c r="BQ493" s="125"/>
      <c r="BR493" s="2"/>
      <c r="BS493" s="2"/>
      <c r="BT493" s="2"/>
      <c r="BU493" s="125"/>
      <c r="BV493" s="125"/>
      <c r="BW493" s="125"/>
      <c r="BX493" s="2"/>
      <c r="BY493" s="2"/>
      <c r="BZ493" s="2"/>
      <c r="CA493" s="2"/>
      <c r="CB493" s="2"/>
    </row>
    <row r="494" spans="1:80" ht="15.5" x14ac:dyDescent="0.3">
      <c r="A494" s="10"/>
      <c r="B494" s="2"/>
      <c r="C494" s="2"/>
      <c r="D494" s="12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10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125"/>
      <c r="BD494" s="2"/>
      <c r="BE494" s="2"/>
      <c r="BF494" s="2"/>
      <c r="BG494" s="2"/>
      <c r="BH494" s="2"/>
      <c r="BI494" s="125"/>
      <c r="BJ494" s="125"/>
      <c r="BK494" s="125"/>
      <c r="BL494" s="2"/>
      <c r="BM494" s="2"/>
      <c r="BN494" s="2"/>
      <c r="BO494" s="125"/>
      <c r="BP494" s="125"/>
      <c r="BQ494" s="125"/>
      <c r="BR494" s="2"/>
      <c r="BS494" s="2"/>
      <c r="BT494" s="2"/>
      <c r="BU494" s="125"/>
      <c r="BV494" s="125"/>
      <c r="BW494" s="125"/>
      <c r="BX494" s="2"/>
      <c r="BY494" s="2"/>
      <c r="BZ494" s="2"/>
      <c r="CA494" s="2"/>
      <c r="CB494" s="2"/>
    </row>
    <row r="495" spans="1:80" ht="15.5" x14ac:dyDescent="0.3">
      <c r="A495" s="10"/>
      <c r="B495" s="2"/>
      <c r="C495" s="2"/>
      <c r="D495" s="12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10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125"/>
      <c r="BD495" s="2"/>
      <c r="BE495" s="2"/>
      <c r="BF495" s="2"/>
      <c r="BG495" s="2"/>
      <c r="BH495" s="2"/>
      <c r="BI495" s="125"/>
      <c r="BJ495" s="125"/>
      <c r="BK495" s="125"/>
      <c r="BL495" s="2"/>
      <c r="BM495" s="2"/>
      <c r="BN495" s="2"/>
      <c r="BO495" s="125"/>
      <c r="BP495" s="125"/>
      <c r="BQ495" s="125"/>
      <c r="BR495" s="2"/>
      <c r="BS495" s="2"/>
      <c r="BT495" s="2"/>
      <c r="BU495" s="125"/>
      <c r="BV495" s="125"/>
      <c r="BW495" s="125"/>
      <c r="BX495" s="2"/>
      <c r="BY495" s="2"/>
      <c r="BZ495" s="2"/>
      <c r="CA495" s="2"/>
      <c r="CB495" s="2"/>
    </row>
    <row r="496" spans="1:80" ht="15.5" x14ac:dyDescent="0.3">
      <c r="A496" s="10"/>
      <c r="B496" s="2"/>
      <c r="C496" s="2"/>
      <c r="D496" s="12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10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125"/>
      <c r="BD496" s="2"/>
      <c r="BE496" s="2"/>
      <c r="BF496" s="2"/>
      <c r="BG496" s="2"/>
      <c r="BH496" s="2"/>
      <c r="BI496" s="125"/>
      <c r="BJ496" s="125"/>
      <c r="BK496" s="125"/>
      <c r="BL496" s="2"/>
      <c r="BM496" s="2"/>
      <c r="BN496" s="2"/>
      <c r="BO496" s="125"/>
      <c r="BP496" s="125"/>
      <c r="BQ496" s="125"/>
      <c r="BR496" s="2"/>
      <c r="BS496" s="2"/>
      <c r="BT496" s="2"/>
      <c r="BU496" s="125"/>
      <c r="BV496" s="125"/>
      <c r="BW496" s="125"/>
      <c r="BX496" s="2"/>
      <c r="BY496" s="2"/>
      <c r="BZ496" s="2"/>
      <c r="CA496" s="2"/>
      <c r="CB496" s="2"/>
    </row>
    <row r="497" spans="1:80" ht="15.5" x14ac:dyDescent="0.3">
      <c r="A497" s="10"/>
      <c r="B497" s="2"/>
      <c r="C497" s="2"/>
      <c r="D497" s="12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10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125"/>
      <c r="BD497" s="2"/>
      <c r="BE497" s="2"/>
      <c r="BF497" s="2"/>
      <c r="BG497" s="2"/>
      <c r="BH497" s="2"/>
      <c r="BI497" s="125"/>
      <c r="BJ497" s="125"/>
      <c r="BK497" s="125"/>
      <c r="BL497" s="2"/>
      <c r="BM497" s="2"/>
      <c r="BN497" s="2"/>
      <c r="BO497" s="125"/>
      <c r="BP497" s="125"/>
      <c r="BQ497" s="125"/>
      <c r="BR497" s="2"/>
      <c r="BS497" s="2"/>
      <c r="BT497" s="2"/>
      <c r="BU497" s="125"/>
      <c r="BV497" s="125"/>
      <c r="BW497" s="125"/>
      <c r="BX497" s="2"/>
      <c r="BY497" s="2"/>
      <c r="BZ497" s="2"/>
      <c r="CA497" s="2"/>
      <c r="CB497" s="2"/>
    </row>
    <row r="498" spans="1:80" ht="15.5" x14ac:dyDescent="0.3">
      <c r="A498" s="10"/>
      <c r="B498" s="2"/>
      <c r="C498" s="2"/>
      <c r="D498" s="12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10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125"/>
      <c r="BD498" s="2"/>
      <c r="BE498" s="2"/>
      <c r="BF498" s="2"/>
      <c r="BG498" s="2"/>
      <c r="BH498" s="2"/>
      <c r="BI498" s="125"/>
      <c r="BJ498" s="125"/>
      <c r="BK498" s="125"/>
      <c r="BL498" s="2"/>
      <c r="BM498" s="2"/>
      <c r="BN498" s="2"/>
      <c r="BO498" s="125"/>
      <c r="BP498" s="125"/>
      <c r="BQ498" s="125"/>
      <c r="BR498" s="2"/>
      <c r="BS498" s="2"/>
      <c r="BT498" s="2"/>
      <c r="BU498" s="125"/>
      <c r="BV498" s="125"/>
      <c r="BW498" s="125"/>
      <c r="BX498" s="2"/>
      <c r="BY498" s="2"/>
      <c r="BZ498" s="2"/>
      <c r="CA498" s="2"/>
      <c r="CB498" s="2"/>
    </row>
    <row r="499" spans="1:80" ht="15.5" x14ac:dyDescent="0.3">
      <c r="A499" s="10"/>
      <c r="B499" s="2"/>
      <c r="C499" s="2"/>
      <c r="D499" s="12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10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125"/>
      <c r="BD499" s="2"/>
      <c r="BE499" s="2"/>
      <c r="BF499" s="2"/>
      <c r="BG499" s="2"/>
      <c r="BH499" s="2"/>
      <c r="BI499" s="125"/>
      <c r="BJ499" s="125"/>
      <c r="BK499" s="125"/>
      <c r="BL499" s="2"/>
      <c r="BM499" s="2"/>
      <c r="BN499" s="2"/>
      <c r="BO499" s="125"/>
      <c r="BP499" s="125"/>
      <c r="BQ499" s="125"/>
      <c r="BR499" s="2"/>
      <c r="BS499" s="2"/>
      <c r="BT499" s="2"/>
      <c r="BU499" s="125"/>
      <c r="BV499" s="125"/>
      <c r="BW499" s="125"/>
      <c r="BX499" s="2"/>
      <c r="BY499" s="2"/>
      <c r="BZ499" s="2"/>
      <c r="CA499" s="2"/>
      <c r="CB499" s="2"/>
    </row>
    <row r="500" spans="1:80" ht="15.5" x14ac:dyDescent="0.3">
      <c r="A500" s="10"/>
      <c r="B500" s="2"/>
      <c r="C500" s="2"/>
      <c r="D500" s="12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10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125"/>
      <c r="BD500" s="2"/>
      <c r="BE500" s="2"/>
      <c r="BF500" s="2"/>
      <c r="BG500" s="2"/>
      <c r="BH500" s="2"/>
      <c r="BI500" s="125"/>
      <c r="BJ500" s="125"/>
      <c r="BK500" s="125"/>
      <c r="BL500" s="2"/>
      <c r="BM500" s="2"/>
      <c r="BN500" s="2"/>
      <c r="BO500" s="125"/>
      <c r="BP500" s="125"/>
      <c r="BQ500" s="125"/>
      <c r="BR500" s="2"/>
      <c r="BS500" s="2"/>
      <c r="BT500" s="2"/>
      <c r="BU500" s="125"/>
      <c r="BV500" s="125"/>
      <c r="BW500" s="125"/>
      <c r="BX500" s="2"/>
      <c r="BY500" s="2"/>
      <c r="BZ500" s="2"/>
      <c r="CA500" s="2"/>
      <c r="CB500" s="2"/>
    </row>
    <row r="501" spans="1:80" ht="15.5" x14ac:dyDescent="0.3">
      <c r="A501" s="10"/>
      <c r="B501" s="2"/>
      <c r="C501" s="2"/>
      <c r="D501" s="12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10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125"/>
      <c r="BD501" s="2"/>
      <c r="BE501" s="2"/>
      <c r="BF501" s="2"/>
      <c r="BG501" s="2"/>
      <c r="BH501" s="2"/>
      <c r="BI501" s="125"/>
      <c r="BJ501" s="125"/>
      <c r="BK501" s="125"/>
      <c r="BL501" s="2"/>
      <c r="BM501" s="2"/>
      <c r="BN501" s="2"/>
      <c r="BO501" s="125"/>
      <c r="BP501" s="125"/>
      <c r="BQ501" s="125"/>
      <c r="BR501" s="2"/>
      <c r="BS501" s="2"/>
      <c r="BT501" s="2"/>
      <c r="BU501" s="125"/>
      <c r="BV501" s="125"/>
      <c r="BW501" s="125"/>
      <c r="BX501" s="2"/>
      <c r="BY501" s="2"/>
      <c r="BZ501" s="2"/>
      <c r="CA501" s="2"/>
      <c r="CB501" s="2"/>
    </row>
    <row r="502" spans="1:80" ht="15.5" x14ac:dyDescent="0.3">
      <c r="A502" s="10"/>
      <c r="B502" s="2"/>
      <c r="C502" s="2"/>
      <c r="D502" s="12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10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125"/>
      <c r="BD502" s="2"/>
      <c r="BE502" s="2"/>
      <c r="BF502" s="2"/>
      <c r="BG502" s="2"/>
      <c r="BH502" s="2"/>
      <c r="BI502" s="125"/>
      <c r="BJ502" s="125"/>
      <c r="BK502" s="125"/>
      <c r="BL502" s="2"/>
      <c r="BM502" s="2"/>
      <c r="BN502" s="2"/>
      <c r="BO502" s="125"/>
      <c r="BP502" s="125"/>
      <c r="BQ502" s="125"/>
      <c r="BR502" s="2"/>
      <c r="BS502" s="2"/>
      <c r="BT502" s="2"/>
      <c r="BU502" s="125"/>
      <c r="BV502" s="125"/>
      <c r="BW502" s="125"/>
      <c r="BX502" s="2"/>
      <c r="BY502" s="2"/>
      <c r="BZ502" s="2"/>
      <c r="CA502" s="2"/>
      <c r="CB502" s="2"/>
    </row>
    <row r="503" spans="1:80" ht="15.5" x14ac:dyDescent="0.3">
      <c r="A503" s="10"/>
      <c r="B503" s="2"/>
      <c r="C503" s="2"/>
      <c r="D503" s="12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10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125"/>
      <c r="BD503" s="2"/>
      <c r="BE503" s="2"/>
      <c r="BF503" s="2"/>
      <c r="BG503" s="2"/>
      <c r="BH503" s="2"/>
      <c r="BI503" s="125"/>
      <c r="BJ503" s="125"/>
      <c r="BK503" s="125"/>
      <c r="BL503" s="2"/>
      <c r="BM503" s="2"/>
      <c r="BN503" s="2"/>
      <c r="BO503" s="125"/>
      <c r="BP503" s="125"/>
      <c r="BQ503" s="125"/>
      <c r="BR503" s="2"/>
      <c r="BS503" s="2"/>
      <c r="BT503" s="2"/>
      <c r="BU503" s="125"/>
      <c r="BV503" s="125"/>
      <c r="BW503" s="125"/>
      <c r="BX503" s="2"/>
      <c r="BY503" s="2"/>
      <c r="BZ503" s="2"/>
      <c r="CA503" s="2"/>
      <c r="CB503" s="2"/>
    </row>
    <row r="504" spans="1:80" ht="15.5" x14ac:dyDescent="0.3">
      <c r="A504" s="10"/>
      <c r="B504" s="2"/>
      <c r="C504" s="2"/>
      <c r="D504" s="12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10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125"/>
      <c r="BD504" s="2"/>
      <c r="BE504" s="2"/>
      <c r="BF504" s="2"/>
      <c r="BG504" s="2"/>
      <c r="BH504" s="2"/>
      <c r="BI504" s="125"/>
      <c r="BJ504" s="125"/>
      <c r="BK504" s="125"/>
      <c r="BL504" s="2"/>
      <c r="BM504" s="2"/>
      <c r="BN504" s="2"/>
      <c r="BO504" s="125"/>
      <c r="BP504" s="125"/>
      <c r="BQ504" s="125"/>
      <c r="BR504" s="2"/>
      <c r="BS504" s="2"/>
      <c r="BT504" s="2"/>
      <c r="BU504" s="125"/>
      <c r="BV504" s="125"/>
      <c r="BW504" s="125"/>
      <c r="BX504" s="2"/>
      <c r="BY504" s="2"/>
      <c r="BZ504" s="2"/>
      <c r="CA504" s="2"/>
      <c r="CB504" s="2"/>
    </row>
    <row r="505" spans="1:80" ht="15.5" x14ac:dyDescent="0.3">
      <c r="A505" s="10"/>
      <c r="B505" s="2"/>
      <c r="C505" s="2"/>
      <c r="D505" s="12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10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125"/>
      <c r="BD505" s="2"/>
      <c r="BE505" s="2"/>
      <c r="BF505" s="2"/>
      <c r="BG505" s="2"/>
      <c r="BH505" s="2"/>
      <c r="BI505" s="125"/>
      <c r="BJ505" s="125"/>
      <c r="BK505" s="125"/>
      <c r="BL505" s="2"/>
      <c r="BM505" s="2"/>
      <c r="BN505" s="2"/>
      <c r="BO505" s="125"/>
      <c r="BP505" s="125"/>
      <c r="BQ505" s="125"/>
      <c r="BR505" s="2"/>
      <c r="BS505" s="2"/>
      <c r="BT505" s="2"/>
      <c r="BU505" s="125"/>
      <c r="BV505" s="125"/>
      <c r="BW505" s="125"/>
      <c r="BX505" s="2"/>
      <c r="BY505" s="2"/>
      <c r="BZ505" s="2"/>
      <c r="CA505" s="2"/>
      <c r="CB505" s="2"/>
    </row>
    <row r="506" spans="1:80" ht="15.5" x14ac:dyDescent="0.3">
      <c r="A506" s="10"/>
      <c r="B506" s="2"/>
      <c r="C506" s="2"/>
      <c r="D506" s="12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10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125"/>
      <c r="BD506" s="2"/>
      <c r="BE506" s="2"/>
      <c r="BF506" s="2"/>
      <c r="BG506" s="2"/>
      <c r="BH506" s="2"/>
      <c r="BI506" s="125"/>
      <c r="BJ506" s="125"/>
      <c r="BK506" s="125"/>
      <c r="BL506" s="2"/>
      <c r="BM506" s="2"/>
      <c r="BN506" s="2"/>
      <c r="BO506" s="125"/>
      <c r="BP506" s="125"/>
      <c r="BQ506" s="125"/>
      <c r="BR506" s="2"/>
      <c r="BS506" s="2"/>
      <c r="BT506" s="2"/>
      <c r="BU506" s="125"/>
      <c r="BV506" s="125"/>
      <c r="BW506" s="125"/>
      <c r="BX506" s="2"/>
      <c r="BY506" s="2"/>
      <c r="BZ506" s="2"/>
      <c r="CA506" s="2"/>
      <c r="CB506" s="2"/>
    </row>
    <row r="507" spans="1:80" ht="15.5" x14ac:dyDescent="0.3">
      <c r="A507" s="10"/>
      <c r="B507" s="2"/>
      <c r="C507" s="2"/>
      <c r="D507" s="12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10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125"/>
      <c r="BD507" s="2"/>
      <c r="BE507" s="2"/>
      <c r="BF507" s="2"/>
      <c r="BG507" s="2"/>
      <c r="BH507" s="2"/>
      <c r="BI507" s="125"/>
      <c r="BJ507" s="125"/>
      <c r="BK507" s="125"/>
      <c r="BL507" s="2"/>
      <c r="BM507" s="2"/>
      <c r="BN507" s="2"/>
      <c r="BO507" s="125"/>
      <c r="BP507" s="125"/>
      <c r="BQ507" s="125"/>
      <c r="BR507" s="2"/>
      <c r="BS507" s="2"/>
      <c r="BT507" s="2"/>
      <c r="BU507" s="125"/>
      <c r="BV507" s="125"/>
      <c r="BW507" s="125"/>
      <c r="BX507" s="2"/>
      <c r="BY507" s="2"/>
      <c r="BZ507" s="2"/>
      <c r="CA507" s="2"/>
      <c r="CB507" s="2"/>
    </row>
    <row r="508" spans="1:80" ht="15.5" x14ac:dyDescent="0.3">
      <c r="A508" s="10"/>
      <c r="B508" s="2"/>
      <c r="C508" s="2"/>
      <c r="D508" s="12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10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125"/>
      <c r="BD508" s="2"/>
      <c r="BE508" s="2"/>
      <c r="BF508" s="2"/>
      <c r="BG508" s="2"/>
      <c r="BH508" s="2"/>
      <c r="BI508" s="125"/>
      <c r="BJ508" s="125"/>
      <c r="BK508" s="125"/>
      <c r="BL508" s="2"/>
      <c r="BM508" s="2"/>
      <c r="BN508" s="2"/>
      <c r="BO508" s="125"/>
      <c r="BP508" s="125"/>
      <c r="BQ508" s="125"/>
      <c r="BR508" s="2"/>
      <c r="BS508" s="2"/>
      <c r="BT508" s="2"/>
      <c r="BU508" s="125"/>
      <c r="BV508" s="125"/>
      <c r="BW508" s="125"/>
      <c r="BX508" s="2"/>
      <c r="BY508" s="2"/>
      <c r="BZ508" s="2"/>
      <c r="CA508" s="2"/>
      <c r="CB508" s="2"/>
    </row>
    <row r="509" spans="1:80" ht="15.5" x14ac:dyDescent="0.3">
      <c r="A509" s="10"/>
      <c r="B509" s="2"/>
      <c r="C509" s="2"/>
      <c r="D509" s="12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10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125"/>
      <c r="BD509" s="2"/>
      <c r="BE509" s="2"/>
      <c r="BF509" s="2"/>
      <c r="BG509" s="2"/>
      <c r="BH509" s="2"/>
      <c r="BI509" s="125"/>
      <c r="BJ509" s="125"/>
      <c r="BK509" s="125"/>
      <c r="BL509" s="2"/>
      <c r="BM509" s="2"/>
      <c r="BN509" s="2"/>
      <c r="BO509" s="125"/>
      <c r="BP509" s="125"/>
      <c r="BQ509" s="125"/>
      <c r="BR509" s="2"/>
      <c r="BS509" s="2"/>
      <c r="BT509" s="2"/>
      <c r="BU509" s="125"/>
      <c r="BV509" s="125"/>
      <c r="BW509" s="125"/>
      <c r="BX509" s="2"/>
      <c r="BY509" s="2"/>
      <c r="BZ509" s="2"/>
      <c r="CA509" s="2"/>
      <c r="CB509" s="2"/>
    </row>
    <row r="510" spans="1:80" ht="15.5" x14ac:dyDescent="0.3">
      <c r="A510" s="10"/>
      <c r="B510" s="2"/>
      <c r="C510" s="2"/>
      <c r="D510" s="12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10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125"/>
      <c r="BD510" s="2"/>
      <c r="BE510" s="2"/>
      <c r="BF510" s="2"/>
      <c r="BG510" s="2"/>
      <c r="BH510" s="2"/>
      <c r="BI510" s="125"/>
      <c r="BJ510" s="125"/>
      <c r="BK510" s="125"/>
      <c r="BL510" s="2"/>
      <c r="BM510" s="2"/>
      <c r="BN510" s="2"/>
      <c r="BO510" s="125"/>
      <c r="BP510" s="125"/>
      <c r="BQ510" s="125"/>
      <c r="BR510" s="2"/>
      <c r="BS510" s="2"/>
      <c r="BT510" s="2"/>
      <c r="BU510" s="125"/>
      <c r="BV510" s="125"/>
      <c r="BW510" s="125"/>
      <c r="BX510" s="2"/>
      <c r="BY510" s="2"/>
      <c r="BZ510" s="2"/>
      <c r="CA510" s="2"/>
      <c r="CB510" s="2"/>
    </row>
    <row r="511" spans="1:80" ht="15.5" x14ac:dyDescent="0.3">
      <c r="A511" s="10"/>
      <c r="B511" s="2"/>
      <c r="C511" s="2"/>
      <c r="D511" s="12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10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125"/>
      <c r="BD511" s="2"/>
      <c r="BE511" s="2"/>
      <c r="BF511" s="2"/>
      <c r="BG511" s="2"/>
      <c r="BH511" s="2"/>
      <c r="BI511" s="125"/>
      <c r="BJ511" s="125"/>
      <c r="BK511" s="125"/>
      <c r="BL511" s="2"/>
      <c r="BM511" s="2"/>
      <c r="BN511" s="2"/>
      <c r="BO511" s="125"/>
      <c r="BP511" s="125"/>
      <c r="BQ511" s="125"/>
      <c r="BR511" s="2"/>
      <c r="BS511" s="2"/>
      <c r="BT511" s="2"/>
      <c r="BU511" s="125"/>
      <c r="BV511" s="125"/>
      <c r="BW511" s="125"/>
      <c r="BX511" s="2"/>
      <c r="BY511" s="2"/>
      <c r="BZ511" s="2"/>
      <c r="CA511" s="2"/>
      <c r="CB511" s="2"/>
    </row>
    <row r="512" spans="1:80" ht="15.5" x14ac:dyDescent="0.3">
      <c r="A512" s="10"/>
      <c r="B512" s="2"/>
      <c r="C512" s="2"/>
      <c r="D512" s="12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10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125"/>
      <c r="BD512" s="2"/>
      <c r="BE512" s="2"/>
      <c r="BF512" s="2"/>
      <c r="BG512" s="2"/>
      <c r="BH512" s="2"/>
      <c r="BI512" s="125"/>
      <c r="BJ512" s="125"/>
      <c r="BK512" s="125"/>
      <c r="BL512" s="2"/>
      <c r="BM512" s="2"/>
      <c r="BN512" s="2"/>
      <c r="BO512" s="125"/>
      <c r="BP512" s="125"/>
      <c r="BQ512" s="125"/>
      <c r="BR512" s="2"/>
      <c r="BS512" s="2"/>
      <c r="BT512" s="2"/>
      <c r="BU512" s="125"/>
      <c r="BV512" s="125"/>
      <c r="BW512" s="125"/>
      <c r="BX512" s="2"/>
      <c r="BY512" s="2"/>
      <c r="BZ512" s="2"/>
      <c r="CA512" s="2"/>
      <c r="CB512" s="2"/>
    </row>
    <row r="513" spans="1:80" ht="15.5" x14ac:dyDescent="0.3">
      <c r="A513" s="10"/>
      <c r="B513" s="2"/>
      <c r="C513" s="2"/>
      <c r="D513" s="12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10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125"/>
      <c r="BD513" s="2"/>
      <c r="BE513" s="2"/>
      <c r="BF513" s="2"/>
      <c r="BG513" s="2"/>
      <c r="BH513" s="2"/>
      <c r="BI513" s="125"/>
      <c r="BJ513" s="125"/>
      <c r="BK513" s="125"/>
      <c r="BL513" s="2"/>
      <c r="BM513" s="2"/>
      <c r="BN513" s="2"/>
      <c r="BO513" s="125"/>
      <c r="BP513" s="125"/>
      <c r="BQ513" s="125"/>
      <c r="BR513" s="2"/>
      <c r="BS513" s="2"/>
      <c r="BT513" s="2"/>
      <c r="BU513" s="125"/>
      <c r="BV513" s="125"/>
      <c r="BW513" s="125"/>
      <c r="BX513" s="2"/>
      <c r="BY513" s="2"/>
      <c r="BZ513" s="2"/>
      <c r="CA513" s="2"/>
      <c r="CB513" s="2"/>
    </row>
    <row r="514" spans="1:80" ht="15.5" x14ac:dyDescent="0.3">
      <c r="A514" s="10"/>
      <c r="B514" s="2"/>
      <c r="C514" s="2"/>
      <c r="D514" s="12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10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125"/>
      <c r="BD514" s="2"/>
      <c r="BE514" s="2"/>
      <c r="BF514" s="2"/>
      <c r="BG514" s="2"/>
      <c r="BH514" s="2"/>
      <c r="BI514" s="125"/>
      <c r="BJ514" s="125"/>
      <c r="BK514" s="125"/>
      <c r="BL514" s="2"/>
      <c r="BM514" s="2"/>
      <c r="BN514" s="2"/>
      <c r="BO514" s="125"/>
      <c r="BP514" s="125"/>
      <c r="BQ514" s="125"/>
      <c r="BR514" s="2"/>
      <c r="BS514" s="2"/>
      <c r="BT514" s="2"/>
      <c r="BU514" s="125"/>
      <c r="BV514" s="125"/>
      <c r="BW514" s="125"/>
      <c r="BX514" s="2"/>
      <c r="BY514" s="2"/>
      <c r="BZ514" s="2"/>
      <c r="CA514" s="2"/>
      <c r="CB514" s="2"/>
    </row>
    <row r="515" spans="1:80" ht="15.5" x14ac:dyDescent="0.3">
      <c r="A515" s="10"/>
      <c r="B515" s="2"/>
      <c r="C515" s="2"/>
      <c r="D515" s="12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10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125"/>
      <c r="BD515" s="2"/>
      <c r="BE515" s="2"/>
      <c r="BF515" s="2"/>
      <c r="BG515" s="2"/>
      <c r="BH515" s="2"/>
      <c r="BI515" s="125"/>
      <c r="BJ515" s="125"/>
      <c r="BK515" s="125"/>
      <c r="BL515" s="2"/>
      <c r="BM515" s="2"/>
      <c r="BN515" s="2"/>
      <c r="BO515" s="125"/>
      <c r="BP515" s="125"/>
      <c r="BQ515" s="125"/>
      <c r="BR515" s="2"/>
      <c r="BS515" s="2"/>
      <c r="BT515" s="2"/>
      <c r="BU515" s="125"/>
      <c r="BV515" s="125"/>
      <c r="BW515" s="125"/>
      <c r="BX515" s="2"/>
      <c r="BY515" s="2"/>
      <c r="BZ515" s="2"/>
      <c r="CA515" s="2"/>
      <c r="CB515" s="2"/>
    </row>
    <row r="516" spans="1:80" ht="15.5" x14ac:dyDescent="0.3">
      <c r="A516" s="10"/>
      <c r="B516" s="2"/>
      <c r="C516" s="2"/>
      <c r="D516" s="12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10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125"/>
      <c r="BD516" s="2"/>
      <c r="BE516" s="2"/>
      <c r="BF516" s="2"/>
      <c r="BG516" s="2"/>
      <c r="BH516" s="2"/>
      <c r="BI516" s="125"/>
      <c r="BJ516" s="125"/>
      <c r="BK516" s="125"/>
      <c r="BL516" s="2"/>
      <c r="BM516" s="2"/>
      <c r="BN516" s="2"/>
      <c r="BO516" s="125"/>
      <c r="BP516" s="125"/>
      <c r="BQ516" s="125"/>
      <c r="BR516" s="2"/>
      <c r="BS516" s="2"/>
      <c r="BT516" s="2"/>
      <c r="BU516" s="125"/>
      <c r="BV516" s="125"/>
      <c r="BW516" s="125"/>
      <c r="BX516" s="2"/>
      <c r="BY516" s="2"/>
      <c r="BZ516" s="2"/>
      <c r="CA516" s="2"/>
      <c r="CB516" s="2"/>
    </row>
    <row r="517" spans="1:80" ht="15.5" x14ac:dyDescent="0.3">
      <c r="A517" s="10"/>
      <c r="B517" s="2"/>
      <c r="C517" s="2"/>
      <c r="D517" s="12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10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125"/>
      <c r="BD517" s="2"/>
      <c r="BE517" s="2"/>
      <c r="BF517" s="2"/>
      <c r="BG517" s="2"/>
      <c r="BH517" s="2"/>
      <c r="BI517" s="125"/>
      <c r="BJ517" s="125"/>
      <c r="BK517" s="125"/>
      <c r="BL517" s="2"/>
      <c r="BM517" s="2"/>
      <c r="BN517" s="2"/>
      <c r="BO517" s="125"/>
      <c r="BP517" s="125"/>
      <c r="BQ517" s="125"/>
      <c r="BR517" s="2"/>
      <c r="BS517" s="2"/>
      <c r="BT517" s="2"/>
      <c r="BU517" s="125"/>
      <c r="BV517" s="125"/>
      <c r="BW517" s="125"/>
      <c r="BX517" s="2"/>
      <c r="BY517" s="2"/>
      <c r="BZ517" s="2"/>
      <c r="CA517" s="2"/>
      <c r="CB517" s="2"/>
    </row>
    <row r="518" spans="1:80" ht="15.5" x14ac:dyDescent="0.3">
      <c r="A518" s="10"/>
      <c r="B518" s="2"/>
      <c r="C518" s="2"/>
      <c r="D518" s="12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10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125"/>
      <c r="BD518" s="2"/>
      <c r="BE518" s="2"/>
      <c r="BF518" s="2"/>
      <c r="BG518" s="2"/>
      <c r="BH518" s="2"/>
      <c r="BI518" s="125"/>
      <c r="BJ518" s="125"/>
      <c r="BK518" s="125"/>
      <c r="BL518" s="2"/>
      <c r="BM518" s="2"/>
      <c r="BN518" s="2"/>
      <c r="BO518" s="125"/>
      <c r="BP518" s="125"/>
      <c r="BQ518" s="125"/>
      <c r="BR518" s="2"/>
      <c r="BS518" s="2"/>
      <c r="BT518" s="2"/>
      <c r="BU518" s="125"/>
      <c r="BV518" s="125"/>
      <c r="BW518" s="125"/>
      <c r="BX518" s="2"/>
      <c r="BY518" s="2"/>
      <c r="BZ518" s="2"/>
      <c r="CA518" s="2"/>
      <c r="CB518" s="2"/>
    </row>
    <row r="519" spans="1:80" ht="15.5" x14ac:dyDescent="0.3">
      <c r="A519" s="10"/>
      <c r="B519" s="2"/>
      <c r="C519" s="2"/>
      <c r="D519" s="12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10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125"/>
      <c r="BD519" s="2"/>
      <c r="BE519" s="2"/>
      <c r="BF519" s="2"/>
      <c r="BG519" s="2"/>
      <c r="BH519" s="2"/>
      <c r="BI519" s="125"/>
      <c r="BJ519" s="125"/>
      <c r="BK519" s="125"/>
      <c r="BL519" s="2"/>
      <c r="BM519" s="2"/>
      <c r="BN519" s="2"/>
      <c r="BO519" s="125"/>
      <c r="BP519" s="125"/>
      <c r="BQ519" s="125"/>
      <c r="BR519" s="2"/>
      <c r="BS519" s="2"/>
      <c r="BT519" s="2"/>
      <c r="BU519" s="125"/>
      <c r="BV519" s="125"/>
      <c r="BW519" s="125"/>
      <c r="BX519" s="2"/>
      <c r="BY519" s="2"/>
      <c r="BZ519" s="2"/>
      <c r="CA519" s="2"/>
      <c r="CB519" s="2"/>
    </row>
    <row r="520" spans="1:80" ht="15.5" x14ac:dyDescent="0.3">
      <c r="A520" s="10"/>
      <c r="B520" s="2"/>
      <c r="C520" s="2"/>
      <c r="D520" s="12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10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125"/>
      <c r="BD520" s="2"/>
      <c r="BE520" s="2"/>
      <c r="BF520" s="2"/>
      <c r="BG520" s="2"/>
      <c r="BH520" s="2"/>
      <c r="BI520" s="125"/>
      <c r="BJ520" s="125"/>
      <c r="BK520" s="125"/>
      <c r="BL520" s="2"/>
      <c r="BM520" s="2"/>
      <c r="BN520" s="2"/>
      <c r="BO520" s="125"/>
      <c r="BP520" s="125"/>
      <c r="BQ520" s="125"/>
      <c r="BR520" s="2"/>
      <c r="BS520" s="2"/>
      <c r="BT520" s="2"/>
      <c r="BU520" s="125"/>
      <c r="BV520" s="125"/>
      <c r="BW520" s="125"/>
      <c r="BX520" s="2"/>
      <c r="BY520" s="2"/>
      <c r="BZ520" s="2"/>
      <c r="CA520" s="2"/>
      <c r="CB520" s="2"/>
    </row>
    <row r="521" spans="1:80" ht="15.5" x14ac:dyDescent="0.3">
      <c r="A521" s="10"/>
      <c r="B521" s="2"/>
      <c r="C521" s="2"/>
      <c r="D521" s="12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10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125"/>
      <c r="BD521" s="2"/>
      <c r="BE521" s="2"/>
      <c r="BF521" s="2"/>
      <c r="BG521" s="2"/>
      <c r="BH521" s="2"/>
      <c r="BI521" s="125"/>
      <c r="BJ521" s="125"/>
      <c r="BK521" s="125"/>
      <c r="BL521" s="2"/>
      <c r="BM521" s="2"/>
      <c r="BN521" s="2"/>
      <c r="BO521" s="125"/>
      <c r="BP521" s="125"/>
      <c r="BQ521" s="125"/>
      <c r="BR521" s="2"/>
      <c r="BS521" s="2"/>
      <c r="BT521" s="2"/>
      <c r="BU521" s="125"/>
      <c r="BV521" s="125"/>
      <c r="BW521" s="125"/>
      <c r="BX521" s="2"/>
      <c r="BY521" s="2"/>
      <c r="BZ521" s="2"/>
      <c r="CA521" s="2"/>
      <c r="CB521" s="2"/>
    </row>
    <row r="522" spans="1:80" ht="15.5" x14ac:dyDescent="0.3">
      <c r="A522" s="10"/>
      <c r="B522" s="2"/>
      <c r="C522" s="2"/>
      <c r="D522" s="12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10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125"/>
      <c r="BD522" s="2"/>
      <c r="BE522" s="2"/>
      <c r="BF522" s="2"/>
      <c r="BG522" s="2"/>
      <c r="BH522" s="2"/>
      <c r="BI522" s="125"/>
      <c r="BJ522" s="125"/>
      <c r="BK522" s="125"/>
      <c r="BL522" s="2"/>
      <c r="BM522" s="2"/>
      <c r="BN522" s="2"/>
      <c r="BO522" s="125"/>
      <c r="BP522" s="125"/>
      <c r="BQ522" s="125"/>
      <c r="BR522" s="2"/>
      <c r="BS522" s="2"/>
      <c r="BT522" s="2"/>
      <c r="BU522" s="125"/>
      <c r="BV522" s="125"/>
      <c r="BW522" s="125"/>
      <c r="BX522" s="2"/>
      <c r="BY522" s="2"/>
      <c r="BZ522" s="2"/>
      <c r="CA522" s="2"/>
      <c r="CB522" s="2"/>
    </row>
    <row r="523" spans="1:80" ht="15.5" x14ac:dyDescent="0.3">
      <c r="A523" s="10"/>
      <c r="B523" s="2"/>
      <c r="C523" s="2"/>
      <c r="D523" s="12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10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125"/>
      <c r="BD523" s="2"/>
      <c r="BE523" s="2"/>
      <c r="BF523" s="2"/>
      <c r="BG523" s="2"/>
      <c r="BH523" s="2"/>
      <c r="BI523" s="125"/>
      <c r="BJ523" s="125"/>
      <c r="BK523" s="125"/>
      <c r="BL523" s="2"/>
      <c r="BM523" s="2"/>
      <c r="BN523" s="2"/>
      <c r="BO523" s="125"/>
      <c r="BP523" s="125"/>
      <c r="BQ523" s="125"/>
      <c r="BR523" s="2"/>
      <c r="BS523" s="2"/>
      <c r="BT523" s="2"/>
      <c r="BU523" s="125"/>
      <c r="BV523" s="125"/>
      <c r="BW523" s="125"/>
      <c r="BX523" s="2"/>
      <c r="BY523" s="2"/>
      <c r="BZ523" s="2"/>
      <c r="CA523" s="2"/>
      <c r="CB523" s="2"/>
    </row>
    <row r="524" spans="1:80" ht="15.5" x14ac:dyDescent="0.3">
      <c r="A524" s="10"/>
      <c r="B524" s="2"/>
      <c r="C524" s="2"/>
      <c r="D524" s="12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10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125"/>
      <c r="BD524" s="2"/>
      <c r="BE524" s="2"/>
      <c r="BF524" s="2"/>
      <c r="BG524" s="2"/>
      <c r="BH524" s="2"/>
      <c r="BI524" s="125"/>
      <c r="BJ524" s="125"/>
      <c r="BK524" s="125"/>
      <c r="BL524" s="2"/>
      <c r="BM524" s="2"/>
      <c r="BN524" s="2"/>
      <c r="BO524" s="125"/>
      <c r="BP524" s="125"/>
      <c r="BQ524" s="125"/>
      <c r="BR524" s="2"/>
      <c r="BS524" s="2"/>
      <c r="BT524" s="2"/>
      <c r="BU524" s="125"/>
      <c r="BV524" s="125"/>
      <c r="BW524" s="125"/>
      <c r="BX524" s="2"/>
      <c r="BY524" s="2"/>
      <c r="BZ524" s="2"/>
      <c r="CA524" s="2"/>
      <c r="CB524" s="2"/>
    </row>
    <row r="525" spans="1:80" ht="15.5" x14ac:dyDescent="0.3">
      <c r="A525" s="10"/>
      <c r="B525" s="2"/>
      <c r="C525" s="2"/>
      <c r="D525" s="12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10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125"/>
      <c r="BD525" s="2"/>
      <c r="BE525" s="2"/>
      <c r="BF525" s="2"/>
      <c r="BG525" s="2"/>
      <c r="BH525" s="2"/>
      <c r="BI525" s="125"/>
      <c r="BJ525" s="125"/>
      <c r="BK525" s="125"/>
      <c r="BL525" s="2"/>
      <c r="BM525" s="2"/>
      <c r="BN525" s="2"/>
      <c r="BO525" s="125"/>
      <c r="BP525" s="125"/>
      <c r="BQ525" s="125"/>
      <c r="BR525" s="2"/>
      <c r="BS525" s="2"/>
      <c r="BT525" s="2"/>
      <c r="BU525" s="125"/>
      <c r="BV525" s="125"/>
      <c r="BW525" s="125"/>
      <c r="BX525" s="2"/>
      <c r="BY525" s="2"/>
      <c r="BZ525" s="2"/>
      <c r="CA525" s="2"/>
      <c r="CB525" s="2"/>
    </row>
    <row r="526" spans="1:80" ht="15.5" x14ac:dyDescent="0.3">
      <c r="A526" s="10"/>
      <c r="B526" s="2"/>
      <c r="C526" s="2"/>
      <c r="D526" s="12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10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125"/>
      <c r="BD526" s="2"/>
      <c r="BE526" s="2"/>
      <c r="BF526" s="2"/>
      <c r="BG526" s="2"/>
      <c r="BH526" s="2"/>
      <c r="BI526" s="125"/>
      <c r="BJ526" s="125"/>
      <c r="BK526" s="125"/>
      <c r="BL526" s="2"/>
      <c r="BM526" s="2"/>
      <c r="BN526" s="2"/>
      <c r="BO526" s="125"/>
      <c r="BP526" s="125"/>
      <c r="BQ526" s="125"/>
      <c r="BR526" s="2"/>
      <c r="BS526" s="2"/>
      <c r="BT526" s="2"/>
      <c r="BU526" s="125"/>
      <c r="BV526" s="125"/>
      <c r="BW526" s="125"/>
      <c r="BX526" s="2"/>
      <c r="BY526" s="2"/>
      <c r="BZ526" s="2"/>
      <c r="CA526" s="2"/>
      <c r="CB526" s="2"/>
    </row>
    <row r="527" spans="1:80" ht="15.5" x14ac:dyDescent="0.3">
      <c r="A527" s="10"/>
      <c r="B527" s="2"/>
      <c r="C527" s="2"/>
      <c r="D527" s="12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10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125"/>
      <c r="BD527" s="2"/>
      <c r="BE527" s="2"/>
      <c r="BF527" s="2"/>
      <c r="BG527" s="2"/>
      <c r="BH527" s="2"/>
      <c r="BI527" s="125"/>
      <c r="BJ527" s="125"/>
      <c r="BK527" s="125"/>
      <c r="BL527" s="2"/>
      <c r="BM527" s="2"/>
      <c r="BN527" s="2"/>
      <c r="BO527" s="125"/>
      <c r="BP527" s="125"/>
      <c r="BQ527" s="125"/>
      <c r="BR527" s="2"/>
      <c r="BS527" s="2"/>
      <c r="BT527" s="2"/>
      <c r="BU527" s="125"/>
      <c r="BV527" s="125"/>
      <c r="BW527" s="125"/>
      <c r="BX527" s="2"/>
      <c r="BY527" s="2"/>
      <c r="BZ527" s="2"/>
      <c r="CA527" s="2"/>
      <c r="CB527" s="2"/>
    </row>
    <row r="528" spans="1:80" ht="15.5" x14ac:dyDescent="0.3">
      <c r="A528" s="10"/>
      <c r="B528" s="2"/>
      <c r="C528" s="2"/>
      <c r="D528" s="12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10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125"/>
      <c r="BD528" s="2"/>
      <c r="BE528" s="2"/>
      <c r="BF528" s="2"/>
      <c r="BG528" s="2"/>
      <c r="BH528" s="2"/>
      <c r="BI528" s="125"/>
      <c r="BJ528" s="125"/>
      <c r="BK528" s="125"/>
      <c r="BL528" s="2"/>
      <c r="BM528" s="2"/>
      <c r="BN528" s="2"/>
      <c r="BO528" s="125"/>
      <c r="BP528" s="125"/>
      <c r="BQ528" s="125"/>
      <c r="BR528" s="2"/>
      <c r="BS528" s="2"/>
      <c r="BT528" s="2"/>
      <c r="BU528" s="125"/>
      <c r="BV528" s="125"/>
      <c r="BW528" s="125"/>
      <c r="BX528" s="2"/>
      <c r="BY528" s="2"/>
      <c r="BZ528" s="2"/>
      <c r="CA528" s="2"/>
      <c r="CB528" s="2"/>
    </row>
    <row r="529" spans="1:80" ht="15.5" x14ac:dyDescent="0.3">
      <c r="A529" s="10"/>
      <c r="B529" s="2"/>
      <c r="C529" s="2"/>
      <c r="D529" s="12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10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125"/>
      <c r="BD529" s="2"/>
      <c r="BE529" s="2"/>
      <c r="BF529" s="2"/>
      <c r="BG529" s="2"/>
      <c r="BH529" s="2"/>
      <c r="BI529" s="125"/>
      <c r="BJ529" s="125"/>
      <c r="BK529" s="125"/>
      <c r="BL529" s="2"/>
      <c r="BM529" s="2"/>
      <c r="BN529" s="2"/>
      <c r="BO529" s="125"/>
      <c r="BP529" s="125"/>
      <c r="BQ529" s="125"/>
      <c r="BR529" s="2"/>
      <c r="BS529" s="2"/>
      <c r="BT529" s="2"/>
      <c r="BU529" s="125"/>
      <c r="BV529" s="125"/>
      <c r="BW529" s="125"/>
      <c r="BX529" s="2"/>
      <c r="BY529" s="2"/>
      <c r="BZ529" s="2"/>
      <c r="CA529" s="2"/>
      <c r="CB529" s="2"/>
    </row>
    <row r="530" spans="1:80" ht="15.5" x14ac:dyDescent="0.3">
      <c r="A530" s="10"/>
      <c r="B530" s="2"/>
      <c r="C530" s="2"/>
      <c r="D530" s="12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10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125"/>
      <c r="BD530" s="2"/>
      <c r="BE530" s="2"/>
      <c r="BF530" s="2"/>
      <c r="BG530" s="2"/>
      <c r="BH530" s="2"/>
      <c r="BI530" s="125"/>
      <c r="BJ530" s="125"/>
      <c r="BK530" s="125"/>
      <c r="BL530" s="2"/>
      <c r="BM530" s="2"/>
      <c r="BN530" s="2"/>
      <c r="BO530" s="125"/>
      <c r="BP530" s="125"/>
      <c r="BQ530" s="125"/>
      <c r="BR530" s="2"/>
      <c r="BS530" s="2"/>
      <c r="BT530" s="2"/>
      <c r="BU530" s="125"/>
      <c r="BV530" s="125"/>
      <c r="BW530" s="125"/>
      <c r="BX530" s="2"/>
      <c r="BY530" s="2"/>
      <c r="BZ530" s="2"/>
      <c r="CA530" s="2"/>
      <c r="CB530" s="2"/>
    </row>
    <row r="531" spans="1:80" ht="15.5" x14ac:dyDescent="0.3">
      <c r="A531" s="10"/>
      <c r="B531" s="2"/>
      <c r="C531" s="2"/>
      <c r="D531" s="12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10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125"/>
      <c r="BD531" s="2"/>
      <c r="BE531" s="2"/>
      <c r="BF531" s="2"/>
      <c r="BG531" s="2"/>
      <c r="BH531" s="2"/>
      <c r="BI531" s="125"/>
      <c r="BJ531" s="125"/>
      <c r="BK531" s="125"/>
      <c r="BL531" s="2"/>
      <c r="BM531" s="2"/>
      <c r="BN531" s="2"/>
      <c r="BO531" s="125"/>
      <c r="BP531" s="125"/>
      <c r="BQ531" s="125"/>
      <c r="BR531" s="2"/>
      <c r="BS531" s="2"/>
      <c r="BT531" s="2"/>
      <c r="BU531" s="125"/>
      <c r="BV531" s="125"/>
      <c r="BW531" s="125"/>
      <c r="BX531" s="2"/>
      <c r="BY531" s="2"/>
      <c r="BZ531" s="2"/>
      <c r="CA531" s="2"/>
      <c r="CB531" s="2"/>
    </row>
    <row r="532" spans="1:80" ht="15.5" x14ac:dyDescent="0.3">
      <c r="A532" s="10"/>
      <c r="B532" s="2"/>
      <c r="C532" s="2"/>
      <c r="D532" s="12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10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125"/>
      <c r="BD532" s="2"/>
      <c r="BE532" s="2"/>
      <c r="BF532" s="2"/>
      <c r="BG532" s="2"/>
      <c r="BH532" s="2"/>
      <c r="BI532" s="125"/>
      <c r="BJ532" s="125"/>
      <c r="BK532" s="125"/>
      <c r="BL532" s="2"/>
      <c r="BM532" s="2"/>
      <c r="BN532" s="2"/>
      <c r="BO532" s="125"/>
      <c r="BP532" s="125"/>
      <c r="BQ532" s="125"/>
      <c r="BR532" s="2"/>
      <c r="BS532" s="2"/>
      <c r="BT532" s="2"/>
      <c r="BU532" s="125"/>
      <c r="BV532" s="125"/>
      <c r="BW532" s="125"/>
      <c r="BX532" s="2"/>
      <c r="BY532" s="2"/>
      <c r="BZ532" s="2"/>
      <c r="CA532" s="2"/>
      <c r="CB532" s="2"/>
    </row>
    <row r="533" spans="1:80" ht="15.5" x14ac:dyDescent="0.3">
      <c r="A533" s="10"/>
      <c r="B533" s="2"/>
      <c r="C533" s="2"/>
      <c r="D533" s="12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10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125"/>
      <c r="BD533" s="2"/>
      <c r="BE533" s="2"/>
      <c r="BF533" s="2"/>
      <c r="BG533" s="2"/>
      <c r="BH533" s="2"/>
      <c r="BI533" s="125"/>
      <c r="BJ533" s="125"/>
      <c r="BK533" s="125"/>
      <c r="BL533" s="2"/>
      <c r="BM533" s="2"/>
      <c r="BN533" s="2"/>
      <c r="BO533" s="125"/>
      <c r="BP533" s="125"/>
      <c r="BQ533" s="125"/>
      <c r="BR533" s="2"/>
      <c r="BS533" s="2"/>
      <c r="BT533" s="2"/>
      <c r="BU533" s="125"/>
      <c r="BV533" s="125"/>
      <c r="BW533" s="125"/>
      <c r="BX533" s="2"/>
      <c r="BY533" s="2"/>
      <c r="BZ533" s="2"/>
      <c r="CA533" s="2"/>
      <c r="CB533" s="2"/>
    </row>
    <row r="534" spans="1:80" ht="15.5" x14ac:dyDescent="0.3">
      <c r="A534" s="10"/>
      <c r="B534" s="2"/>
      <c r="C534" s="2"/>
      <c r="D534" s="12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10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125"/>
      <c r="BD534" s="2"/>
      <c r="BE534" s="2"/>
      <c r="BF534" s="2"/>
      <c r="BG534" s="2"/>
      <c r="BH534" s="2"/>
      <c r="BI534" s="125"/>
      <c r="BJ534" s="125"/>
      <c r="BK534" s="125"/>
      <c r="BL534" s="2"/>
      <c r="BM534" s="2"/>
      <c r="BN534" s="2"/>
      <c r="BO534" s="125"/>
      <c r="BP534" s="125"/>
      <c r="BQ534" s="125"/>
      <c r="BR534" s="2"/>
      <c r="BS534" s="2"/>
      <c r="BT534" s="2"/>
      <c r="BU534" s="125"/>
      <c r="BV534" s="125"/>
      <c r="BW534" s="125"/>
      <c r="BX534" s="2"/>
      <c r="BY534" s="2"/>
      <c r="BZ534" s="2"/>
      <c r="CA534" s="2"/>
      <c r="CB534" s="2"/>
    </row>
    <row r="535" spans="1:80" ht="15.5" x14ac:dyDescent="0.3">
      <c r="A535" s="10"/>
      <c r="B535" s="2"/>
      <c r="C535" s="2"/>
      <c r="D535" s="12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10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125"/>
      <c r="BD535" s="2"/>
      <c r="BE535" s="2"/>
      <c r="BF535" s="2"/>
      <c r="BG535" s="2"/>
      <c r="BH535" s="2"/>
      <c r="BI535" s="125"/>
      <c r="BJ535" s="125"/>
      <c r="BK535" s="125"/>
      <c r="BL535" s="2"/>
      <c r="BM535" s="2"/>
      <c r="BN535" s="2"/>
      <c r="BO535" s="125"/>
      <c r="BP535" s="125"/>
      <c r="BQ535" s="125"/>
      <c r="BR535" s="2"/>
      <c r="BS535" s="2"/>
      <c r="BT535" s="2"/>
      <c r="BU535" s="125"/>
      <c r="BV535" s="125"/>
      <c r="BW535" s="125"/>
      <c r="BX535" s="2"/>
      <c r="BY535" s="2"/>
      <c r="BZ535" s="2"/>
      <c r="CA535" s="2"/>
      <c r="CB535" s="2"/>
    </row>
    <row r="536" spans="1:80" ht="15.5" x14ac:dyDescent="0.3">
      <c r="A536" s="10"/>
      <c r="B536" s="2"/>
      <c r="C536" s="2"/>
      <c r="D536" s="12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10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125"/>
      <c r="BD536" s="2"/>
      <c r="BE536" s="2"/>
      <c r="BF536" s="2"/>
      <c r="BG536" s="2"/>
      <c r="BH536" s="2"/>
      <c r="BI536" s="125"/>
      <c r="BJ536" s="125"/>
      <c r="BK536" s="125"/>
      <c r="BL536" s="2"/>
      <c r="BM536" s="2"/>
      <c r="BN536" s="2"/>
      <c r="BO536" s="125"/>
      <c r="BP536" s="125"/>
      <c r="BQ536" s="125"/>
      <c r="BR536" s="2"/>
      <c r="BS536" s="2"/>
      <c r="BT536" s="2"/>
      <c r="BU536" s="125"/>
      <c r="BV536" s="125"/>
      <c r="BW536" s="125"/>
      <c r="BX536" s="2"/>
      <c r="BY536" s="2"/>
      <c r="BZ536" s="2"/>
      <c r="CA536" s="2"/>
      <c r="CB536" s="2"/>
    </row>
    <row r="537" spans="1:80" ht="15.5" x14ac:dyDescent="0.3">
      <c r="A537" s="10"/>
      <c r="B537" s="2"/>
      <c r="C537" s="2"/>
      <c r="D537" s="12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10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125"/>
      <c r="BD537" s="2"/>
      <c r="BE537" s="2"/>
      <c r="BF537" s="2"/>
      <c r="BG537" s="2"/>
      <c r="BH537" s="2"/>
      <c r="BI537" s="125"/>
      <c r="BJ537" s="125"/>
      <c r="BK537" s="125"/>
      <c r="BL537" s="2"/>
      <c r="BM537" s="2"/>
      <c r="BN537" s="2"/>
      <c r="BO537" s="125"/>
      <c r="BP537" s="125"/>
      <c r="BQ537" s="125"/>
      <c r="BR537" s="2"/>
      <c r="BS537" s="2"/>
      <c r="BT537" s="2"/>
      <c r="BU537" s="125"/>
      <c r="BV537" s="125"/>
      <c r="BW537" s="125"/>
      <c r="BX537" s="2"/>
      <c r="BY537" s="2"/>
      <c r="BZ537" s="2"/>
      <c r="CA537" s="2"/>
      <c r="CB537" s="2"/>
    </row>
    <row r="538" spans="1:80" ht="15.5" x14ac:dyDescent="0.3">
      <c r="A538" s="10"/>
      <c r="B538" s="2"/>
      <c r="C538" s="2"/>
      <c r="D538" s="12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10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125"/>
      <c r="BD538" s="2"/>
      <c r="BE538" s="2"/>
      <c r="BF538" s="2"/>
      <c r="BG538" s="2"/>
      <c r="BH538" s="2"/>
      <c r="BI538" s="125"/>
      <c r="BJ538" s="125"/>
      <c r="BK538" s="125"/>
      <c r="BL538" s="2"/>
      <c r="BM538" s="2"/>
      <c r="BN538" s="2"/>
      <c r="BO538" s="125"/>
      <c r="BP538" s="125"/>
      <c r="BQ538" s="125"/>
      <c r="BR538" s="2"/>
      <c r="BS538" s="2"/>
      <c r="BT538" s="2"/>
      <c r="BU538" s="125"/>
      <c r="BV538" s="125"/>
      <c r="BW538" s="125"/>
      <c r="BX538" s="2"/>
      <c r="BY538" s="2"/>
      <c r="BZ538" s="2"/>
      <c r="CA538" s="2"/>
      <c r="CB538" s="2"/>
    </row>
    <row r="539" spans="1:80" ht="15.5" x14ac:dyDescent="0.3">
      <c r="A539" s="10"/>
      <c r="B539" s="2"/>
      <c r="C539" s="2"/>
      <c r="D539" s="12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10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125"/>
      <c r="BD539" s="2"/>
      <c r="BE539" s="2"/>
      <c r="BF539" s="2"/>
      <c r="BG539" s="2"/>
      <c r="BH539" s="2"/>
      <c r="BI539" s="125"/>
      <c r="BJ539" s="125"/>
      <c r="BK539" s="125"/>
      <c r="BL539" s="2"/>
      <c r="BM539" s="2"/>
      <c r="BN539" s="2"/>
      <c r="BO539" s="125"/>
      <c r="BP539" s="125"/>
      <c r="BQ539" s="125"/>
      <c r="BR539" s="2"/>
      <c r="BS539" s="2"/>
      <c r="BT539" s="2"/>
      <c r="BU539" s="125"/>
      <c r="BV539" s="125"/>
      <c r="BW539" s="125"/>
      <c r="BX539" s="2"/>
      <c r="BY539" s="2"/>
      <c r="BZ539" s="2"/>
      <c r="CA539" s="2"/>
      <c r="CB539" s="2"/>
    </row>
    <row r="540" spans="1:80" ht="15.5" x14ac:dyDescent="0.3">
      <c r="A540" s="10"/>
      <c r="B540" s="2"/>
      <c r="C540" s="2"/>
      <c r="D540" s="12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10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125"/>
      <c r="BD540" s="2"/>
      <c r="BE540" s="2"/>
      <c r="BF540" s="2"/>
      <c r="BG540" s="2"/>
      <c r="BH540" s="2"/>
      <c r="BI540" s="125"/>
      <c r="BJ540" s="125"/>
      <c r="BK540" s="125"/>
      <c r="BL540" s="2"/>
      <c r="BM540" s="2"/>
      <c r="BN540" s="2"/>
      <c r="BO540" s="125"/>
      <c r="BP540" s="125"/>
      <c r="BQ540" s="125"/>
      <c r="BR540" s="2"/>
      <c r="BS540" s="2"/>
      <c r="BT540" s="2"/>
      <c r="BU540" s="125"/>
      <c r="BV540" s="125"/>
      <c r="BW540" s="125"/>
      <c r="BX540" s="2"/>
      <c r="BY540" s="2"/>
      <c r="BZ540" s="2"/>
      <c r="CA540" s="2"/>
      <c r="CB540" s="2"/>
    </row>
    <row r="541" spans="1:80" ht="15.5" x14ac:dyDescent="0.3">
      <c r="A541" s="10"/>
      <c r="B541" s="2"/>
      <c r="C541" s="2"/>
      <c r="D541" s="12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10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125"/>
      <c r="BD541" s="2"/>
      <c r="BE541" s="2"/>
      <c r="BF541" s="2"/>
      <c r="BG541" s="2"/>
      <c r="BH541" s="2"/>
      <c r="BI541" s="125"/>
      <c r="BJ541" s="125"/>
      <c r="BK541" s="125"/>
      <c r="BL541" s="2"/>
      <c r="BM541" s="2"/>
      <c r="BN541" s="2"/>
      <c r="BO541" s="125"/>
      <c r="BP541" s="125"/>
      <c r="BQ541" s="125"/>
      <c r="BR541" s="2"/>
      <c r="BS541" s="2"/>
      <c r="BT541" s="2"/>
      <c r="BU541" s="125"/>
      <c r="BV541" s="125"/>
      <c r="BW541" s="125"/>
      <c r="BX541" s="2"/>
      <c r="BY541" s="2"/>
      <c r="BZ541" s="2"/>
      <c r="CA541" s="2"/>
      <c r="CB541" s="2"/>
    </row>
    <row r="542" spans="1:80" ht="15.5" x14ac:dyDescent="0.3">
      <c r="A542" s="10"/>
      <c r="B542" s="2"/>
      <c r="C542" s="2"/>
      <c r="D542" s="12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10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125"/>
      <c r="BD542" s="2"/>
      <c r="BE542" s="2"/>
      <c r="BF542" s="2"/>
      <c r="BG542" s="2"/>
      <c r="BH542" s="2"/>
      <c r="BI542" s="125"/>
      <c r="BJ542" s="125"/>
      <c r="BK542" s="125"/>
      <c r="BL542" s="2"/>
      <c r="BM542" s="2"/>
      <c r="BN542" s="2"/>
      <c r="BO542" s="125"/>
      <c r="BP542" s="125"/>
      <c r="BQ542" s="125"/>
      <c r="BR542" s="2"/>
      <c r="BS542" s="2"/>
      <c r="BT542" s="2"/>
      <c r="BU542" s="125"/>
      <c r="BV542" s="125"/>
      <c r="BW542" s="125"/>
      <c r="BX542" s="2"/>
      <c r="BY542" s="2"/>
      <c r="BZ542" s="2"/>
      <c r="CA542" s="2"/>
      <c r="CB542" s="2"/>
    </row>
    <row r="543" spans="1:80" ht="15.5" x14ac:dyDescent="0.3">
      <c r="A543" s="10"/>
      <c r="B543" s="2"/>
      <c r="C543" s="2"/>
      <c r="D543" s="12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10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125"/>
      <c r="BD543" s="2"/>
      <c r="BE543" s="2"/>
      <c r="BF543" s="2"/>
      <c r="BG543" s="2"/>
      <c r="BH543" s="2"/>
      <c r="BI543" s="125"/>
      <c r="BJ543" s="125"/>
      <c r="BK543" s="125"/>
      <c r="BL543" s="2"/>
      <c r="BM543" s="2"/>
      <c r="BN543" s="2"/>
      <c r="BO543" s="125"/>
      <c r="BP543" s="125"/>
      <c r="BQ543" s="125"/>
      <c r="BR543" s="2"/>
      <c r="BS543" s="2"/>
      <c r="BT543" s="2"/>
      <c r="BU543" s="125"/>
      <c r="BV543" s="125"/>
      <c r="BW543" s="125"/>
      <c r="BX543" s="2"/>
      <c r="BY543" s="2"/>
      <c r="BZ543" s="2"/>
      <c r="CA543" s="2"/>
      <c r="CB543" s="2"/>
    </row>
    <row r="544" spans="1:80" ht="15.5" x14ac:dyDescent="0.3">
      <c r="A544" s="10"/>
      <c r="B544" s="2"/>
      <c r="C544" s="2"/>
      <c r="D544" s="12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10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125"/>
      <c r="BD544" s="2"/>
      <c r="BE544" s="2"/>
      <c r="BF544" s="2"/>
      <c r="BG544" s="2"/>
      <c r="BH544" s="2"/>
      <c r="BI544" s="125"/>
      <c r="BJ544" s="125"/>
      <c r="BK544" s="125"/>
      <c r="BL544" s="2"/>
      <c r="BM544" s="2"/>
      <c r="BN544" s="2"/>
      <c r="BO544" s="125"/>
      <c r="BP544" s="125"/>
      <c r="BQ544" s="125"/>
      <c r="BR544" s="2"/>
      <c r="BS544" s="2"/>
      <c r="BT544" s="2"/>
      <c r="BU544" s="125"/>
      <c r="BV544" s="125"/>
      <c r="BW544" s="125"/>
      <c r="BX544" s="2"/>
      <c r="BY544" s="2"/>
      <c r="BZ544" s="2"/>
      <c r="CA544" s="2"/>
      <c r="CB544" s="2"/>
    </row>
    <row r="545" spans="1:80" ht="15.5" x14ac:dyDescent="0.3">
      <c r="A545" s="10"/>
      <c r="B545" s="2"/>
      <c r="C545" s="2"/>
      <c r="D545" s="12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10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125"/>
      <c r="BD545" s="2"/>
      <c r="BE545" s="2"/>
      <c r="BF545" s="2"/>
      <c r="BG545" s="2"/>
      <c r="BH545" s="2"/>
      <c r="BI545" s="125"/>
      <c r="BJ545" s="125"/>
      <c r="BK545" s="125"/>
      <c r="BL545" s="2"/>
      <c r="BM545" s="2"/>
      <c r="BN545" s="2"/>
      <c r="BO545" s="125"/>
      <c r="BP545" s="125"/>
      <c r="BQ545" s="125"/>
      <c r="BR545" s="2"/>
      <c r="BS545" s="2"/>
      <c r="BT545" s="2"/>
      <c r="BU545" s="125"/>
      <c r="BV545" s="125"/>
      <c r="BW545" s="125"/>
      <c r="BX545" s="2"/>
      <c r="BY545" s="2"/>
      <c r="BZ545" s="2"/>
      <c r="CA545" s="2"/>
      <c r="CB545" s="2"/>
    </row>
    <row r="546" spans="1:80" ht="15.5" x14ac:dyDescent="0.3">
      <c r="A546" s="10"/>
      <c r="B546" s="2"/>
      <c r="C546" s="2"/>
      <c r="D546" s="12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10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125"/>
      <c r="BD546" s="2"/>
      <c r="BE546" s="2"/>
      <c r="BF546" s="2"/>
      <c r="BG546" s="2"/>
      <c r="BH546" s="2"/>
      <c r="BI546" s="125"/>
      <c r="BJ546" s="125"/>
      <c r="BK546" s="125"/>
      <c r="BL546" s="2"/>
      <c r="BM546" s="2"/>
      <c r="BN546" s="2"/>
      <c r="BO546" s="125"/>
      <c r="BP546" s="125"/>
      <c r="BQ546" s="125"/>
      <c r="BR546" s="2"/>
      <c r="BS546" s="2"/>
      <c r="BT546" s="2"/>
      <c r="BU546" s="125"/>
      <c r="BV546" s="125"/>
      <c r="BW546" s="125"/>
      <c r="BX546" s="2"/>
      <c r="BY546" s="2"/>
      <c r="BZ546" s="2"/>
      <c r="CA546" s="2"/>
      <c r="CB546" s="2"/>
    </row>
    <row r="547" spans="1:80" ht="15.5" x14ac:dyDescent="0.3">
      <c r="A547" s="10"/>
      <c r="B547" s="2"/>
      <c r="C547" s="2"/>
      <c r="D547" s="12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10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125"/>
      <c r="BD547" s="2"/>
      <c r="BE547" s="2"/>
      <c r="BF547" s="2"/>
      <c r="BG547" s="2"/>
      <c r="BH547" s="2"/>
      <c r="BI547" s="125"/>
      <c r="BJ547" s="125"/>
      <c r="BK547" s="125"/>
      <c r="BL547" s="2"/>
      <c r="BM547" s="2"/>
      <c r="BN547" s="2"/>
      <c r="BO547" s="125"/>
      <c r="BP547" s="125"/>
      <c r="BQ547" s="125"/>
      <c r="BR547" s="2"/>
      <c r="BS547" s="2"/>
      <c r="BT547" s="2"/>
      <c r="BU547" s="125"/>
      <c r="BV547" s="125"/>
      <c r="BW547" s="125"/>
      <c r="BX547" s="2"/>
      <c r="BY547" s="2"/>
      <c r="BZ547" s="2"/>
      <c r="CA547" s="2"/>
      <c r="CB547" s="2"/>
    </row>
    <row r="548" spans="1:80" ht="15.5" x14ac:dyDescent="0.3">
      <c r="A548" s="10"/>
      <c r="B548" s="2"/>
      <c r="C548" s="2"/>
      <c r="D548" s="12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10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125"/>
      <c r="BD548" s="2"/>
      <c r="BE548" s="2"/>
      <c r="BF548" s="2"/>
      <c r="BG548" s="2"/>
      <c r="BH548" s="2"/>
      <c r="BI548" s="125"/>
      <c r="BJ548" s="125"/>
      <c r="BK548" s="125"/>
      <c r="BL548" s="2"/>
      <c r="BM548" s="2"/>
      <c r="BN548" s="2"/>
      <c r="BO548" s="125"/>
      <c r="BP548" s="125"/>
      <c r="BQ548" s="125"/>
      <c r="BR548" s="2"/>
      <c r="BS548" s="2"/>
      <c r="BT548" s="2"/>
      <c r="BU548" s="125"/>
      <c r="BV548" s="125"/>
      <c r="BW548" s="125"/>
      <c r="BX548" s="2"/>
      <c r="BY548" s="2"/>
      <c r="BZ548" s="2"/>
      <c r="CA548" s="2"/>
      <c r="CB548" s="2"/>
    </row>
    <row r="549" spans="1:80" ht="15.5" x14ac:dyDescent="0.3">
      <c r="A549" s="10"/>
      <c r="B549" s="2"/>
      <c r="C549" s="2"/>
      <c r="D549" s="12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10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125"/>
      <c r="BD549" s="2"/>
      <c r="BE549" s="2"/>
      <c r="BF549" s="2"/>
      <c r="BG549" s="2"/>
      <c r="BH549" s="2"/>
      <c r="BI549" s="125"/>
      <c r="BJ549" s="125"/>
      <c r="BK549" s="125"/>
      <c r="BL549" s="2"/>
      <c r="BM549" s="2"/>
      <c r="BN549" s="2"/>
      <c r="BO549" s="125"/>
      <c r="BP549" s="125"/>
      <c r="BQ549" s="125"/>
      <c r="BR549" s="2"/>
      <c r="BS549" s="2"/>
      <c r="BT549" s="2"/>
      <c r="BU549" s="125"/>
      <c r="BV549" s="125"/>
      <c r="BW549" s="125"/>
      <c r="BX549" s="2"/>
      <c r="BY549" s="2"/>
      <c r="BZ549" s="2"/>
      <c r="CA549" s="2"/>
      <c r="CB549" s="2"/>
    </row>
    <row r="550" spans="1:80" ht="15.5" x14ac:dyDescent="0.3">
      <c r="A550" s="10"/>
      <c r="B550" s="2"/>
      <c r="C550" s="2"/>
      <c r="D550" s="12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10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125"/>
      <c r="BD550" s="2"/>
      <c r="BE550" s="2"/>
      <c r="BF550" s="2"/>
      <c r="BG550" s="2"/>
      <c r="BH550" s="2"/>
      <c r="BI550" s="125"/>
      <c r="BJ550" s="125"/>
      <c r="BK550" s="125"/>
      <c r="BL550" s="2"/>
      <c r="BM550" s="2"/>
      <c r="BN550" s="2"/>
      <c r="BO550" s="125"/>
      <c r="BP550" s="125"/>
      <c r="BQ550" s="125"/>
      <c r="BR550" s="2"/>
      <c r="BS550" s="2"/>
      <c r="BT550" s="2"/>
      <c r="BU550" s="125"/>
      <c r="BV550" s="125"/>
      <c r="BW550" s="125"/>
      <c r="BX550" s="2"/>
      <c r="BY550" s="2"/>
      <c r="BZ550" s="2"/>
      <c r="CA550" s="2"/>
      <c r="CB550" s="2"/>
    </row>
    <row r="551" spans="1:80" ht="15.5" x14ac:dyDescent="0.3">
      <c r="A551" s="10"/>
      <c r="B551" s="2"/>
      <c r="C551" s="2"/>
      <c r="D551" s="12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10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125"/>
      <c r="BD551" s="2"/>
      <c r="BE551" s="2"/>
      <c r="BF551" s="2"/>
      <c r="BG551" s="2"/>
      <c r="BH551" s="2"/>
      <c r="BI551" s="125"/>
      <c r="BJ551" s="125"/>
      <c r="BK551" s="125"/>
      <c r="BL551" s="2"/>
      <c r="BM551" s="2"/>
      <c r="BN551" s="2"/>
      <c r="BO551" s="125"/>
      <c r="BP551" s="125"/>
      <c r="BQ551" s="125"/>
      <c r="BR551" s="2"/>
      <c r="BS551" s="2"/>
      <c r="BT551" s="2"/>
      <c r="BU551" s="125"/>
      <c r="BV551" s="125"/>
      <c r="BW551" s="125"/>
      <c r="BX551" s="2"/>
      <c r="BY551" s="2"/>
      <c r="BZ551" s="2"/>
      <c r="CA551" s="2"/>
      <c r="CB551" s="2"/>
    </row>
    <row r="552" spans="1:80" ht="15.5" x14ac:dyDescent="0.3">
      <c r="A552" s="10"/>
      <c r="B552" s="2"/>
      <c r="C552" s="2"/>
      <c r="D552" s="12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10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125"/>
      <c r="BD552" s="2"/>
      <c r="BE552" s="2"/>
      <c r="BF552" s="2"/>
      <c r="BG552" s="2"/>
      <c r="BH552" s="2"/>
      <c r="BI552" s="125"/>
      <c r="BJ552" s="125"/>
      <c r="BK552" s="125"/>
      <c r="BL552" s="2"/>
      <c r="BM552" s="2"/>
      <c r="BN552" s="2"/>
      <c r="BO552" s="125"/>
      <c r="BP552" s="125"/>
      <c r="BQ552" s="125"/>
      <c r="BR552" s="2"/>
      <c r="BS552" s="2"/>
      <c r="BT552" s="2"/>
      <c r="BU552" s="125"/>
      <c r="BV552" s="125"/>
      <c r="BW552" s="125"/>
      <c r="BX552" s="2"/>
      <c r="BY552" s="2"/>
      <c r="BZ552" s="2"/>
      <c r="CA552" s="2"/>
      <c r="CB552" s="2"/>
    </row>
    <row r="553" spans="1:80" ht="15.5" x14ac:dyDescent="0.3">
      <c r="A553" s="10"/>
      <c r="B553" s="2"/>
      <c r="C553" s="2"/>
      <c r="D553" s="12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10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125"/>
      <c r="BD553" s="2"/>
      <c r="BE553" s="2"/>
      <c r="BF553" s="2"/>
      <c r="BG553" s="2"/>
      <c r="BH553" s="2"/>
      <c r="BI553" s="125"/>
      <c r="BJ553" s="125"/>
      <c r="BK553" s="125"/>
      <c r="BL553" s="2"/>
      <c r="BM553" s="2"/>
      <c r="BN553" s="2"/>
      <c r="BO553" s="125"/>
      <c r="BP553" s="125"/>
      <c r="BQ553" s="125"/>
      <c r="BR553" s="2"/>
      <c r="BS553" s="2"/>
      <c r="BT553" s="2"/>
      <c r="BU553" s="125"/>
      <c r="BV553" s="125"/>
      <c r="BW553" s="125"/>
      <c r="BX553" s="2"/>
      <c r="BY553" s="2"/>
      <c r="BZ553" s="2"/>
      <c r="CA553" s="2"/>
      <c r="CB553" s="2"/>
    </row>
    <row r="554" spans="1:80" ht="15.5" x14ac:dyDescent="0.3">
      <c r="A554" s="10"/>
      <c r="B554" s="2"/>
      <c r="C554" s="2"/>
      <c r="D554" s="12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10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125"/>
      <c r="BD554" s="2"/>
      <c r="BE554" s="2"/>
      <c r="BF554" s="2"/>
      <c r="BG554" s="2"/>
      <c r="BH554" s="2"/>
      <c r="BI554" s="125"/>
      <c r="BJ554" s="125"/>
      <c r="BK554" s="125"/>
      <c r="BL554" s="2"/>
      <c r="BM554" s="2"/>
      <c r="BN554" s="2"/>
      <c r="BO554" s="125"/>
      <c r="BP554" s="125"/>
      <c r="BQ554" s="125"/>
      <c r="BR554" s="2"/>
      <c r="BS554" s="2"/>
      <c r="BT554" s="2"/>
      <c r="BU554" s="125"/>
      <c r="BV554" s="125"/>
      <c r="BW554" s="125"/>
      <c r="BX554" s="2"/>
      <c r="BY554" s="2"/>
      <c r="BZ554" s="2"/>
      <c r="CA554" s="2"/>
      <c r="CB554" s="2"/>
    </row>
    <row r="555" spans="1:80" ht="15.5" x14ac:dyDescent="0.3">
      <c r="A555" s="10"/>
      <c r="B555" s="2"/>
      <c r="C555" s="2"/>
      <c r="D555" s="12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10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125"/>
      <c r="BD555" s="2"/>
      <c r="BE555" s="2"/>
      <c r="BF555" s="2"/>
      <c r="BG555" s="2"/>
      <c r="BH555" s="2"/>
      <c r="BI555" s="125"/>
      <c r="BJ555" s="125"/>
      <c r="BK555" s="125"/>
      <c r="BL555" s="2"/>
      <c r="BM555" s="2"/>
      <c r="BN555" s="2"/>
      <c r="BO555" s="125"/>
      <c r="BP555" s="125"/>
      <c r="BQ555" s="125"/>
      <c r="BR555" s="2"/>
      <c r="BS555" s="2"/>
      <c r="BT555" s="2"/>
      <c r="BU555" s="125"/>
      <c r="BV555" s="125"/>
      <c r="BW555" s="125"/>
      <c r="BX555" s="2"/>
      <c r="BY555" s="2"/>
      <c r="BZ555" s="2"/>
      <c r="CA555" s="2"/>
      <c r="CB555" s="2"/>
    </row>
    <row r="556" spans="1:80" ht="15.5" x14ac:dyDescent="0.3">
      <c r="A556" s="10"/>
      <c r="B556" s="2"/>
      <c r="C556" s="2"/>
      <c r="D556" s="12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10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125"/>
      <c r="BD556" s="2"/>
      <c r="BE556" s="2"/>
      <c r="BF556" s="2"/>
      <c r="BG556" s="2"/>
      <c r="BH556" s="2"/>
      <c r="BI556" s="125"/>
      <c r="BJ556" s="125"/>
      <c r="BK556" s="125"/>
      <c r="BL556" s="2"/>
      <c r="BM556" s="2"/>
      <c r="BN556" s="2"/>
      <c r="BO556" s="125"/>
      <c r="BP556" s="125"/>
      <c r="BQ556" s="125"/>
      <c r="BR556" s="2"/>
      <c r="BS556" s="2"/>
      <c r="BT556" s="2"/>
      <c r="BU556" s="125"/>
      <c r="BV556" s="125"/>
      <c r="BW556" s="125"/>
      <c r="BX556" s="2"/>
      <c r="BY556" s="2"/>
      <c r="BZ556" s="2"/>
      <c r="CA556" s="2"/>
      <c r="CB556" s="2"/>
    </row>
    <row r="557" spans="1:80" ht="15.5" x14ac:dyDescent="0.3">
      <c r="A557" s="10"/>
      <c r="B557" s="2"/>
      <c r="C557" s="2"/>
      <c r="D557" s="12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10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125"/>
      <c r="BD557" s="2"/>
      <c r="BE557" s="2"/>
      <c r="BF557" s="2"/>
      <c r="BG557" s="2"/>
      <c r="BH557" s="2"/>
      <c r="BI557" s="125"/>
      <c r="BJ557" s="125"/>
      <c r="BK557" s="125"/>
      <c r="BL557" s="2"/>
      <c r="BM557" s="2"/>
      <c r="BN557" s="2"/>
      <c r="BO557" s="125"/>
      <c r="BP557" s="125"/>
      <c r="BQ557" s="125"/>
      <c r="BR557" s="2"/>
      <c r="BS557" s="2"/>
      <c r="BT557" s="2"/>
      <c r="BU557" s="125"/>
      <c r="BV557" s="125"/>
      <c r="BW557" s="125"/>
      <c r="BX557" s="2"/>
      <c r="BY557" s="2"/>
      <c r="BZ557" s="2"/>
      <c r="CA557" s="2"/>
      <c r="CB557" s="2"/>
    </row>
    <row r="558" spans="1:80" ht="15.5" x14ac:dyDescent="0.3">
      <c r="A558" s="10"/>
      <c r="B558" s="2"/>
      <c r="C558" s="2"/>
      <c r="D558" s="12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10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125"/>
      <c r="BD558" s="2"/>
      <c r="BE558" s="2"/>
      <c r="BF558" s="2"/>
      <c r="BG558" s="2"/>
      <c r="BH558" s="2"/>
      <c r="BI558" s="125"/>
      <c r="BJ558" s="125"/>
      <c r="BK558" s="125"/>
      <c r="BL558" s="2"/>
      <c r="BM558" s="2"/>
      <c r="BN558" s="2"/>
      <c r="BO558" s="125"/>
      <c r="BP558" s="125"/>
      <c r="BQ558" s="125"/>
      <c r="BR558" s="2"/>
      <c r="BS558" s="2"/>
      <c r="BT558" s="2"/>
      <c r="BU558" s="125"/>
      <c r="BV558" s="125"/>
      <c r="BW558" s="125"/>
      <c r="BX558" s="2"/>
      <c r="BY558" s="2"/>
      <c r="BZ558" s="2"/>
      <c r="CA558" s="2"/>
      <c r="CB558" s="2"/>
    </row>
    <row r="559" spans="1:80" ht="15.5" x14ac:dyDescent="0.3">
      <c r="A559" s="10"/>
      <c r="B559" s="2"/>
      <c r="C559" s="2"/>
      <c r="D559" s="12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10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125"/>
      <c r="BD559" s="2"/>
      <c r="BE559" s="2"/>
      <c r="BF559" s="2"/>
      <c r="BG559" s="2"/>
      <c r="BH559" s="2"/>
      <c r="BI559" s="125"/>
      <c r="BJ559" s="125"/>
      <c r="BK559" s="125"/>
      <c r="BL559" s="2"/>
      <c r="BM559" s="2"/>
      <c r="BN559" s="2"/>
      <c r="BO559" s="125"/>
      <c r="BP559" s="125"/>
      <c r="BQ559" s="125"/>
      <c r="BR559" s="2"/>
      <c r="BS559" s="2"/>
      <c r="BT559" s="2"/>
      <c r="BU559" s="125"/>
      <c r="BV559" s="125"/>
      <c r="BW559" s="125"/>
      <c r="BX559" s="2"/>
      <c r="BY559" s="2"/>
      <c r="BZ559" s="2"/>
      <c r="CA559" s="2"/>
      <c r="CB559" s="2"/>
    </row>
    <row r="560" spans="1:80" ht="15.5" x14ac:dyDescent="0.3">
      <c r="A560" s="10"/>
      <c r="B560" s="2"/>
      <c r="C560" s="2"/>
      <c r="D560" s="12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10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125"/>
      <c r="BD560" s="2"/>
      <c r="BE560" s="2"/>
      <c r="BF560" s="2"/>
      <c r="BG560" s="2"/>
      <c r="BH560" s="2"/>
      <c r="BI560" s="125"/>
      <c r="BJ560" s="125"/>
      <c r="BK560" s="125"/>
      <c r="BL560" s="2"/>
      <c r="BM560" s="2"/>
      <c r="BN560" s="2"/>
      <c r="BO560" s="125"/>
      <c r="BP560" s="125"/>
      <c r="BQ560" s="125"/>
      <c r="BR560" s="2"/>
      <c r="BS560" s="2"/>
      <c r="BT560" s="2"/>
      <c r="BU560" s="125"/>
      <c r="BV560" s="125"/>
      <c r="BW560" s="125"/>
      <c r="BX560" s="2"/>
      <c r="BY560" s="2"/>
      <c r="BZ560" s="2"/>
      <c r="CA560" s="2"/>
      <c r="CB560" s="2"/>
    </row>
    <row r="561" spans="1:80" ht="15.5" x14ac:dyDescent="0.3">
      <c r="A561" s="10"/>
      <c r="B561" s="2"/>
      <c r="C561" s="2"/>
      <c r="D561" s="12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10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125"/>
      <c r="BD561" s="2"/>
      <c r="BE561" s="2"/>
      <c r="BF561" s="2"/>
      <c r="BG561" s="2"/>
      <c r="BH561" s="2"/>
      <c r="BI561" s="125"/>
      <c r="BJ561" s="125"/>
      <c r="BK561" s="125"/>
      <c r="BL561" s="2"/>
      <c r="BM561" s="2"/>
      <c r="BN561" s="2"/>
      <c r="BO561" s="125"/>
      <c r="BP561" s="125"/>
      <c r="BQ561" s="125"/>
      <c r="BR561" s="2"/>
      <c r="BS561" s="2"/>
      <c r="BT561" s="2"/>
      <c r="BU561" s="125"/>
      <c r="BV561" s="125"/>
      <c r="BW561" s="125"/>
      <c r="BX561" s="2"/>
      <c r="BY561" s="2"/>
      <c r="BZ561" s="2"/>
      <c r="CA561" s="2"/>
      <c r="CB561" s="2"/>
    </row>
    <row r="562" spans="1:80" ht="15.5" x14ac:dyDescent="0.3">
      <c r="A562" s="10"/>
      <c r="B562" s="2"/>
      <c r="C562" s="2"/>
      <c r="D562" s="12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10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125"/>
      <c r="BD562" s="2"/>
      <c r="BE562" s="2"/>
      <c r="BF562" s="2"/>
      <c r="BG562" s="2"/>
      <c r="BH562" s="2"/>
      <c r="BI562" s="125"/>
      <c r="BJ562" s="125"/>
      <c r="BK562" s="125"/>
      <c r="BL562" s="2"/>
      <c r="BM562" s="2"/>
      <c r="BN562" s="2"/>
      <c r="BO562" s="125"/>
      <c r="BP562" s="125"/>
      <c r="BQ562" s="125"/>
      <c r="BR562" s="2"/>
      <c r="BS562" s="2"/>
      <c r="BT562" s="2"/>
      <c r="BU562" s="125"/>
      <c r="BV562" s="125"/>
      <c r="BW562" s="125"/>
      <c r="BX562" s="2"/>
      <c r="BY562" s="2"/>
      <c r="BZ562" s="2"/>
      <c r="CA562" s="2"/>
      <c r="CB562" s="2"/>
    </row>
    <row r="563" spans="1:80" ht="15.5" x14ac:dyDescent="0.3">
      <c r="A563" s="10"/>
      <c r="B563" s="2"/>
      <c r="C563" s="2"/>
      <c r="D563" s="12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10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125"/>
      <c r="BD563" s="2"/>
      <c r="BE563" s="2"/>
      <c r="BF563" s="2"/>
      <c r="BG563" s="2"/>
      <c r="BH563" s="2"/>
      <c r="BI563" s="125"/>
      <c r="BJ563" s="125"/>
      <c r="BK563" s="125"/>
      <c r="BL563" s="2"/>
      <c r="BM563" s="2"/>
      <c r="BN563" s="2"/>
      <c r="BO563" s="125"/>
      <c r="BP563" s="125"/>
      <c r="BQ563" s="125"/>
      <c r="BR563" s="2"/>
      <c r="BS563" s="2"/>
      <c r="BT563" s="2"/>
      <c r="BU563" s="125"/>
      <c r="BV563" s="125"/>
      <c r="BW563" s="125"/>
      <c r="BX563" s="2"/>
      <c r="BY563" s="2"/>
      <c r="BZ563" s="2"/>
      <c r="CA563" s="2"/>
      <c r="CB563" s="2"/>
    </row>
    <row r="564" spans="1:80" ht="15.5" x14ac:dyDescent="0.3">
      <c r="A564" s="10"/>
      <c r="B564" s="2"/>
      <c r="C564" s="2"/>
      <c r="D564" s="12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10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125"/>
      <c r="BD564" s="2"/>
      <c r="BE564" s="2"/>
      <c r="BF564" s="2"/>
      <c r="BG564" s="2"/>
      <c r="BH564" s="2"/>
      <c r="BI564" s="125"/>
      <c r="BJ564" s="125"/>
      <c r="BK564" s="125"/>
      <c r="BL564" s="2"/>
      <c r="BM564" s="2"/>
      <c r="BN564" s="2"/>
      <c r="BO564" s="125"/>
      <c r="BP564" s="125"/>
      <c r="BQ564" s="125"/>
      <c r="BR564" s="2"/>
      <c r="BS564" s="2"/>
      <c r="BT564" s="2"/>
      <c r="BU564" s="125"/>
      <c r="BV564" s="125"/>
      <c r="BW564" s="125"/>
      <c r="BX564" s="2"/>
      <c r="BY564" s="2"/>
      <c r="BZ564" s="2"/>
      <c r="CA564" s="2"/>
      <c r="CB564" s="2"/>
    </row>
    <row r="565" spans="1:80" ht="15.5" x14ac:dyDescent="0.3">
      <c r="A565" s="10"/>
      <c r="B565" s="2"/>
      <c r="C565" s="2"/>
      <c r="D565" s="12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10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125"/>
      <c r="BD565" s="2"/>
      <c r="BE565" s="2"/>
      <c r="BF565" s="2"/>
      <c r="BG565" s="2"/>
      <c r="BH565" s="2"/>
      <c r="BI565" s="125"/>
      <c r="BJ565" s="125"/>
      <c r="BK565" s="125"/>
      <c r="BL565" s="2"/>
      <c r="BM565" s="2"/>
      <c r="BN565" s="2"/>
      <c r="BO565" s="125"/>
      <c r="BP565" s="125"/>
      <c r="BQ565" s="125"/>
      <c r="BR565" s="2"/>
      <c r="BS565" s="2"/>
      <c r="BT565" s="2"/>
      <c r="BU565" s="125"/>
      <c r="BV565" s="125"/>
      <c r="BW565" s="125"/>
      <c r="BX565" s="2"/>
      <c r="BY565" s="2"/>
      <c r="BZ565" s="2"/>
      <c r="CA565" s="2"/>
      <c r="CB565" s="2"/>
    </row>
    <row r="566" spans="1:80" ht="15.5" x14ac:dyDescent="0.3">
      <c r="A566" s="10"/>
      <c r="B566" s="2"/>
      <c r="C566" s="2"/>
      <c r="D566" s="12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10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125"/>
      <c r="BD566" s="2"/>
      <c r="BE566" s="2"/>
      <c r="BF566" s="2"/>
      <c r="BG566" s="2"/>
      <c r="BH566" s="2"/>
      <c r="BI566" s="125"/>
      <c r="BJ566" s="125"/>
      <c r="BK566" s="125"/>
      <c r="BL566" s="2"/>
      <c r="BM566" s="2"/>
      <c r="BN566" s="2"/>
      <c r="BO566" s="125"/>
      <c r="BP566" s="125"/>
      <c r="BQ566" s="125"/>
      <c r="BR566" s="2"/>
      <c r="BS566" s="2"/>
      <c r="BT566" s="2"/>
      <c r="BU566" s="125"/>
      <c r="BV566" s="125"/>
      <c r="BW566" s="125"/>
      <c r="BX566" s="2"/>
      <c r="BY566" s="2"/>
      <c r="BZ566" s="2"/>
      <c r="CA566" s="2"/>
      <c r="CB566" s="2"/>
    </row>
    <row r="567" spans="1:80" ht="15.5" x14ac:dyDescent="0.3">
      <c r="A567" s="10"/>
      <c r="B567" s="2"/>
      <c r="C567" s="2"/>
      <c r="D567" s="12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10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125"/>
      <c r="BD567" s="2"/>
      <c r="BE567" s="2"/>
      <c r="BF567" s="2"/>
      <c r="BG567" s="2"/>
      <c r="BH567" s="2"/>
      <c r="BI567" s="125"/>
      <c r="BJ567" s="125"/>
      <c r="BK567" s="125"/>
      <c r="BL567" s="2"/>
      <c r="BM567" s="2"/>
      <c r="BN567" s="2"/>
      <c r="BO567" s="125"/>
      <c r="BP567" s="125"/>
      <c r="BQ567" s="125"/>
      <c r="BR567" s="2"/>
      <c r="BS567" s="2"/>
      <c r="BT567" s="2"/>
      <c r="BU567" s="125"/>
      <c r="BV567" s="125"/>
      <c r="BW567" s="125"/>
      <c r="BX567" s="2"/>
      <c r="BY567" s="2"/>
      <c r="BZ567" s="2"/>
      <c r="CA567" s="2"/>
      <c r="CB567" s="2"/>
    </row>
    <row r="568" spans="1:80" ht="15.5" x14ac:dyDescent="0.3">
      <c r="A568" s="10"/>
      <c r="B568" s="2"/>
      <c r="C568" s="2"/>
      <c r="D568" s="12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10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125"/>
      <c r="BD568" s="2"/>
      <c r="BE568" s="2"/>
      <c r="BF568" s="2"/>
      <c r="BG568" s="2"/>
      <c r="BH568" s="2"/>
      <c r="BI568" s="125"/>
      <c r="BJ568" s="125"/>
      <c r="BK568" s="125"/>
      <c r="BL568" s="2"/>
      <c r="BM568" s="2"/>
      <c r="BN568" s="2"/>
      <c r="BO568" s="125"/>
      <c r="BP568" s="125"/>
      <c r="BQ568" s="125"/>
      <c r="BR568" s="2"/>
      <c r="BS568" s="2"/>
      <c r="BT568" s="2"/>
      <c r="BU568" s="125"/>
      <c r="BV568" s="125"/>
      <c r="BW568" s="125"/>
      <c r="BX568" s="2"/>
      <c r="BY568" s="2"/>
      <c r="BZ568" s="2"/>
      <c r="CA568" s="2"/>
      <c r="CB568" s="2"/>
    </row>
    <row r="569" spans="1:80" ht="15.5" x14ac:dyDescent="0.3">
      <c r="A569" s="10"/>
      <c r="B569" s="2"/>
      <c r="C569" s="2"/>
      <c r="D569" s="12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10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125"/>
      <c r="BD569" s="2"/>
      <c r="BE569" s="2"/>
      <c r="BF569" s="2"/>
      <c r="BG569" s="2"/>
      <c r="BH569" s="2"/>
      <c r="BI569" s="125"/>
      <c r="BJ569" s="125"/>
      <c r="BK569" s="125"/>
      <c r="BL569" s="2"/>
      <c r="BM569" s="2"/>
      <c r="BN569" s="2"/>
      <c r="BO569" s="125"/>
      <c r="BP569" s="125"/>
      <c r="BQ569" s="125"/>
      <c r="BR569" s="2"/>
      <c r="BS569" s="2"/>
      <c r="BT569" s="2"/>
      <c r="BU569" s="125"/>
      <c r="BV569" s="125"/>
      <c r="BW569" s="125"/>
      <c r="BX569" s="2"/>
      <c r="BY569" s="2"/>
      <c r="BZ569" s="2"/>
      <c r="CA569" s="2"/>
      <c r="CB569" s="2"/>
    </row>
    <row r="570" spans="1:80" ht="15.5" x14ac:dyDescent="0.3">
      <c r="A570" s="10"/>
      <c r="B570" s="2"/>
      <c r="C570" s="2"/>
      <c r="D570" s="12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10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125"/>
      <c r="BD570" s="2"/>
      <c r="BE570" s="2"/>
      <c r="BF570" s="2"/>
      <c r="BG570" s="2"/>
      <c r="BH570" s="2"/>
      <c r="BI570" s="125"/>
      <c r="BJ570" s="125"/>
      <c r="BK570" s="125"/>
      <c r="BL570" s="2"/>
      <c r="BM570" s="2"/>
      <c r="BN570" s="2"/>
      <c r="BO570" s="125"/>
      <c r="BP570" s="125"/>
      <c r="BQ570" s="125"/>
      <c r="BR570" s="2"/>
      <c r="BS570" s="2"/>
      <c r="BT570" s="2"/>
      <c r="BU570" s="125"/>
      <c r="BV570" s="125"/>
      <c r="BW570" s="125"/>
      <c r="BX570" s="2"/>
      <c r="BY570" s="2"/>
      <c r="BZ570" s="2"/>
      <c r="CA570" s="2"/>
      <c r="CB570" s="2"/>
    </row>
    <row r="571" spans="1:80" ht="15.5" x14ac:dyDescent="0.3">
      <c r="A571" s="10"/>
      <c r="B571" s="2"/>
      <c r="C571" s="2"/>
      <c r="D571" s="12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10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125"/>
      <c r="BD571" s="2"/>
      <c r="BE571" s="2"/>
      <c r="BF571" s="2"/>
      <c r="BG571" s="2"/>
      <c r="BH571" s="2"/>
      <c r="BI571" s="125"/>
      <c r="BJ571" s="125"/>
      <c r="BK571" s="125"/>
      <c r="BL571" s="2"/>
      <c r="BM571" s="2"/>
      <c r="BN571" s="2"/>
      <c r="BO571" s="125"/>
      <c r="BP571" s="125"/>
      <c r="BQ571" s="125"/>
      <c r="BR571" s="2"/>
      <c r="BS571" s="2"/>
      <c r="BT571" s="2"/>
      <c r="BU571" s="125"/>
      <c r="BV571" s="125"/>
      <c r="BW571" s="125"/>
      <c r="BX571" s="2"/>
      <c r="BY571" s="2"/>
      <c r="BZ571" s="2"/>
      <c r="CA571" s="2"/>
      <c r="CB571" s="2"/>
    </row>
    <row r="572" spans="1:80" ht="15.5" x14ac:dyDescent="0.3">
      <c r="A572" s="10"/>
      <c r="B572" s="2"/>
      <c r="C572" s="2"/>
      <c r="D572" s="12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10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125"/>
      <c r="BD572" s="2"/>
      <c r="BE572" s="2"/>
      <c r="BF572" s="2"/>
      <c r="BG572" s="2"/>
      <c r="BH572" s="2"/>
      <c r="BI572" s="125"/>
      <c r="BJ572" s="125"/>
      <c r="BK572" s="125"/>
      <c r="BL572" s="2"/>
      <c r="BM572" s="2"/>
      <c r="BN572" s="2"/>
      <c r="BO572" s="125"/>
      <c r="BP572" s="125"/>
      <c r="BQ572" s="125"/>
      <c r="BR572" s="2"/>
      <c r="BS572" s="2"/>
      <c r="BT572" s="2"/>
      <c r="BU572" s="125"/>
      <c r="BV572" s="125"/>
      <c r="BW572" s="125"/>
      <c r="BX572" s="2"/>
      <c r="BY572" s="2"/>
      <c r="BZ572" s="2"/>
      <c r="CA572" s="2"/>
      <c r="CB572" s="2"/>
    </row>
    <row r="573" spans="1:80" ht="15.5" x14ac:dyDescent="0.3">
      <c r="A573" s="10"/>
      <c r="B573" s="2"/>
      <c r="C573" s="2"/>
      <c r="D573" s="12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10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125"/>
      <c r="BD573" s="2"/>
      <c r="BE573" s="2"/>
      <c r="BF573" s="2"/>
      <c r="BG573" s="2"/>
      <c r="BH573" s="2"/>
      <c r="BI573" s="125"/>
      <c r="BJ573" s="125"/>
      <c r="BK573" s="125"/>
      <c r="BL573" s="2"/>
      <c r="BM573" s="2"/>
      <c r="BN573" s="2"/>
      <c r="BO573" s="125"/>
      <c r="BP573" s="125"/>
      <c r="BQ573" s="125"/>
      <c r="BR573" s="2"/>
      <c r="BS573" s="2"/>
      <c r="BT573" s="2"/>
      <c r="BU573" s="125"/>
      <c r="BV573" s="125"/>
      <c r="BW573" s="125"/>
      <c r="BX573" s="2"/>
      <c r="BY573" s="2"/>
      <c r="BZ573" s="2"/>
      <c r="CA573" s="2"/>
      <c r="CB573" s="2"/>
    </row>
    <row r="574" spans="1:80" ht="15.5" x14ac:dyDescent="0.3">
      <c r="A574" s="10"/>
      <c r="B574" s="2"/>
      <c r="C574" s="2"/>
      <c r="D574" s="12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10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125"/>
      <c r="BD574" s="2"/>
      <c r="BE574" s="2"/>
      <c r="BF574" s="2"/>
      <c r="BG574" s="2"/>
      <c r="BH574" s="2"/>
      <c r="BI574" s="125"/>
      <c r="BJ574" s="125"/>
      <c r="BK574" s="125"/>
      <c r="BL574" s="2"/>
      <c r="BM574" s="2"/>
      <c r="BN574" s="2"/>
      <c r="BO574" s="125"/>
      <c r="BP574" s="125"/>
      <c r="BQ574" s="125"/>
      <c r="BR574" s="2"/>
      <c r="BS574" s="2"/>
      <c r="BT574" s="2"/>
      <c r="BU574" s="125"/>
      <c r="BV574" s="125"/>
      <c r="BW574" s="125"/>
      <c r="BX574" s="2"/>
      <c r="BY574" s="2"/>
      <c r="BZ574" s="2"/>
      <c r="CA574" s="2"/>
      <c r="CB574" s="2"/>
    </row>
    <row r="575" spans="1:80" ht="15.5" x14ac:dyDescent="0.3">
      <c r="A575" s="10"/>
      <c r="B575" s="2"/>
      <c r="C575" s="2"/>
      <c r="D575" s="12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10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125"/>
      <c r="BD575" s="2"/>
      <c r="BE575" s="2"/>
      <c r="BF575" s="2"/>
      <c r="BG575" s="2"/>
      <c r="BH575" s="2"/>
      <c r="BI575" s="125"/>
      <c r="BJ575" s="125"/>
      <c r="BK575" s="125"/>
      <c r="BL575" s="2"/>
      <c r="BM575" s="2"/>
      <c r="BN575" s="2"/>
      <c r="BO575" s="125"/>
      <c r="BP575" s="125"/>
      <c r="BQ575" s="125"/>
      <c r="BR575" s="2"/>
      <c r="BS575" s="2"/>
      <c r="BT575" s="2"/>
      <c r="BU575" s="125"/>
      <c r="BV575" s="125"/>
      <c r="BW575" s="125"/>
      <c r="BX575" s="2"/>
      <c r="BY575" s="2"/>
      <c r="BZ575" s="2"/>
      <c r="CA575" s="2"/>
      <c r="CB575" s="2"/>
    </row>
    <row r="576" spans="1:80" ht="15.5" x14ac:dyDescent="0.3">
      <c r="A576" s="10"/>
      <c r="B576" s="2"/>
      <c r="C576" s="2"/>
      <c r="D576" s="12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10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125"/>
      <c r="BD576" s="2"/>
      <c r="BE576" s="2"/>
      <c r="BF576" s="2"/>
      <c r="BG576" s="2"/>
      <c r="BH576" s="2"/>
      <c r="BI576" s="125"/>
      <c r="BJ576" s="125"/>
      <c r="BK576" s="125"/>
      <c r="BL576" s="2"/>
      <c r="BM576" s="2"/>
      <c r="BN576" s="2"/>
      <c r="BO576" s="125"/>
      <c r="BP576" s="125"/>
      <c r="BQ576" s="125"/>
      <c r="BR576" s="2"/>
      <c r="BS576" s="2"/>
      <c r="BT576" s="2"/>
      <c r="BU576" s="125"/>
      <c r="BV576" s="125"/>
      <c r="BW576" s="125"/>
      <c r="BX576" s="2"/>
      <c r="BY576" s="2"/>
      <c r="BZ576" s="2"/>
      <c r="CA576" s="2"/>
      <c r="CB576" s="2"/>
    </row>
    <row r="577" spans="1:80" ht="15.5" x14ac:dyDescent="0.3">
      <c r="A577" s="10"/>
      <c r="B577" s="2"/>
      <c r="C577" s="2"/>
      <c r="D577" s="12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10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125"/>
      <c r="BD577" s="2"/>
      <c r="BE577" s="2"/>
      <c r="BF577" s="2"/>
      <c r="BG577" s="2"/>
      <c r="BH577" s="2"/>
      <c r="BI577" s="125"/>
      <c r="BJ577" s="125"/>
      <c r="BK577" s="125"/>
      <c r="BL577" s="2"/>
      <c r="BM577" s="2"/>
      <c r="BN577" s="2"/>
      <c r="BO577" s="125"/>
      <c r="BP577" s="125"/>
      <c r="BQ577" s="125"/>
      <c r="BR577" s="2"/>
      <c r="BS577" s="2"/>
      <c r="BT577" s="2"/>
      <c r="BU577" s="125"/>
      <c r="BV577" s="125"/>
      <c r="BW577" s="125"/>
      <c r="BX577" s="2"/>
      <c r="BY577" s="2"/>
      <c r="BZ577" s="2"/>
      <c r="CA577" s="2"/>
      <c r="CB577" s="2"/>
    </row>
    <row r="578" spans="1:80" ht="15.5" x14ac:dyDescent="0.3">
      <c r="A578" s="10"/>
      <c r="B578" s="2"/>
      <c r="C578" s="2"/>
      <c r="D578" s="12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10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125"/>
      <c r="BD578" s="2"/>
      <c r="BE578" s="2"/>
      <c r="BF578" s="2"/>
      <c r="BG578" s="2"/>
      <c r="BH578" s="2"/>
      <c r="BI578" s="125"/>
      <c r="BJ578" s="125"/>
      <c r="BK578" s="125"/>
      <c r="BL578" s="2"/>
      <c r="BM578" s="2"/>
      <c r="BN578" s="2"/>
      <c r="BO578" s="125"/>
      <c r="BP578" s="125"/>
      <c r="BQ578" s="125"/>
      <c r="BR578" s="2"/>
      <c r="BS578" s="2"/>
      <c r="BT578" s="2"/>
      <c r="BU578" s="125"/>
      <c r="BV578" s="125"/>
      <c r="BW578" s="125"/>
      <c r="BX578" s="2"/>
      <c r="BY578" s="2"/>
      <c r="BZ578" s="2"/>
      <c r="CA578" s="2"/>
      <c r="CB578" s="2"/>
    </row>
    <row r="579" spans="1:80" ht="15.5" x14ac:dyDescent="0.3">
      <c r="A579" s="10"/>
      <c r="B579" s="2"/>
      <c r="C579" s="2"/>
      <c r="D579" s="12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10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125"/>
      <c r="BD579" s="2"/>
      <c r="BE579" s="2"/>
      <c r="BF579" s="2"/>
      <c r="BG579" s="2"/>
      <c r="BH579" s="2"/>
      <c r="BI579" s="125"/>
      <c r="BJ579" s="125"/>
      <c r="BK579" s="125"/>
      <c r="BL579" s="2"/>
      <c r="BM579" s="2"/>
      <c r="BN579" s="2"/>
      <c r="BO579" s="125"/>
      <c r="BP579" s="125"/>
      <c r="BQ579" s="125"/>
      <c r="BR579" s="2"/>
      <c r="BS579" s="2"/>
      <c r="BT579" s="2"/>
      <c r="BU579" s="125"/>
      <c r="BV579" s="125"/>
      <c r="BW579" s="125"/>
      <c r="BX579" s="2"/>
      <c r="BY579" s="2"/>
      <c r="BZ579" s="2"/>
      <c r="CA579" s="2"/>
      <c r="CB579" s="2"/>
    </row>
    <row r="580" spans="1:80" ht="15.5" x14ac:dyDescent="0.3">
      <c r="A580" s="10"/>
      <c r="B580" s="2"/>
      <c r="C580" s="2"/>
      <c r="D580" s="12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10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125"/>
      <c r="BD580" s="2"/>
      <c r="BE580" s="2"/>
      <c r="BF580" s="2"/>
      <c r="BG580" s="2"/>
      <c r="BH580" s="2"/>
      <c r="BI580" s="125"/>
      <c r="BJ580" s="125"/>
      <c r="BK580" s="125"/>
      <c r="BL580" s="2"/>
      <c r="BM580" s="2"/>
      <c r="BN580" s="2"/>
      <c r="BO580" s="125"/>
      <c r="BP580" s="125"/>
      <c r="BQ580" s="125"/>
      <c r="BR580" s="2"/>
      <c r="BS580" s="2"/>
      <c r="BT580" s="2"/>
      <c r="BU580" s="125"/>
      <c r="BV580" s="125"/>
      <c r="BW580" s="125"/>
      <c r="BX580" s="2"/>
      <c r="BY580" s="2"/>
      <c r="BZ580" s="2"/>
      <c r="CA580" s="2"/>
      <c r="CB580" s="2"/>
    </row>
    <row r="581" spans="1:80" ht="15.5" x14ac:dyDescent="0.3">
      <c r="A581" s="10"/>
      <c r="B581" s="2"/>
      <c r="C581" s="2"/>
      <c r="D581" s="12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10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125"/>
      <c r="BD581" s="2"/>
      <c r="BE581" s="2"/>
      <c r="BF581" s="2"/>
      <c r="BG581" s="2"/>
      <c r="BH581" s="2"/>
      <c r="BI581" s="125"/>
      <c r="BJ581" s="125"/>
      <c r="BK581" s="125"/>
      <c r="BL581" s="2"/>
      <c r="BM581" s="2"/>
      <c r="BN581" s="2"/>
      <c r="BO581" s="125"/>
      <c r="BP581" s="125"/>
      <c r="BQ581" s="125"/>
      <c r="BR581" s="2"/>
      <c r="BS581" s="2"/>
      <c r="BT581" s="2"/>
      <c r="BU581" s="125"/>
      <c r="BV581" s="125"/>
      <c r="BW581" s="125"/>
      <c r="BX581" s="2"/>
      <c r="BY581" s="2"/>
      <c r="BZ581" s="2"/>
      <c r="CA581" s="2"/>
      <c r="CB581" s="2"/>
    </row>
    <row r="582" spans="1:80" ht="15.5" x14ac:dyDescent="0.3">
      <c r="A582" s="10"/>
      <c r="B582" s="2"/>
      <c r="C582" s="2"/>
      <c r="D582" s="12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10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125"/>
      <c r="BD582" s="2"/>
      <c r="BE582" s="2"/>
      <c r="BF582" s="2"/>
      <c r="BG582" s="2"/>
      <c r="BH582" s="2"/>
      <c r="BI582" s="125"/>
      <c r="BJ582" s="125"/>
      <c r="BK582" s="125"/>
      <c r="BL582" s="2"/>
      <c r="BM582" s="2"/>
      <c r="BN582" s="2"/>
      <c r="BO582" s="125"/>
      <c r="BP582" s="125"/>
      <c r="BQ582" s="125"/>
      <c r="BR582" s="2"/>
      <c r="BS582" s="2"/>
      <c r="BT582" s="2"/>
      <c r="BU582" s="125"/>
      <c r="BV582" s="125"/>
      <c r="BW582" s="125"/>
      <c r="BX582" s="2"/>
      <c r="BY582" s="2"/>
      <c r="BZ582" s="2"/>
      <c r="CA582" s="2"/>
      <c r="CB582" s="2"/>
    </row>
    <row r="583" spans="1:80" ht="15.5" x14ac:dyDescent="0.3">
      <c r="A583" s="10"/>
      <c r="B583" s="2"/>
      <c r="C583" s="2"/>
      <c r="D583" s="12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10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125"/>
      <c r="BD583" s="2"/>
      <c r="BE583" s="2"/>
      <c r="BF583" s="2"/>
      <c r="BG583" s="2"/>
      <c r="BH583" s="2"/>
      <c r="BI583" s="125"/>
      <c r="BJ583" s="125"/>
      <c r="BK583" s="125"/>
      <c r="BL583" s="2"/>
      <c r="BM583" s="2"/>
      <c r="BN583" s="2"/>
      <c r="BO583" s="125"/>
      <c r="BP583" s="125"/>
      <c r="BQ583" s="125"/>
      <c r="BR583" s="2"/>
      <c r="BS583" s="2"/>
      <c r="BT583" s="2"/>
      <c r="BU583" s="125"/>
      <c r="BV583" s="125"/>
      <c r="BW583" s="125"/>
      <c r="BX583" s="2"/>
      <c r="BY583" s="2"/>
      <c r="BZ583" s="2"/>
      <c r="CA583" s="2"/>
      <c r="CB583" s="2"/>
    </row>
    <row r="584" spans="1:80" ht="15.5" x14ac:dyDescent="0.3">
      <c r="A584" s="10"/>
      <c r="B584" s="2"/>
      <c r="C584" s="2"/>
      <c r="D584" s="12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10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125"/>
      <c r="BD584" s="2"/>
      <c r="BE584" s="2"/>
      <c r="BF584" s="2"/>
      <c r="BG584" s="2"/>
      <c r="BH584" s="2"/>
      <c r="BI584" s="125"/>
      <c r="BJ584" s="125"/>
      <c r="BK584" s="125"/>
      <c r="BL584" s="2"/>
      <c r="BM584" s="2"/>
      <c r="BN584" s="2"/>
      <c r="BO584" s="125"/>
      <c r="BP584" s="125"/>
      <c r="BQ584" s="125"/>
      <c r="BR584" s="2"/>
      <c r="BS584" s="2"/>
      <c r="BT584" s="2"/>
      <c r="BU584" s="125"/>
      <c r="BV584" s="125"/>
      <c r="BW584" s="125"/>
      <c r="BX584" s="2"/>
      <c r="BY584" s="2"/>
      <c r="BZ584" s="2"/>
      <c r="CA584" s="2"/>
      <c r="CB584" s="2"/>
    </row>
    <row r="585" spans="1:80" ht="15.5" x14ac:dyDescent="0.3">
      <c r="A585" s="10"/>
      <c r="B585" s="2"/>
      <c r="C585" s="2"/>
      <c r="D585" s="12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10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125"/>
      <c r="BD585" s="2"/>
      <c r="BE585" s="2"/>
      <c r="BF585" s="2"/>
      <c r="BG585" s="2"/>
      <c r="BH585" s="2"/>
      <c r="BI585" s="125"/>
      <c r="BJ585" s="125"/>
      <c r="BK585" s="125"/>
      <c r="BL585" s="2"/>
      <c r="BM585" s="2"/>
      <c r="BN585" s="2"/>
      <c r="BO585" s="125"/>
      <c r="BP585" s="125"/>
      <c r="BQ585" s="125"/>
      <c r="BR585" s="2"/>
      <c r="BS585" s="2"/>
      <c r="BT585" s="2"/>
      <c r="BU585" s="125"/>
      <c r="BV585" s="125"/>
      <c r="BW585" s="125"/>
      <c r="BX585" s="2"/>
      <c r="BY585" s="2"/>
      <c r="BZ585" s="2"/>
      <c r="CA585" s="2"/>
      <c r="CB585" s="2"/>
    </row>
    <row r="586" spans="1:80" ht="15.5" x14ac:dyDescent="0.3">
      <c r="A586" s="10"/>
      <c r="B586" s="2"/>
      <c r="C586" s="2"/>
      <c r="D586" s="12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10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125"/>
      <c r="BD586" s="2"/>
      <c r="BE586" s="2"/>
      <c r="BF586" s="2"/>
      <c r="BG586" s="2"/>
      <c r="BH586" s="2"/>
      <c r="BI586" s="125"/>
      <c r="BJ586" s="125"/>
      <c r="BK586" s="125"/>
      <c r="BL586" s="2"/>
      <c r="BM586" s="2"/>
      <c r="BN586" s="2"/>
      <c r="BO586" s="125"/>
      <c r="BP586" s="125"/>
      <c r="BQ586" s="125"/>
      <c r="BR586" s="2"/>
      <c r="BS586" s="2"/>
      <c r="BT586" s="2"/>
      <c r="BU586" s="125"/>
      <c r="BV586" s="125"/>
      <c r="BW586" s="125"/>
      <c r="BX586" s="2"/>
      <c r="BY586" s="2"/>
      <c r="BZ586" s="2"/>
      <c r="CA586" s="2"/>
      <c r="CB586" s="2"/>
    </row>
    <row r="587" spans="1:80" ht="15.5" x14ac:dyDescent="0.3">
      <c r="A587" s="10"/>
      <c r="B587" s="2"/>
      <c r="C587" s="2"/>
      <c r="D587" s="12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10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125"/>
      <c r="BD587" s="2"/>
      <c r="BE587" s="2"/>
      <c r="BF587" s="2"/>
      <c r="BG587" s="2"/>
      <c r="BH587" s="2"/>
      <c r="BI587" s="125"/>
      <c r="BJ587" s="125"/>
      <c r="BK587" s="125"/>
      <c r="BL587" s="2"/>
      <c r="BM587" s="2"/>
      <c r="BN587" s="2"/>
      <c r="BO587" s="125"/>
      <c r="BP587" s="125"/>
      <c r="BQ587" s="125"/>
      <c r="BR587" s="2"/>
      <c r="BS587" s="2"/>
      <c r="BT587" s="2"/>
      <c r="BU587" s="125"/>
      <c r="BV587" s="125"/>
      <c r="BW587" s="125"/>
      <c r="BX587" s="2"/>
      <c r="BY587" s="2"/>
      <c r="BZ587" s="2"/>
      <c r="CA587" s="2"/>
      <c r="CB587" s="2"/>
    </row>
    <row r="588" spans="1:80" ht="15.5" x14ac:dyDescent="0.3">
      <c r="A588" s="10"/>
      <c r="B588" s="2"/>
      <c r="C588" s="2"/>
      <c r="D588" s="12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10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125"/>
      <c r="BD588" s="2"/>
      <c r="BE588" s="2"/>
      <c r="BF588" s="2"/>
      <c r="BG588" s="2"/>
      <c r="BH588" s="2"/>
      <c r="BI588" s="125"/>
      <c r="BJ588" s="125"/>
      <c r="BK588" s="125"/>
      <c r="BL588" s="2"/>
      <c r="BM588" s="2"/>
      <c r="BN588" s="2"/>
      <c r="BO588" s="125"/>
      <c r="BP588" s="125"/>
      <c r="BQ588" s="125"/>
      <c r="BR588" s="2"/>
      <c r="BS588" s="2"/>
      <c r="BT588" s="2"/>
      <c r="BU588" s="125"/>
      <c r="BV588" s="125"/>
      <c r="BW588" s="125"/>
      <c r="BX588" s="2"/>
      <c r="BY588" s="2"/>
      <c r="BZ588" s="2"/>
      <c r="CA588" s="2"/>
      <c r="CB588" s="2"/>
    </row>
    <row r="589" spans="1:80" ht="15.5" x14ac:dyDescent="0.3">
      <c r="A589" s="10"/>
      <c r="B589" s="2"/>
      <c r="C589" s="2"/>
      <c r="D589" s="12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10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125"/>
      <c r="BD589" s="2"/>
      <c r="BE589" s="2"/>
      <c r="BF589" s="2"/>
      <c r="BG589" s="2"/>
      <c r="BH589" s="2"/>
      <c r="BI589" s="125"/>
      <c r="BJ589" s="125"/>
      <c r="BK589" s="125"/>
      <c r="BL589" s="2"/>
      <c r="BM589" s="2"/>
      <c r="BN589" s="2"/>
      <c r="BO589" s="125"/>
      <c r="BP589" s="125"/>
      <c r="BQ589" s="125"/>
      <c r="BR589" s="2"/>
      <c r="BS589" s="2"/>
      <c r="BT589" s="2"/>
      <c r="BU589" s="125"/>
      <c r="BV589" s="125"/>
      <c r="BW589" s="125"/>
      <c r="BX589" s="2"/>
      <c r="BY589" s="2"/>
      <c r="BZ589" s="2"/>
      <c r="CA589" s="2"/>
      <c r="CB589" s="2"/>
    </row>
    <row r="590" spans="1:80" ht="15.5" x14ac:dyDescent="0.3">
      <c r="A590" s="10"/>
      <c r="B590" s="2"/>
      <c r="C590" s="2"/>
      <c r="D590" s="12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10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125"/>
      <c r="BD590" s="2"/>
      <c r="BE590" s="2"/>
      <c r="BF590" s="2"/>
      <c r="BG590" s="2"/>
      <c r="BH590" s="2"/>
      <c r="BI590" s="125"/>
      <c r="BJ590" s="125"/>
      <c r="BK590" s="125"/>
      <c r="BL590" s="2"/>
      <c r="BM590" s="2"/>
      <c r="BN590" s="2"/>
      <c r="BO590" s="125"/>
      <c r="BP590" s="125"/>
      <c r="BQ590" s="125"/>
      <c r="BR590" s="2"/>
      <c r="BS590" s="2"/>
      <c r="BT590" s="2"/>
      <c r="BU590" s="125"/>
      <c r="BV590" s="125"/>
      <c r="BW590" s="125"/>
      <c r="BX590" s="2"/>
      <c r="BY590" s="2"/>
      <c r="BZ590" s="2"/>
      <c r="CA590" s="2"/>
      <c r="CB590" s="2"/>
    </row>
    <row r="591" spans="1:80" ht="15.5" x14ac:dyDescent="0.3">
      <c r="A591" s="10"/>
      <c r="B591" s="2"/>
      <c r="C591" s="2"/>
      <c r="D591" s="12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10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125"/>
      <c r="BD591" s="2"/>
      <c r="BE591" s="2"/>
      <c r="BF591" s="2"/>
      <c r="BG591" s="2"/>
      <c r="BH591" s="2"/>
      <c r="BI591" s="125"/>
      <c r="BJ591" s="125"/>
      <c r="BK591" s="125"/>
      <c r="BL591" s="2"/>
      <c r="BM591" s="2"/>
      <c r="BN591" s="2"/>
      <c r="BO591" s="125"/>
      <c r="BP591" s="125"/>
      <c r="BQ591" s="125"/>
      <c r="BR591" s="2"/>
      <c r="BS591" s="2"/>
      <c r="BT591" s="2"/>
      <c r="BU591" s="125"/>
      <c r="BV591" s="125"/>
      <c r="BW591" s="125"/>
      <c r="BX591" s="2"/>
      <c r="BY591" s="2"/>
      <c r="BZ591" s="2"/>
      <c r="CA591" s="2"/>
      <c r="CB591" s="2"/>
    </row>
    <row r="592" spans="1:80" ht="15.5" x14ac:dyDescent="0.3">
      <c r="A592" s="10"/>
      <c r="B592" s="2"/>
      <c r="C592" s="2"/>
      <c r="D592" s="12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10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125"/>
      <c r="BD592" s="2"/>
      <c r="BE592" s="2"/>
      <c r="BF592" s="2"/>
      <c r="BG592" s="2"/>
      <c r="BH592" s="2"/>
      <c r="BI592" s="125"/>
      <c r="BJ592" s="125"/>
      <c r="BK592" s="125"/>
      <c r="BL592" s="2"/>
      <c r="BM592" s="2"/>
      <c r="BN592" s="2"/>
      <c r="BO592" s="125"/>
      <c r="BP592" s="125"/>
      <c r="BQ592" s="125"/>
      <c r="BR592" s="2"/>
      <c r="BS592" s="2"/>
      <c r="BT592" s="2"/>
      <c r="BU592" s="125"/>
      <c r="BV592" s="125"/>
      <c r="BW592" s="125"/>
      <c r="BX592" s="2"/>
      <c r="BY592" s="2"/>
      <c r="BZ592" s="2"/>
      <c r="CA592" s="2"/>
      <c r="CB592" s="2"/>
    </row>
    <row r="593" spans="1:80" ht="15.5" x14ac:dyDescent="0.3">
      <c r="A593" s="10"/>
      <c r="B593" s="2"/>
      <c r="C593" s="2"/>
      <c r="D593" s="12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10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125"/>
      <c r="BD593" s="2"/>
      <c r="BE593" s="2"/>
      <c r="BF593" s="2"/>
      <c r="BG593" s="2"/>
      <c r="BH593" s="2"/>
      <c r="BI593" s="125"/>
      <c r="BJ593" s="125"/>
      <c r="BK593" s="125"/>
      <c r="BL593" s="2"/>
      <c r="BM593" s="2"/>
      <c r="BN593" s="2"/>
      <c r="BO593" s="125"/>
      <c r="BP593" s="125"/>
      <c r="BQ593" s="125"/>
      <c r="BR593" s="2"/>
      <c r="BS593" s="2"/>
      <c r="BT593" s="2"/>
      <c r="BU593" s="125"/>
      <c r="BV593" s="125"/>
      <c r="BW593" s="125"/>
      <c r="BX593" s="2"/>
      <c r="BY593" s="2"/>
      <c r="BZ593" s="2"/>
      <c r="CA593" s="2"/>
      <c r="CB593" s="2"/>
    </row>
    <row r="594" spans="1:80" ht="15.5" x14ac:dyDescent="0.3">
      <c r="A594" s="10"/>
      <c r="B594" s="2"/>
      <c r="C594" s="2"/>
      <c r="D594" s="12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10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125"/>
      <c r="BD594" s="2"/>
      <c r="BE594" s="2"/>
      <c r="BF594" s="2"/>
      <c r="BG594" s="2"/>
      <c r="BH594" s="2"/>
      <c r="BI594" s="125"/>
      <c r="BJ594" s="125"/>
      <c r="BK594" s="125"/>
      <c r="BL594" s="2"/>
      <c r="BM594" s="2"/>
      <c r="BN594" s="2"/>
      <c r="BO594" s="125"/>
      <c r="BP594" s="125"/>
      <c r="BQ594" s="125"/>
      <c r="BR594" s="2"/>
      <c r="BS594" s="2"/>
      <c r="BT594" s="2"/>
      <c r="BU594" s="125"/>
      <c r="BV594" s="125"/>
      <c r="BW594" s="125"/>
      <c r="BX594" s="2"/>
      <c r="BY594" s="2"/>
      <c r="BZ594" s="2"/>
      <c r="CA594" s="2"/>
      <c r="CB594" s="2"/>
    </row>
    <row r="595" spans="1:80" ht="15.5" x14ac:dyDescent="0.3">
      <c r="A595" s="10"/>
      <c r="B595" s="2"/>
      <c r="C595" s="2"/>
      <c r="D595" s="12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10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125"/>
      <c r="BD595" s="2"/>
      <c r="BE595" s="2"/>
      <c r="BF595" s="2"/>
      <c r="BG595" s="2"/>
      <c r="BH595" s="2"/>
      <c r="BI595" s="125"/>
      <c r="BJ595" s="125"/>
      <c r="BK595" s="125"/>
      <c r="BL595" s="2"/>
      <c r="BM595" s="2"/>
      <c r="BN595" s="2"/>
      <c r="BO595" s="125"/>
      <c r="BP595" s="125"/>
      <c r="BQ595" s="125"/>
      <c r="BR595" s="2"/>
      <c r="BS595" s="2"/>
      <c r="BT595" s="2"/>
      <c r="BU595" s="125"/>
      <c r="BV595" s="125"/>
      <c r="BW595" s="125"/>
      <c r="BX595" s="2"/>
      <c r="BY595" s="2"/>
      <c r="BZ595" s="2"/>
      <c r="CA595" s="2"/>
      <c r="CB595" s="2"/>
    </row>
    <row r="596" spans="1:80" ht="15.5" x14ac:dyDescent="0.3">
      <c r="A596" s="10"/>
      <c r="B596" s="2"/>
      <c r="C596" s="2"/>
      <c r="D596" s="12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10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125"/>
      <c r="BD596" s="2"/>
      <c r="BE596" s="2"/>
      <c r="BF596" s="2"/>
      <c r="BG596" s="2"/>
      <c r="BH596" s="2"/>
      <c r="BI596" s="125"/>
      <c r="BJ596" s="125"/>
      <c r="BK596" s="125"/>
      <c r="BL596" s="2"/>
      <c r="BM596" s="2"/>
      <c r="BN596" s="2"/>
      <c r="BO596" s="125"/>
      <c r="BP596" s="125"/>
      <c r="BQ596" s="125"/>
      <c r="BR596" s="2"/>
      <c r="BS596" s="2"/>
      <c r="BT596" s="2"/>
      <c r="BU596" s="125"/>
      <c r="BV596" s="125"/>
      <c r="BW596" s="125"/>
      <c r="BX596" s="2"/>
      <c r="BY596" s="2"/>
      <c r="BZ596" s="2"/>
      <c r="CA596" s="2"/>
      <c r="CB596" s="2"/>
    </row>
    <row r="597" spans="1:80" ht="15.5" x14ac:dyDescent="0.3">
      <c r="A597" s="10"/>
      <c r="B597" s="2"/>
      <c r="C597" s="2"/>
      <c r="D597" s="12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10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125"/>
      <c r="BD597" s="2"/>
      <c r="BE597" s="2"/>
      <c r="BF597" s="2"/>
      <c r="BG597" s="2"/>
      <c r="BH597" s="2"/>
      <c r="BI597" s="125"/>
      <c r="BJ597" s="125"/>
      <c r="BK597" s="125"/>
      <c r="BL597" s="2"/>
      <c r="BM597" s="2"/>
      <c r="BN597" s="2"/>
      <c r="BO597" s="125"/>
      <c r="BP597" s="125"/>
      <c r="BQ597" s="125"/>
      <c r="BR597" s="2"/>
      <c r="BS597" s="2"/>
      <c r="BT597" s="2"/>
      <c r="BU597" s="125"/>
      <c r="BV597" s="125"/>
      <c r="BW597" s="125"/>
      <c r="BX597" s="2"/>
      <c r="BY597" s="2"/>
      <c r="BZ597" s="2"/>
      <c r="CA597" s="2"/>
      <c r="CB597" s="2"/>
    </row>
    <row r="598" spans="1:80" ht="15.5" x14ac:dyDescent="0.3">
      <c r="A598" s="10"/>
      <c r="B598" s="2"/>
      <c r="C598" s="2"/>
      <c r="D598" s="12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10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125"/>
      <c r="BD598" s="2"/>
      <c r="BE598" s="2"/>
      <c r="BF598" s="2"/>
      <c r="BG598" s="2"/>
      <c r="BH598" s="2"/>
      <c r="BI598" s="125"/>
      <c r="BJ598" s="125"/>
      <c r="BK598" s="125"/>
      <c r="BL598" s="2"/>
      <c r="BM598" s="2"/>
      <c r="BN598" s="2"/>
      <c r="BO598" s="125"/>
      <c r="BP598" s="125"/>
      <c r="BQ598" s="125"/>
      <c r="BR598" s="2"/>
      <c r="BS598" s="2"/>
      <c r="BT598" s="2"/>
      <c r="BU598" s="125"/>
      <c r="BV598" s="125"/>
      <c r="BW598" s="125"/>
      <c r="BX598" s="2"/>
      <c r="BY598" s="2"/>
      <c r="BZ598" s="2"/>
      <c r="CA598" s="2"/>
      <c r="CB598" s="2"/>
    </row>
    <row r="599" spans="1:80" ht="15.5" x14ac:dyDescent="0.3">
      <c r="A599" s="10"/>
      <c r="B599" s="2"/>
      <c r="C599" s="2"/>
      <c r="D599" s="12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10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125"/>
      <c r="BD599" s="2"/>
      <c r="BE599" s="2"/>
      <c r="BF599" s="2"/>
      <c r="BG599" s="2"/>
      <c r="BH599" s="2"/>
      <c r="BI599" s="125"/>
      <c r="BJ599" s="125"/>
      <c r="BK599" s="125"/>
      <c r="BL599" s="2"/>
      <c r="BM599" s="2"/>
      <c r="BN599" s="2"/>
      <c r="BO599" s="125"/>
      <c r="BP599" s="125"/>
      <c r="BQ599" s="125"/>
      <c r="BR599" s="2"/>
      <c r="BS599" s="2"/>
      <c r="BT599" s="2"/>
      <c r="BU599" s="125"/>
      <c r="BV599" s="125"/>
      <c r="BW599" s="125"/>
      <c r="BX599" s="2"/>
      <c r="BY599" s="2"/>
      <c r="BZ599" s="2"/>
      <c r="CA599" s="2"/>
      <c r="CB599" s="2"/>
    </row>
    <row r="600" spans="1:80" ht="15.5" x14ac:dyDescent="0.3">
      <c r="A600" s="10"/>
      <c r="B600" s="2"/>
      <c r="C600" s="2"/>
      <c r="D600" s="12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10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125"/>
      <c r="BD600" s="2"/>
      <c r="BE600" s="2"/>
      <c r="BF600" s="2"/>
      <c r="BG600" s="2"/>
      <c r="BH600" s="2"/>
      <c r="BI600" s="125"/>
      <c r="BJ600" s="125"/>
      <c r="BK600" s="125"/>
      <c r="BL600" s="2"/>
      <c r="BM600" s="2"/>
      <c r="BN600" s="2"/>
      <c r="BO600" s="125"/>
      <c r="BP600" s="125"/>
      <c r="BQ600" s="125"/>
      <c r="BR600" s="2"/>
      <c r="BS600" s="2"/>
      <c r="BT600" s="2"/>
      <c r="BU600" s="125"/>
      <c r="BV600" s="125"/>
      <c r="BW600" s="125"/>
      <c r="BX600" s="2"/>
      <c r="BY600" s="2"/>
      <c r="BZ600" s="2"/>
      <c r="CA600" s="2"/>
      <c r="CB600" s="2"/>
    </row>
    <row r="601" spans="1:80" ht="15.5" x14ac:dyDescent="0.3">
      <c r="A601" s="10"/>
      <c r="B601" s="2"/>
      <c r="C601" s="2"/>
      <c r="D601" s="12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10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125"/>
      <c r="BD601" s="2"/>
      <c r="BE601" s="2"/>
      <c r="BF601" s="2"/>
      <c r="BG601" s="2"/>
      <c r="BH601" s="2"/>
      <c r="BI601" s="125"/>
      <c r="BJ601" s="125"/>
      <c r="BK601" s="125"/>
      <c r="BL601" s="2"/>
      <c r="BM601" s="2"/>
      <c r="BN601" s="2"/>
      <c r="BO601" s="125"/>
      <c r="BP601" s="125"/>
      <c r="BQ601" s="125"/>
      <c r="BR601" s="2"/>
      <c r="BS601" s="2"/>
      <c r="BT601" s="2"/>
      <c r="BU601" s="125"/>
      <c r="BV601" s="125"/>
      <c r="BW601" s="125"/>
      <c r="BX601" s="2"/>
      <c r="BY601" s="2"/>
      <c r="BZ601" s="2"/>
      <c r="CA601" s="2"/>
      <c r="CB601" s="2"/>
    </row>
    <row r="602" spans="1:80" ht="15.5" x14ac:dyDescent="0.3">
      <c r="A602" s="10"/>
      <c r="B602" s="2"/>
      <c r="C602" s="2"/>
      <c r="D602" s="12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10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125"/>
      <c r="BD602" s="2"/>
      <c r="BE602" s="2"/>
      <c r="BF602" s="2"/>
      <c r="BG602" s="2"/>
      <c r="BH602" s="2"/>
      <c r="BI602" s="125"/>
      <c r="BJ602" s="125"/>
      <c r="BK602" s="125"/>
      <c r="BL602" s="2"/>
      <c r="BM602" s="2"/>
      <c r="BN602" s="2"/>
      <c r="BO602" s="125"/>
      <c r="BP602" s="125"/>
      <c r="BQ602" s="125"/>
      <c r="BR602" s="2"/>
      <c r="BS602" s="2"/>
      <c r="BT602" s="2"/>
      <c r="BU602" s="125"/>
      <c r="BV602" s="125"/>
      <c r="BW602" s="125"/>
      <c r="BX602" s="2"/>
      <c r="BY602" s="2"/>
      <c r="BZ602" s="2"/>
      <c r="CA602" s="2"/>
      <c r="CB602" s="2"/>
    </row>
    <row r="603" spans="1:80" ht="15.5" x14ac:dyDescent="0.3">
      <c r="A603" s="10"/>
      <c r="B603" s="2"/>
      <c r="C603" s="2"/>
      <c r="D603" s="12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10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125"/>
      <c r="BD603" s="2"/>
      <c r="BE603" s="2"/>
      <c r="BF603" s="2"/>
      <c r="BG603" s="2"/>
      <c r="BH603" s="2"/>
      <c r="BI603" s="125"/>
      <c r="BJ603" s="125"/>
      <c r="BK603" s="125"/>
      <c r="BL603" s="2"/>
      <c r="BM603" s="2"/>
      <c r="BN603" s="2"/>
      <c r="BO603" s="125"/>
      <c r="BP603" s="125"/>
      <c r="BQ603" s="125"/>
      <c r="BR603" s="2"/>
      <c r="BS603" s="2"/>
      <c r="BT603" s="2"/>
      <c r="BU603" s="125"/>
      <c r="BV603" s="125"/>
      <c r="BW603" s="125"/>
      <c r="BX603" s="2"/>
      <c r="BY603" s="2"/>
      <c r="BZ603" s="2"/>
      <c r="CA603" s="2"/>
      <c r="CB603" s="2"/>
    </row>
    <row r="604" spans="1:80" ht="15.5" x14ac:dyDescent="0.3">
      <c r="A604" s="10"/>
      <c r="B604" s="2"/>
      <c r="C604" s="2"/>
      <c r="D604" s="12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10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125"/>
      <c r="BD604" s="2"/>
      <c r="BE604" s="2"/>
      <c r="BF604" s="2"/>
      <c r="BG604" s="2"/>
      <c r="BH604" s="2"/>
      <c r="BI604" s="125"/>
      <c r="BJ604" s="125"/>
      <c r="BK604" s="125"/>
      <c r="BL604" s="2"/>
      <c r="BM604" s="2"/>
      <c r="BN604" s="2"/>
      <c r="BO604" s="125"/>
      <c r="BP604" s="125"/>
      <c r="BQ604" s="125"/>
      <c r="BR604" s="2"/>
      <c r="BS604" s="2"/>
      <c r="BT604" s="2"/>
      <c r="BU604" s="125"/>
      <c r="BV604" s="125"/>
      <c r="BW604" s="125"/>
      <c r="BX604" s="2"/>
      <c r="BY604" s="2"/>
      <c r="BZ604" s="2"/>
      <c r="CA604" s="2"/>
      <c r="CB604" s="2"/>
    </row>
    <row r="605" spans="1:80" ht="15.5" x14ac:dyDescent="0.3">
      <c r="A605" s="10"/>
      <c r="B605" s="2"/>
      <c r="C605" s="2"/>
      <c r="D605" s="12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10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125"/>
      <c r="BD605" s="2"/>
      <c r="BE605" s="2"/>
      <c r="BF605" s="2"/>
      <c r="BG605" s="2"/>
      <c r="BH605" s="2"/>
      <c r="BI605" s="125"/>
      <c r="BJ605" s="125"/>
      <c r="BK605" s="125"/>
      <c r="BL605" s="2"/>
      <c r="BM605" s="2"/>
      <c r="BN605" s="2"/>
      <c r="BO605" s="125"/>
      <c r="BP605" s="125"/>
      <c r="BQ605" s="125"/>
      <c r="BR605" s="2"/>
      <c r="BS605" s="2"/>
      <c r="BT605" s="2"/>
      <c r="BU605" s="125"/>
      <c r="BV605" s="125"/>
      <c r="BW605" s="125"/>
      <c r="BX605" s="2"/>
      <c r="BY605" s="2"/>
      <c r="BZ605" s="2"/>
      <c r="CA605" s="2"/>
      <c r="CB605" s="2"/>
    </row>
    <row r="606" spans="1:80" ht="15.5" x14ac:dyDescent="0.3">
      <c r="A606" s="10"/>
      <c r="B606" s="2"/>
      <c r="C606" s="2"/>
      <c r="D606" s="12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10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125"/>
      <c r="BD606" s="2"/>
      <c r="BE606" s="2"/>
      <c r="BF606" s="2"/>
      <c r="BG606" s="2"/>
      <c r="BH606" s="2"/>
      <c r="BI606" s="125"/>
      <c r="BJ606" s="125"/>
      <c r="BK606" s="125"/>
      <c r="BL606" s="2"/>
      <c r="BM606" s="2"/>
      <c r="BN606" s="2"/>
      <c r="BO606" s="125"/>
      <c r="BP606" s="125"/>
      <c r="BQ606" s="125"/>
      <c r="BR606" s="2"/>
      <c r="BS606" s="2"/>
      <c r="BT606" s="2"/>
      <c r="BU606" s="125"/>
      <c r="BV606" s="125"/>
      <c r="BW606" s="125"/>
      <c r="BX606" s="2"/>
      <c r="BY606" s="2"/>
      <c r="BZ606" s="2"/>
      <c r="CA606" s="2"/>
      <c r="CB606" s="2"/>
    </row>
    <row r="607" spans="1:80" ht="15.5" x14ac:dyDescent="0.3">
      <c r="A607" s="10"/>
      <c r="B607" s="2"/>
      <c r="C607" s="2"/>
      <c r="D607" s="12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10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125"/>
      <c r="BD607" s="2"/>
      <c r="BE607" s="2"/>
      <c r="BF607" s="2"/>
      <c r="BG607" s="2"/>
      <c r="BH607" s="2"/>
      <c r="BI607" s="125"/>
      <c r="BJ607" s="125"/>
      <c r="BK607" s="125"/>
      <c r="BL607" s="2"/>
      <c r="BM607" s="2"/>
      <c r="BN607" s="2"/>
      <c r="BO607" s="125"/>
      <c r="BP607" s="125"/>
      <c r="BQ607" s="125"/>
      <c r="BR607" s="2"/>
      <c r="BS607" s="2"/>
      <c r="BT607" s="2"/>
      <c r="BU607" s="125"/>
      <c r="BV607" s="125"/>
      <c r="BW607" s="125"/>
      <c r="BX607" s="2"/>
      <c r="BY607" s="2"/>
      <c r="BZ607" s="2"/>
      <c r="CA607" s="2"/>
      <c r="CB607" s="2"/>
    </row>
    <row r="608" spans="1:80" ht="15.5" x14ac:dyDescent="0.3">
      <c r="A608" s="10"/>
      <c r="B608" s="2"/>
      <c r="C608" s="2"/>
      <c r="D608" s="12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10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125"/>
      <c r="BD608" s="2"/>
      <c r="BE608" s="2"/>
      <c r="BF608" s="2"/>
      <c r="BG608" s="2"/>
      <c r="BH608" s="2"/>
      <c r="BI608" s="125"/>
      <c r="BJ608" s="125"/>
      <c r="BK608" s="125"/>
      <c r="BL608" s="2"/>
      <c r="BM608" s="2"/>
      <c r="BN608" s="2"/>
      <c r="BO608" s="125"/>
      <c r="BP608" s="125"/>
      <c r="BQ608" s="125"/>
      <c r="BR608" s="2"/>
      <c r="BS608" s="2"/>
      <c r="BT608" s="2"/>
      <c r="BU608" s="125"/>
      <c r="BV608" s="125"/>
      <c r="BW608" s="125"/>
      <c r="BX608" s="2"/>
      <c r="BY608" s="2"/>
      <c r="BZ608" s="2"/>
      <c r="CA608" s="2"/>
      <c r="CB608" s="2"/>
    </row>
    <row r="609" spans="1:80" ht="15.5" x14ac:dyDescent="0.3">
      <c r="A609" s="10"/>
      <c r="B609" s="2"/>
      <c r="C609" s="2"/>
      <c r="D609" s="12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10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125"/>
      <c r="BD609" s="2"/>
      <c r="BE609" s="2"/>
      <c r="BF609" s="2"/>
      <c r="BG609" s="2"/>
      <c r="BH609" s="2"/>
      <c r="BI609" s="125"/>
      <c r="BJ609" s="125"/>
      <c r="BK609" s="125"/>
      <c r="BL609" s="2"/>
      <c r="BM609" s="2"/>
      <c r="BN609" s="2"/>
      <c r="BO609" s="125"/>
      <c r="BP609" s="125"/>
      <c r="BQ609" s="125"/>
      <c r="BR609" s="2"/>
      <c r="BS609" s="2"/>
      <c r="BT609" s="2"/>
      <c r="BU609" s="125"/>
      <c r="BV609" s="125"/>
      <c r="BW609" s="125"/>
      <c r="BX609" s="2"/>
      <c r="BY609" s="2"/>
      <c r="BZ609" s="2"/>
      <c r="CA609" s="2"/>
      <c r="CB609" s="2"/>
    </row>
    <row r="610" spans="1:80" ht="15.5" x14ac:dyDescent="0.3">
      <c r="A610" s="10"/>
      <c r="B610" s="2"/>
      <c r="C610" s="2"/>
      <c r="D610" s="12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10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125"/>
      <c r="BD610" s="2"/>
      <c r="BE610" s="2"/>
      <c r="BF610" s="2"/>
      <c r="BG610" s="2"/>
      <c r="BH610" s="2"/>
      <c r="BI610" s="125"/>
      <c r="BJ610" s="125"/>
      <c r="BK610" s="125"/>
      <c r="BL610" s="2"/>
      <c r="BM610" s="2"/>
      <c r="BN610" s="2"/>
      <c r="BO610" s="125"/>
      <c r="BP610" s="125"/>
      <c r="BQ610" s="125"/>
      <c r="BR610" s="2"/>
      <c r="BS610" s="2"/>
      <c r="BT610" s="2"/>
      <c r="BU610" s="125"/>
      <c r="BV610" s="125"/>
      <c r="BW610" s="125"/>
      <c r="BX610" s="2"/>
      <c r="BY610" s="2"/>
      <c r="BZ610" s="2"/>
      <c r="CA610" s="2"/>
      <c r="CB610" s="2"/>
    </row>
    <row r="611" spans="1:80" ht="15.5" x14ac:dyDescent="0.3">
      <c r="A611" s="10"/>
      <c r="B611" s="2"/>
      <c r="C611" s="2"/>
      <c r="D611" s="12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10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125"/>
      <c r="BD611" s="2"/>
      <c r="BE611" s="2"/>
      <c r="BF611" s="2"/>
      <c r="BG611" s="2"/>
      <c r="BH611" s="2"/>
      <c r="BI611" s="125"/>
      <c r="BJ611" s="125"/>
      <c r="BK611" s="125"/>
      <c r="BL611" s="2"/>
      <c r="BM611" s="2"/>
      <c r="BN611" s="2"/>
      <c r="BO611" s="125"/>
      <c r="BP611" s="125"/>
      <c r="BQ611" s="125"/>
      <c r="BR611" s="2"/>
      <c r="BS611" s="2"/>
      <c r="BT611" s="2"/>
      <c r="BU611" s="125"/>
      <c r="BV611" s="125"/>
      <c r="BW611" s="125"/>
      <c r="BX611" s="2"/>
      <c r="BY611" s="2"/>
      <c r="BZ611" s="2"/>
      <c r="CA611" s="2"/>
      <c r="CB611" s="2"/>
    </row>
    <row r="612" spans="1:80" ht="15.5" x14ac:dyDescent="0.3">
      <c r="A612" s="10"/>
      <c r="B612" s="2"/>
      <c r="C612" s="2"/>
      <c r="D612" s="12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10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125"/>
      <c r="BD612" s="2"/>
      <c r="BE612" s="2"/>
      <c r="BF612" s="2"/>
      <c r="BG612" s="2"/>
      <c r="BH612" s="2"/>
      <c r="BI612" s="125"/>
      <c r="BJ612" s="125"/>
      <c r="BK612" s="125"/>
      <c r="BL612" s="2"/>
      <c r="BM612" s="2"/>
      <c r="BN612" s="2"/>
      <c r="BO612" s="125"/>
      <c r="BP612" s="125"/>
      <c r="BQ612" s="125"/>
      <c r="BR612" s="2"/>
      <c r="BS612" s="2"/>
      <c r="BT612" s="2"/>
      <c r="BU612" s="125"/>
      <c r="BV612" s="125"/>
      <c r="BW612" s="125"/>
      <c r="BX612" s="2"/>
      <c r="BY612" s="2"/>
      <c r="BZ612" s="2"/>
      <c r="CA612" s="2"/>
      <c r="CB612" s="2"/>
    </row>
    <row r="613" spans="1:80" ht="15.5" x14ac:dyDescent="0.3">
      <c r="A613" s="10"/>
      <c r="B613" s="2"/>
      <c r="C613" s="2"/>
      <c r="D613" s="12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10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125"/>
      <c r="BD613" s="2"/>
      <c r="BE613" s="2"/>
      <c r="BF613" s="2"/>
      <c r="BG613" s="2"/>
      <c r="BH613" s="2"/>
      <c r="BI613" s="125"/>
      <c r="BJ613" s="125"/>
      <c r="BK613" s="125"/>
      <c r="BL613" s="2"/>
      <c r="BM613" s="2"/>
      <c r="BN613" s="2"/>
      <c r="BO613" s="125"/>
      <c r="BP613" s="125"/>
      <c r="BQ613" s="125"/>
      <c r="BR613" s="2"/>
      <c r="BS613" s="2"/>
      <c r="BT613" s="2"/>
      <c r="BU613" s="125"/>
      <c r="BV613" s="125"/>
      <c r="BW613" s="125"/>
      <c r="BX613" s="2"/>
      <c r="BY613" s="2"/>
      <c r="BZ613" s="2"/>
      <c r="CA613" s="2"/>
      <c r="CB613" s="2"/>
    </row>
    <row r="614" spans="1:80" ht="15.5" x14ac:dyDescent="0.3">
      <c r="A614" s="10"/>
      <c r="B614" s="2"/>
      <c r="C614" s="2"/>
      <c r="D614" s="12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10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125"/>
      <c r="BD614" s="2"/>
      <c r="BE614" s="2"/>
      <c r="BF614" s="2"/>
      <c r="BG614" s="2"/>
      <c r="BH614" s="2"/>
      <c r="BI614" s="125"/>
      <c r="BJ614" s="125"/>
      <c r="BK614" s="125"/>
      <c r="BL614" s="2"/>
      <c r="BM614" s="2"/>
      <c r="BN614" s="2"/>
      <c r="BO614" s="125"/>
      <c r="BP614" s="125"/>
      <c r="BQ614" s="125"/>
      <c r="BR614" s="2"/>
      <c r="BS614" s="2"/>
      <c r="BT614" s="2"/>
      <c r="BU614" s="125"/>
      <c r="BV614" s="125"/>
      <c r="BW614" s="125"/>
      <c r="BX614" s="2"/>
      <c r="BY614" s="2"/>
      <c r="BZ614" s="2"/>
      <c r="CA614" s="2"/>
      <c r="CB614" s="2"/>
    </row>
    <row r="615" spans="1:80" ht="15.5" x14ac:dyDescent="0.3">
      <c r="A615" s="10"/>
      <c r="B615" s="2"/>
      <c r="C615" s="2"/>
      <c r="D615" s="12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10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125"/>
      <c r="BD615" s="2"/>
      <c r="BE615" s="2"/>
      <c r="BF615" s="2"/>
      <c r="BG615" s="2"/>
      <c r="BH615" s="2"/>
      <c r="BI615" s="125"/>
      <c r="BJ615" s="125"/>
      <c r="BK615" s="125"/>
      <c r="BL615" s="2"/>
      <c r="BM615" s="2"/>
      <c r="BN615" s="2"/>
      <c r="BO615" s="125"/>
      <c r="BP615" s="125"/>
      <c r="BQ615" s="125"/>
      <c r="BR615" s="2"/>
      <c r="BS615" s="2"/>
      <c r="BT615" s="2"/>
      <c r="BU615" s="125"/>
      <c r="BV615" s="125"/>
      <c r="BW615" s="125"/>
      <c r="BX615" s="2"/>
      <c r="BY615" s="2"/>
      <c r="BZ615" s="2"/>
      <c r="CA615" s="2"/>
      <c r="CB615" s="2"/>
    </row>
    <row r="616" spans="1:80" ht="15.5" x14ac:dyDescent="0.3">
      <c r="A616" s="10"/>
      <c r="B616" s="2"/>
      <c r="C616" s="2"/>
      <c r="D616" s="12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10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125"/>
      <c r="BD616" s="2"/>
      <c r="BE616" s="2"/>
      <c r="BF616" s="2"/>
      <c r="BG616" s="2"/>
      <c r="BH616" s="2"/>
      <c r="BI616" s="125"/>
      <c r="BJ616" s="125"/>
      <c r="BK616" s="125"/>
      <c r="BL616" s="2"/>
      <c r="BM616" s="2"/>
      <c r="BN616" s="2"/>
      <c r="BO616" s="125"/>
      <c r="BP616" s="125"/>
      <c r="BQ616" s="125"/>
      <c r="BR616" s="2"/>
      <c r="BS616" s="2"/>
      <c r="BT616" s="2"/>
      <c r="BU616" s="125"/>
      <c r="BV616" s="125"/>
      <c r="BW616" s="125"/>
      <c r="BX616" s="2"/>
      <c r="BY616" s="2"/>
      <c r="BZ616" s="2"/>
      <c r="CA616" s="2"/>
      <c r="CB616" s="2"/>
    </row>
    <row r="617" spans="1:80" ht="15.5" x14ac:dyDescent="0.3">
      <c r="A617" s="10"/>
      <c r="B617" s="2"/>
      <c r="C617" s="2"/>
      <c r="D617" s="12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10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125"/>
      <c r="BD617" s="2"/>
      <c r="BE617" s="2"/>
      <c r="BF617" s="2"/>
      <c r="BG617" s="2"/>
      <c r="BH617" s="2"/>
      <c r="BI617" s="125"/>
      <c r="BJ617" s="125"/>
      <c r="BK617" s="125"/>
      <c r="BL617" s="2"/>
      <c r="BM617" s="2"/>
      <c r="BN617" s="2"/>
      <c r="BO617" s="125"/>
      <c r="BP617" s="125"/>
      <c r="BQ617" s="125"/>
      <c r="BR617" s="2"/>
      <c r="BS617" s="2"/>
      <c r="BT617" s="2"/>
      <c r="BU617" s="125"/>
      <c r="BV617" s="125"/>
      <c r="BW617" s="125"/>
      <c r="BX617" s="2"/>
      <c r="BY617" s="2"/>
      <c r="BZ617" s="2"/>
      <c r="CA617" s="2"/>
      <c r="CB617" s="2"/>
    </row>
    <row r="618" spans="1:80" ht="15.5" x14ac:dyDescent="0.3">
      <c r="A618" s="10"/>
      <c r="B618" s="2"/>
      <c r="C618" s="2"/>
      <c r="D618" s="12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10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125"/>
      <c r="BD618" s="2"/>
      <c r="BE618" s="2"/>
      <c r="BF618" s="2"/>
      <c r="BG618" s="2"/>
      <c r="BH618" s="2"/>
      <c r="BI618" s="125"/>
      <c r="BJ618" s="125"/>
      <c r="BK618" s="125"/>
      <c r="BL618" s="2"/>
      <c r="BM618" s="2"/>
      <c r="BN618" s="2"/>
      <c r="BO618" s="125"/>
      <c r="BP618" s="125"/>
      <c r="BQ618" s="125"/>
      <c r="BR618" s="2"/>
      <c r="BS618" s="2"/>
      <c r="BT618" s="2"/>
      <c r="BU618" s="125"/>
      <c r="BV618" s="125"/>
      <c r="BW618" s="125"/>
      <c r="BX618" s="2"/>
      <c r="BY618" s="2"/>
      <c r="BZ618" s="2"/>
      <c r="CA618" s="2"/>
      <c r="CB618" s="2"/>
    </row>
    <row r="619" spans="1:80" ht="15.5" x14ac:dyDescent="0.3">
      <c r="A619" s="10"/>
      <c r="B619" s="2"/>
      <c r="C619" s="2"/>
      <c r="D619" s="12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10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125"/>
      <c r="BD619" s="2"/>
      <c r="BE619" s="2"/>
      <c r="BF619" s="2"/>
      <c r="BG619" s="2"/>
      <c r="BH619" s="2"/>
      <c r="BI619" s="125"/>
      <c r="BJ619" s="125"/>
      <c r="BK619" s="125"/>
      <c r="BL619" s="2"/>
      <c r="BM619" s="2"/>
      <c r="BN619" s="2"/>
      <c r="BO619" s="125"/>
      <c r="BP619" s="125"/>
      <c r="BQ619" s="125"/>
      <c r="BR619" s="2"/>
      <c r="BS619" s="2"/>
      <c r="BT619" s="2"/>
      <c r="BU619" s="125"/>
      <c r="BV619" s="125"/>
      <c r="BW619" s="125"/>
      <c r="BX619" s="2"/>
      <c r="BY619" s="2"/>
      <c r="BZ619" s="2"/>
      <c r="CA619" s="2"/>
      <c r="CB619" s="2"/>
    </row>
    <row r="620" spans="1:80" ht="15.5" x14ac:dyDescent="0.3">
      <c r="A620" s="10"/>
      <c r="B620" s="2"/>
      <c r="C620" s="2"/>
      <c r="D620" s="12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10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125"/>
      <c r="BD620" s="2"/>
      <c r="BE620" s="2"/>
      <c r="BF620" s="2"/>
      <c r="BG620" s="2"/>
      <c r="BH620" s="2"/>
      <c r="BI620" s="125"/>
      <c r="BJ620" s="125"/>
      <c r="BK620" s="125"/>
      <c r="BL620" s="2"/>
      <c r="BM620" s="2"/>
      <c r="BN620" s="2"/>
      <c r="BO620" s="125"/>
      <c r="BP620" s="125"/>
      <c r="BQ620" s="125"/>
      <c r="BR620" s="2"/>
      <c r="BS620" s="2"/>
      <c r="BT620" s="2"/>
      <c r="BU620" s="125"/>
      <c r="BV620" s="125"/>
      <c r="BW620" s="125"/>
      <c r="BX620" s="2"/>
      <c r="BY620" s="2"/>
      <c r="BZ620" s="2"/>
      <c r="CA620" s="2"/>
      <c r="CB620" s="2"/>
    </row>
    <row r="621" spans="1:80" ht="15.5" x14ac:dyDescent="0.3">
      <c r="A621" s="10"/>
      <c r="B621" s="2"/>
      <c r="C621" s="2"/>
      <c r="D621" s="12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10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125"/>
      <c r="BD621" s="2"/>
      <c r="BE621" s="2"/>
      <c r="BF621" s="2"/>
      <c r="BG621" s="2"/>
      <c r="BH621" s="2"/>
      <c r="BI621" s="125"/>
      <c r="BJ621" s="125"/>
      <c r="BK621" s="125"/>
      <c r="BL621" s="2"/>
      <c r="BM621" s="2"/>
      <c r="BN621" s="2"/>
      <c r="BO621" s="125"/>
      <c r="BP621" s="125"/>
      <c r="BQ621" s="125"/>
      <c r="BR621" s="2"/>
      <c r="BS621" s="2"/>
      <c r="BT621" s="2"/>
      <c r="BU621" s="125"/>
      <c r="BV621" s="125"/>
      <c r="BW621" s="125"/>
      <c r="BX621" s="2"/>
      <c r="BY621" s="2"/>
      <c r="BZ621" s="2"/>
      <c r="CA621" s="2"/>
      <c r="CB621" s="2"/>
    </row>
    <row r="622" spans="1:80" ht="15.5" x14ac:dyDescent="0.3">
      <c r="A622" s="10"/>
      <c r="B622" s="2"/>
      <c r="C622" s="2"/>
      <c r="D622" s="12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10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125"/>
      <c r="BD622" s="2"/>
      <c r="BE622" s="2"/>
      <c r="BF622" s="2"/>
      <c r="BG622" s="2"/>
      <c r="BH622" s="2"/>
      <c r="BI622" s="125"/>
      <c r="BJ622" s="125"/>
      <c r="BK622" s="125"/>
      <c r="BL622" s="2"/>
      <c r="BM622" s="2"/>
      <c r="BN622" s="2"/>
      <c r="BO622" s="125"/>
      <c r="BP622" s="125"/>
      <c r="BQ622" s="125"/>
      <c r="BR622" s="2"/>
      <c r="BS622" s="2"/>
      <c r="BT622" s="2"/>
      <c r="BU622" s="125"/>
      <c r="BV622" s="125"/>
      <c r="BW622" s="125"/>
      <c r="BX622" s="2"/>
      <c r="BY622" s="2"/>
      <c r="BZ622" s="2"/>
      <c r="CA622" s="2"/>
      <c r="CB622" s="2"/>
    </row>
    <row r="623" spans="1:80" ht="15.5" x14ac:dyDescent="0.3">
      <c r="A623" s="10"/>
      <c r="B623" s="2"/>
      <c r="C623" s="2"/>
      <c r="D623" s="12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10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125"/>
      <c r="BD623" s="2"/>
      <c r="BE623" s="2"/>
      <c r="BF623" s="2"/>
      <c r="BG623" s="2"/>
      <c r="BH623" s="2"/>
      <c r="BI623" s="125"/>
      <c r="BJ623" s="125"/>
      <c r="BK623" s="125"/>
      <c r="BL623" s="2"/>
      <c r="BM623" s="2"/>
      <c r="BN623" s="2"/>
      <c r="BO623" s="125"/>
      <c r="BP623" s="125"/>
      <c r="BQ623" s="125"/>
      <c r="BR623" s="2"/>
      <c r="BS623" s="2"/>
      <c r="BT623" s="2"/>
      <c r="BU623" s="125"/>
      <c r="BV623" s="125"/>
      <c r="BW623" s="125"/>
      <c r="BX623" s="2"/>
      <c r="BY623" s="2"/>
      <c r="BZ623" s="2"/>
      <c r="CA623" s="2"/>
      <c r="CB623" s="2"/>
    </row>
    <row r="624" spans="1:80" ht="15.5" x14ac:dyDescent="0.3">
      <c r="A624" s="10"/>
      <c r="B624" s="2"/>
      <c r="C624" s="2"/>
      <c r="D624" s="12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10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125"/>
      <c r="BD624" s="2"/>
      <c r="BE624" s="2"/>
      <c r="BF624" s="2"/>
      <c r="BG624" s="2"/>
      <c r="BH624" s="2"/>
      <c r="BI624" s="125"/>
      <c r="BJ624" s="125"/>
      <c r="BK624" s="125"/>
      <c r="BL624" s="2"/>
      <c r="BM624" s="2"/>
      <c r="BN624" s="2"/>
      <c r="BO624" s="125"/>
      <c r="BP624" s="125"/>
      <c r="BQ624" s="125"/>
      <c r="BR624" s="2"/>
      <c r="BS624" s="2"/>
      <c r="BT624" s="2"/>
      <c r="BU624" s="125"/>
      <c r="BV624" s="125"/>
      <c r="BW624" s="125"/>
      <c r="BX624" s="2"/>
      <c r="BY624" s="2"/>
      <c r="BZ624" s="2"/>
      <c r="CA624" s="2"/>
      <c r="CB624" s="2"/>
    </row>
    <row r="625" spans="1:80" ht="15.5" x14ac:dyDescent="0.3">
      <c r="A625" s="10"/>
      <c r="B625" s="2"/>
      <c r="C625" s="2"/>
      <c r="D625" s="12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10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125"/>
      <c r="BD625" s="2"/>
      <c r="BE625" s="2"/>
      <c r="BF625" s="2"/>
      <c r="BG625" s="2"/>
      <c r="BH625" s="2"/>
      <c r="BI625" s="125"/>
      <c r="BJ625" s="125"/>
      <c r="BK625" s="125"/>
      <c r="BL625" s="2"/>
      <c r="BM625" s="2"/>
      <c r="BN625" s="2"/>
      <c r="BO625" s="125"/>
      <c r="BP625" s="125"/>
      <c r="BQ625" s="125"/>
      <c r="BR625" s="2"/>
      <c r="BS625" s="2"/>
      <c r="BT625" s="2"/>
      <c r="BU625" s="125"/>
      <c r="BV625" s="125"/>
      <c r="BW625" s="125"/>
      <c r="BX625" s="2"/>
      <c r="BY625" s="2"/>
      <c r="BZ625" s="2"/>
      <c r="CA625" s="2"/>
      <c r="CB625" s="2"/>
    </row>
    <row r="626" spans="1:80" ht="15.5" x14ac:dyDescent="0.3">
      <c r="A626" s="10"/>
      <c r="B626" s="2"/>
      <c r="C626" s="2"/>
      <c r="D626" s="12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10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125"/>
      <c r="BD626" s="2"/>
      <c r="BE626" s="2"/>
      <c r="BF626" s="2"/>
      <c r="BG626" s="2"/>
      <c r="BH626" s="2"/>
      <c r="BI626" s="125"/>
      <c r="BJ626" s="125"/>
      <c r="BK626" s="125"/>
      <c r="BL626" s="2"/>
      <c r="BM626" s="2"/>
      <c r="BN626" s="2"/>
      <c r="BO626" s="125"/>
      <c r="BP626" s="125"/>
      <c r="BQ626" s="125"/>
      <c r="BR626" s="2"/>
      <c r="BS626" s="2"/>
      <c r="BT626" s="2"/>
      <c r="BU626" s="125"/>
      <c r="BV626" s="125"/>
      <c r="BW626" s="125"/>
      <c r="BX626" s="2"/>
      <c r="BY626" s="2"/>
      <c r="BZ626" s="2"/>
      <c r="CA626" s="2"/>
      <c r="CB626" s="2"/>
    </row>
    <row r="627" spans="1:80" ht="15.5" x14ac:dyDescent="0.3">
      <c r="A627" s="10"/>
      <c r="B627" s="2"/>
      <c r="C627" s="2"/>
      <c r="D627" s="12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10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125"/>
      <c r="BD627" s="2"/>
      <c r="BE627" s="2"/>
      <c r="BF627" s="2"/>
      <c r="BG627" s="2"/>
      <c r="BH627" s="2"/>
      <c r="BI627" s="125"/>
      <c r="BJ627" s="125"/>
      <c r="BK627" s="125"/>
      <c r="BL627" s="2"/>
      <c r="BM627" s="2"/>
      <c r="BN627" s="2"/>
      <c r="BO627" s="125"/>
      <c r="BP627" s="125"/>
      <c r="BQ627" s="125"/>
      <c r="BR627" s="2"/>
      <c r="BS627" s="2"/>
      <c r="BT627" s="2"/>
      <c r="BU627" s="125"/>
      <c r="BV627" s="125"/>
      <c r="BW627" s="125"/>
      <c r="BX627" s="2"/>
      <c r="BY627" s="2"/>
      <c r="BZ627" s="2"/>
      <c r="CA627" s="2"/>
      <c r="CB627" s="2"/>
    </row>
    <row r="628" spans="1:80" ht="15.5" x14ac:dyDescent="0.3">
      <c r="A628" s="10"/>
      <c r="B628" s="2"/>
      <c r="C628" s="2"/>
      <c r="D628" s="12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10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125"/>
      <c r="BD628" s="2"/>
      <c r="BE628" s="2"/>
      <c r="BF628" s="2"/>
      <c r="BG628" s="2"/>
      <c r="BH628" s="2"/>
      <c r="BI628" s="125"/>
      <c r="BJ628" s="125"/>
      <c r="BK628" s="125"/>
      <c r="BL628" s="2"/>
      <c r="BM628" s="2"/>
      <c r="BN628" s="2"/>
      <c r="BO628" s="125"/>
      <c r="BP628" s="125"/>
      <c r="BQ628" s="125"/>
      <c r="BR628" s="2"/>
      <c r="BS628" s="2"/>
      <c r="BT628" s="2"/>
      <c r="BU628" s="125"/>
      <c r="BV628" s="125"/>
      <c r="BW628" s="125"/>
      <c r="BX628" s="2"/>
      <c r="BY628" s="2"/>
      <c r="BZ628" s="2"/>
      <c r="CA628" s="2"/>
      <c r="CB628" s="2"/>
    </row>
    <row r="629" spans="1:80" ht="15.5" x14ac:dyDescent="0.3">
      <c r="A629" s="10"/>
      <c r="B629" s="2"/>
      <c r="C629" s="2"/>
      <c r="D629" s="12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10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125"/>
      <c r="BD629" s="2"/>
      <c r="BE629" s="2"/>
      <c r="BF629" s="2"/>
      <c r="BG629" s="2"/>
      <c r="BH629" s="2"/>
      <c r="BI629" s="125"/>
      <c r="BJ629" s="125"/>
      <c r="BK629" s="125"/>
      <c r="BL629" s="2"/>
      <c r="BM629" s="2"/>
      <c r="BN629" s="2"/>
      <c r="BO629" s="125"/>
      <c r="BP629" s="125"/>
      <c r="BQ629" s="125"/>
      <c r="BR629" s="2"/>
      <c r="BS629" s="2"/>
      <c r="BT629" s="2"/>
      <c r="BU629" s="125"/>
      <c r="BV629" s="125"/>
      <c r="BW629" s="125"/>
      <c r="BX629" s="2"/>
      <c r="BY629" s="2"/>
      <c r="BZ629" s="2"/>
      <c r="CA629" s="2"/>
      <c r="CB629" s="2"/>
    </row>
    <row r="630" spans="1:80" ht="15.5" x14ac:dyDescent="0.3">
      <c r="A630" s="10"/>
      <c r="B630" s="2"/>
      <c r="C630" s="2"/>
      <c r="D630" s="12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10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125"/>
      <c r="BD630" s="2"/>
      <c r="BE630" s="2"/>
      <c r="BF630" s="2"/>
      <c r="BG630" s="2"/>
      <c r="BH630" s="2"/>
      <c r="BI630" s="125"/>
      <c r="BJ630" s="125"/>
      <c r="BK630" s="125"/>
      <c r="BL630" s="2"/>
      <c r="BM630" s="2"/>
      <c r="BN630" s="2"/>
      <c r="BO630" s="125"/>
      <c r="BP630" s="125"/>
      <c r="BQ630" s="125"/>
      <c r="BR630" s="2"/>
      <c r="BS630" s="2"/>
      <c r="BT630" s="2"/>
      <c r="BU630" s="125"/>
      <c r="BV630" s="125"/>
      <c r="BW630" s="125"/>
      <c r="BX630" s="2"/>
      <c r="BY630" s="2"/>
      <c r="BZ630" s="2"/>
      <c r="CA630" s="2"/>
      <c r="CB630" s="2"/>
    </row>
    <row r="631" spans="1:80" ht="15.5" x14ac:dyDescent="0.3">
      <c r="A631" s="10"/>
      <c r="B631" s="2"/>
      <c r="C631" s="2"/>
      <c r="D631" s="12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10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125"/>
      <c r="BD631" s="2"/>
      <c r="BE631" s="2"/>
      <c r="BF631" s="2"/>
      <c r="BG631" s="2"/>
      <c r="BH631" s="2"/>
      <c r="BI631" s="125"/>
      <c r="BJ631" s="125"/>
      <c r="BK631" s="125"/>
      <c r="BL631" s="2"/>
      <c r="BM631" s="2"/>
      <c r="BN631" s="2"/>
      <c r="BO631" s="125"/>
      <c r="BP631" s="125"/>
      <c r="BQ631" s="125"/>
      <c r="BR631" s="2"/>
      <c r="BS631" s="2"/>
      <c r="BT631" s="2"/>
      <c r="BU631" s="125"/>
      <c r="BV631" s="125"/>
      <c r="BW631" s="125"/>
      <c r="BX631" s="2"/>
      <c r="BY631" s="2"/>
      <c r="BZ631" s="2"/>
      <c r="CA631" s="2"/>
      <c r="CB631" s="2"/>
    </row>
    <row r="632" spans="1:80" ht="15.5" x14ac:dyDescent="0.3">
      <c r="A632" s="10"/>
      <c r="B632" s="2"/>
      <c r="C632" s="2"/>
      <c r="D632" s="12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10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125"/>
      <c r="BD632" s="2"/>
      <c r="BE632" s="2"/>
      <c r="BF632" s="2"/>
      <c r="BG632" s="2"/>
      <c r="BH632" s="2"/>
      <c r="BI632" s="125"/>
      <c r="BJ632" s="125"/>
      <c r="BK632" s="125"/>
      <c r="BL632" s="2"/>
      <c r="BM632" s="2"/>
      <c r="BN632" s="2"/>
      <c r="BO632" s="125"/>
      <c r="BP632" s="125"/>
      <c r="BQ632" s="125"/>
      <c r="BR632" s="2"/>
      <c r="BS632" s="2"/>
      <c r="BT632" s="2"/>
      <c r="BU632" s="125"/>
      <c r="BV632" s="125"/>
      <c r="BW632" s="125"/>
      <c r="BX632" s="2"/>
      <c r="BY632" s="2"/>
      <c r="BZ632" s="2"/>
      <c r="CA632" s="2"/>
      <c r="CB632" s="2"/>
    </row>
    <row r="633" spans="1:80" ht="15.5" x14ac:dyDescent="0.3">
      <c r="A633" s="10"/>
      <c r="B633" s="2"/>
      <c r="C633" s="2"/>
      <c r="D633" s="12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10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125"/>
      <c r="BD633" s="2"/>
      <c r="BE633" s="2"/>
      <c r="BF633" s="2"/>
      <c r="BG633" s="2"/>
      <c r="BH633" s="2"/>
      <c r="BI633" s="125"/>
      <c r="BJ633" s="125"/>
      <c r="BK633" s="125"/>
      <c r="BL633" s="2"/>
      <c r="BM633" s="2"/>
      <c r="BN633" s="2"/>
      <c r="BO633" s="125"/>
      <c r="BP633" s="125"/>
      <c r="BQ633" s="125"/>
      <c r="BR633" s="2"/>
      <c r="BS633" s="2"/>
      <c r="BT633" s="2"/>
      <c r="BU633" s="125"/>
      <c r="BV633" s="125"/>
      <c r="BW633" s="125"/>
      <c r="BX633" s="2"/>
      <c r="BY633" s="2"/>
      <c r="BZ633" s="2"/>
      <c r="CA633" s="2"/>
      <c r="CB633" s="2"/>
    </row>
    <row r="634" spans="1:80" ht="15.5" x14ac:dyDescent="0.3">
      <c r="A634" s="10"/>
      <c r="B634" s="2"/>
      <c r="C634" s="2"/>
      <c r="D634" s="12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10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125"/>
      <c r="BD634" s="2"/>
      <c r="BE634" s="2"/>
      <c r="BF634" s="2"/>
      <c r="BG634" s="2"/>
      <c r="BH634" s="2"/>
      <c r="BI634" s="125"/>
      <c r="BJ634" s="125"/>
      <c r="BK634" s="125"/>
      <c r="BL634" s="2"/>
      <c r="BM634" s="2"/>
      <c r="BN634" s="2"/>
      <c r="BO634" s="125"/>
      <c r="BP634" s="125"/>
      <c r="BQ634" s="125"/>
      <c r="BR634" s="2"/>
      <c r="BS634" s="2"/>
      <c r="BT634" s="2"/>
      <c r="BU634" s="125"/>
      <c r="BV634" s="125"/>
      <c r="BW634" s="125"/>
      <c r="BX634" s="2"/>
      <c r="BY634" s="2"/>
      <c r="BZ634" s="2"/>
      <c r="CA634" s="2"/>
      <c r="CB634" s="2"/>
    </row>
    <row r="635" spans="1:80" ht="15.5" x14ac:dyDescent="0.3">
      <c r="A635" s="10"/>
      <c r="B635" s="2"/>
      <c r="C635" s="2"/>
      <c r="D635" s="12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10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125"/>
      <c r="BD635" s="2"/>
      <c r="BE635" s="2"/>
      <c r="BF635" s="2"/>
      <c r="BG635" s="2"/>
      <c r="BH635" s="2"/>
      <c r="BI635" s="125"/>
      <c r="BJ635" s="125"/>
      <c r="BK635" s="125"/>
      <c r="BL635" s="2"/>
      <c r="BM635" s="2"/>
      <c r="BN635" s="2"/>
      <c r="BO635" s="125"/>
      <c r="BP635" s="125"/>
      <c r="BQ635" s="125"/>
      <c r="BR635" s="2"/>
      <c r="BS635" s="2"/>
      <c r="BT635" s="2"/>
      <c r="BU635" s="125"/>
      <c r="BV635" s="125"/>
      <c r="BW635" s="125"/>
      <c r="BX635" s="2"/>
      <c r="BY635" s="2"/>
      <c r="BZ635" s="2"/>
      <c r="CA635" s="2"/>
      <c r="CB635" s="2"/>
    </row>
    <row r="636" spans="1:80" ht="15.5" x14ac:dyDescent="0.3">
      <c r="A636" s="10"/>
      <c r="B636" s="2"/>
      <c r="C636" s="2"/>
      <c r="D636" s="12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10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125"/>
      <c r="BD636" s="2"/>
      <c r="BE636" s="2"/>
      <c r="BF636" s="2"/>
      <c r="BG636" s="2"/>
      <c r="BH636" s="2"/>
      <c r="BI636" s="125"/>
      <c r="BJ636" s="125"/>
      <c r="BK636" s="125"/>
      <c r="BL636" s="2"/>
      <c r="BM636" s="2"/>
      <c r="BN636" s="2"/>
      <c r="BO636" s="125"/>
      <c r="BP636" s="125"/>
      <c r="BQ636" s="125"/>
      <c r="BR636" s="2"/>
      <c r="BS636" s="2"/>
      <c r="BT636" s="2"/>
      <c r="BU636" s="125"/>
      <c r="BV636" s="125"/>
      <c r="BW636" s="125"/>
      <c r="BX636" s="2"/>
      <c r="BY636" s="2"/>
      <c r="BZ636" s="2"/>
      <c r="CA636" s="2"/>
      <c r="CB636" s="2"/>
    </row>
    <row r="637" spans="1:80" ht="15.5" x14ac:dyDescent="0.3">
      <c r="A637" s="10"/>
      <c r="B637" s="2"/>
      <c r="C637" s="2"/>
      <c r="D637" s="12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10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125"/>
      <c r="BD637" s="2"/>
      <c r="BE637" s="2"/>
      <c r="BF637" s="2"/>
      <c r="BG637" s="2"/>
      <c r="BH637" s="2"/>
      <c r="BI637" s="125"/>
      <c r="BJ637" s="125"/>
      <c r="BK637" s="125"/>
      <c r="BL637" s="2"/>
      <c r="BM637" s="2"/>
      <c r="BN637" s="2"/>
      <c r="BO637" s="125"/>
      <c r="BP637" s="125"/>
      <c r="BQ637" s="125"/>
      <c r="BR637" s="2"/>
      <c r="BS637" s="2"/>
      <c r="BT637" s="2"/>
      <c r="BU637" s="125"/>
      <c r="BV637" s="125"/>
      <c r="BW637" s="125"/>
      <c r="BX637" s="2"/>
      <c r="BY637" s="2"/>
      <c r="BZ637" s="2"/>
      <c r="CA637" s="2"/>
      <c r="CB637" s="2"/>
    </row>
    <row r="638" spans="1:80" ht="15.5" x14ac:dyDescent="0.3">
      <c r="A638" s="10"/>
      <c r="B638" s="2"/>
      <c r="C638" s="2"/>
      <c r="D638" s="12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10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125"/>
      <c r="BD638" s="2"/>
      <c r="BE638" s="2"/>
      <c r="BF638" s="2"/>
      <c r="BG638" s="2"/>
      <c r="BH638" s="2"/>
      <c r="BI638" s="125"/>
      <c r="BJ638" s="125"/>
      <c r="BK638" s="125"/>
      <c r="BL638" s="2"/>
      <c r="BM638" s="2"/>
      <c r="BN638" s="2"/>
      <c r="BO638" s="125"/>
      <c r="BP638" s="125"/>
      <c r="BQ638" s="125"/>
      <c r="BR638" s="2"/>
      <c r="BS638" s="2"/>
      <c r="BT638" s="2"/>
      <c r="BU638" s="125"/>
      <c r="BV638" s="125"/>
      <c r="BW638" s="125"/>
      <c r="BX638" s="2"/>
      <c r="BY638" s="2"/>
      <c r="BZ638" s="2"/>
      <c r="CA638" s="2"/>
      <c r="CB638" s="2"/>
    </row>
    <row r="639" spans="1:80" ht="15.5" x14ac:dyDescent="0.3">
      <c r="A639" s="10"/>
      <c r="B639" s="2"/>
      <c r="C639" s="2"/>
      <c r="D639" s="12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10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125"/>
      <c r="BD639" s="2"/>
      <c r="BE639" s="2"/>
      <c r="BF639" s="2"/>
      <c r="BG639" s="2"/>
      <c r="BH639" s="2"/>
      <c r="BI639" s="125"/>
      <c r="BJ639" s="125"/>
      <c r="BK639" s="125"/>
      <c r="BL639" s="2"/>
      <c r="BM639" s="2"/>
      <c r="BN639" s="2"/>
      <c r="BO639" s="125"/>
      <c r="BP639" s="125"/>
      <c r="BQ639" s="125"/>
      <c r="BR639" s="2"/>
      <c r="BS639" s="2"/>
      <c r="BT639" s="2"/>
      <c r="BU639" s="125"/>
      <c r="BV639" s="125"/>
      <c r="BW639" s="125"/>
      <c r="BX639" s="2"/>
      <c r="BY639" s="2"/>
      <c r="BZ639" s="2"/>
      <c r="CA639" s="2"/>
      <c r="CB639" s="2"/>
    </row>
    <row r="640" spans="1:80" ht="15.5" x14ac:dyDescent="0.3">
      <c r="A640" s="10"/>
      <c r="B640" s="2"/>
      <c r="C640" s="2"/>
      <c r="D640" s="12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10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125"/>
      <c r="BD640" s="2"/>
      <c r="BE640" s="2"/>
      <c r="BF640" s="2"/>
      <c r="BG640" s="2"/>
      <c r="BH640" s="2"/>
      <c r="BI640" s="125"/>
      <c r="BJ640" s="125"/>
      <c r="BK640" s="125"/>
      <c r="BL640" s="2"/>
      <c r="BM640" s="2"/>
      <c r="BN640" s="2"/>
      <c r="BO640" s="125"/>
      <c r="BP640" s="125"/>
      <c r="BQ640" s="125"/>
      <c r="BR640" s="2"/>
      <c r="BS640" s="2"/>
      <c r="BT640" s="2"/>
      <c r="BU640" s="125"/>
      <c r="BV640" s="125"/>
      <c r="BW640" s="125"/>
      <c r="BX640" s="2"/>
      <c r="BY640" s="2"/>
      <c r="BZ640" s="2"/>
      <c r="CA640" s="2"/>
      <c r="CB640" s="2"/>
    </row>
    <row r="641" spans="1:80" ht="15.5" x14ac:dyDescent="0.3">
      <c r="A641" s="10"/>
      <c r="B641" s="2"/>
      <c r="C641" s="2"/>
      <c r="D641" s="12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10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125"/>
      <c r="BD641" s="2"/>
      <c r="BE641" s="2"/>
      <c r="BF641" s="2"/>
      <c r="BG641" s="2"/>
      <c r="BH641" s="2"/>
      <c r="BI641" s="125"/>
      <c r="BJ641" s="125"/>
      <c r="BK641" s="125"/>
      <c r="BL641" s="2"/>
      <c r="BM641" s="2"/>
      <c r="BN641" s="2"/>
      <c r="BO641" s="125"/>
      <c r="BP641" s="125"/>
      <c r="BQ641" s="125"/>
      <c r="BR641" s="2"/>
      <c r="BS641" s="2"/>
      <c r="BT641" s="2"/>
      <c r="BU641" s="125"/>
      <c r="BV641" s="125"/>
      <c r="BW641" s="125"/>
      <c r="BX641" s="2"/>
      <c r="BY641" s="2"/>
      <c r="BZ641" s="2"/>
      <c r="CA641" s="2"/>
      <c r="CB641" s="2"/>
    </row>
    <row r="642" spans="1:80" ht="15.5" x14ac:dyDescent="0.3">
      <c r="A642" s="10"/>
      <c r="B642" s="2"/>
      <c r="C642" s="2"/>
      <c r="D642" s="12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10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125"/>
      <c r="BD642" s="2"/>
      <c r="BE642" s="2"/>
      <c r="BF642" s="2"/>
      <c r="BG642" s="2"/>
      <c r="BH642" s="2"/>
      <c r="BI642" s="125"/>
      <c r="BJ642" s="125"/>
      <c r="BK642" s="125"/>
      <c r="BL642" s="2"/>
      <c r="BM642" s="2"/>
      <c r="BN642" s="2"/>
      <c r="BO642" s="125"/>
      <c r="BP642" s="125"/>
      <c r="BQ642" s="125"/>
      <c r="BR642" s="2"/>
      <c r="BS642" s="2"/>
      <c r="BT642" s="2"/>
      <c r="BU642" s="125"/>
      <c r="BV642" s="125"/>
      <c r="BW642" s="125"/>
      <c r="BX642" s="2"/>
      <c r="BY642" s="2"/>
      <c r="BZ642" s="2"/>
      <c r="CA642" s="2"/>
      <c r="CB642" s="2"/>
    </row>
    <row r="643" spans="1:80" ht="15.5" x14ac:dyDescent="0.3">
      <c r="A643" s="10"/>
      <c r="B643" s="2"/>
      <c r="C643" s="2"/>
      <c r="D643" s="12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10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125"/>
      <c r="BD643" s="2"/>
      <c r="BE643" s="2"/>
      <c r="BF643" s="2"/>
      <c r="BG643" s="2"/>
      <c r="BH643" s="2"/>
      <c r="BI643" s="125"/>
      <c r="BJ643" s="125"/>
      <c r="BK643" s="125"/>
      <c r="BL643" s="2"/>
      <c r="BM643" s="2"/>
      <c r="BN643" s="2"/>
      <c r="BO643" s="125"/>
      <c r="BP643" s="125"/>
      <c r="BQ643" s="125"/>
      <c r="BR643" s="2"/>
      <c r="BS643" s="2"/>
      <c r="BT643" s="2"/>
      <c r="BU643" s="125"/>
      <c r="BV643" s="125"/>
      <c r="BW643" s="125"/>
      <c r="BX643" s="2"/>
      <c r="BY643" s="2"/>
      <c r="BZ643" s="2"/>
      <c r="CA643" s="2"/>
      <c r="CB643" s="2"/>
    </row>
    <row r="644" spans="1:80" ht="15.5" x14ac:dyDescent="0.3">
      <c r="A644" s="10"/>
      <c r="B644" s="2"/>
      <c r="C644" s="2"/>
      <c r="D644" s="12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10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125"/>
      <c r="BD644" s="2"/>
      <c r="BE644" s="2"/>
      <c r="BF644" s="2"/>
      <c r="BG644" s="2"/>
      <c r="BH644" s="2"/>
      <c r="BI644" s="125"/>
      <c r="BJ644" s="125"/>
      <c r="BK644" s="125"/>
      <c r="BL644" s="2"/>
      <c r="BM644" s="2"/>
      <c r="BN644" s="2"/>
      <c r="BO644" s="125"/>
      <c r="BP644" s="125"/>
      <c r="BQ644" s="125"/>
      <c r="BR644" s="2"/>
      <c r="BS644" s="2"/>
      <c r="BT644" s="2"/>
      <c r="BU644" s="125"/>
      <c r="BV644" s="125"/>
      <c r="BW644" s="125"/>
      <c r="BX644" s="2"/>
      <c r="BY644" s="2"/>
      <c r="BZ644" s="2"/>
      <c r="CA644" s="2"/>
      <c r="CB644" s="2"/>
    </row>
    <row r="645" spans="1:80" ht="15.5" x14ac:dyDescent="0.3">
      <c r="A645" s="10"/>
      <c r="B645" s="2"/>
      <c r="C645" s="2"/>
      <c r="D645" s="12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10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125"/>
      <c r="BD645" s="2"/>
      <c r="BE645" s="2"/>
      <c r="BF645" s="2"/>
      <c r="BG645" s="2"/>
      <c r="BH645" s="2"/>
      <c r="BI645" s="125"/>
      <c r="BJ645" s="125"/>
      <c r="BK645" s="125"/>
      <c r="BL645" s="2"/>
      <c r="BM645" s="2"/>
      <c r="BN645" s="2"/>
      <c r="BO645" s="125"/>
      <c r="BP645" s="125"/>
      <c r="BQ645" s="125"/>
      <c r="BR645" s="2"/>
      <c r="BS645" s="2"/>
      <c r="BT645" s="2"/>
      <c r="BU645" s="125"/>
      <c r="BV645" s="125"/>
      <c r="BW645" s="125"/>
      <c r="BX645" s="2"/>
      <c r="BY645" s="2"/>
      <c r="BZ645" s="2"/>
      <c r="CA645" s="2"/>
      <c r="CB645" s="2"/>
    </row>
    <row r="646" spans="1:80" ht="15.5" x14ac:dyDescent="0.3">
      <c r="A646" s="10"/>
      <c r="B646" s="2"/>
      <c r="C646" s="2"/>
      <c r="D646" s="12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10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125"/>
      <c r="BD646" s="2"/>
      <c r="BE646" s="2"/>
      <c r="BF646" s="2"/>
      <c r="BG646" s="2"/>
      <c r="BH646" s="2"/>
      <c r="BI646" s="125"/>
      <c r="BJ646" s="125"/>
      <c r="BK646" s="125"/>
      <c r="BL646" s="2"/>
      <c r="BM646" s="2"/>
      <c r="BN646" s="2"/>
      <c r="BO646" s="125"/>
      <c r="BP646" s="125"/>
      <c r="BQ646" s="125"/>
      <c r="BR646" s="2"/>
      <c r="BS646" s="2"/>
      <c r="BT646" s="2"/>
      <c r="BU646" s="125"/>
      <c r="BV646" s="125"/>
      <c r="BW646" s="125"/>
      <c r="BX646" s="2"/>
      <c r="BY646" s="2"/>
      <c r="BZ646" s="2"/>
      <c r="CA646" s="2"/>
      <c r="CB646" s="2"/>
    </row>
    <row r="647" spans="1:80" ht="15.5" x14ac:dyDescent="0.3">
      <c r="A647" s="10"/>
      <c r="B647" s="2"/>
      <c r="C647" s="2"/>
      <c r="D647" s="12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10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125"/>
      <c r="BD647" s="2"/>
      <c r="BE647" s="2"/>
      <c r="BF647" s="2"/>
      <c r="BG647" s="2"/>
      <c r="BH647" s="2"/>
      <c r="BI647" s="125"/>
      <c r="BJ647" s="125"/>
      <c r="BK647" s="125"/>
      <c r="BL647" s="2"/>
      <c r="BM647" s="2"/>
      <c r="BN647" s="2"/>
      <c r="BO647" s="125"/>
      <c r="BP647" s="125"/>
      <c r="BQ647" s="125"/>
      <c r="BR647" s="2"/>
      <c r="BS647" s="2"/>
      <c r="BT647" s="2"/>
      <c r="BU647" s="125"/>
      <c r="BV647" s="125"/>
      <c r="BW647" s="125"/>
      <c r="BX647" s="2"/>
      <c r="BY647" s="2"/>
      <c r="BZ647" s="2"/>
      <c r="CA647" s="2"/>
      <c r="CB647" s="2"/>
    </row>
    <row r="648" spans="1:80" ht="15.5" x14ac:dyDescent="0.3">
      <c r="A648" s="10"/>
      <c r="B648" s="2"/>
      <c r="C648" s="2"/>
      <c r="D648" s="12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10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125"/>
      <c r="BD648" s="2"/>
      <c r="BE648" s="2"/>
      <c r="BF648" s="2"/>
      <c r="BG648" s="2"/>
      <c r="BH648" s="2"/>
      <c r="BI648" s="125"/>
      <c r="BJ648" s="125"/>
      <c r="BK648" s="125"/>
      <c r="BL648" s="2"/>
      <c r="BM648" s="2"/>
      <c r="BN648" s="2"/>
      <c r="BO648" s="125"/>
      <c r="BP648" s="125"/>
      <c r="BQ648" s="125"/>
      <c r="BR648" s="2"/>
      <c r="BS648" s="2"/>
      <c r="BT648" s="2"/>
      <c r="BU648" s="125"/>
      <c r="BV648" s="125"/>
      <c r="BW648" s="125"/>
      <c r="BX648" s="2"/>
      <c r="BY648" s="2"/>
      <c r="BZ648" s="2"/>
      <c r="CA648" s="2"/>
      <c r="CB648" s="2"/>
    </row>
    <row r="649" spans="1:80" ht="15.5" x14ac:dyDescent="0.3">
      <c r="A649" s="10"/>
      <c r="B649" s="2"/>
      <c r="C649" s="2"/>
      <c r="D649" s="12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10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125"/>
      <c r="BD649" s="2"/>
      <c r="BE649" s="2"/>
      <c r="BF649" s="2"/>
      <c r="BG649" s="2"/>
      <c r="BH649" s="2"/>
      <c r="BI649" s="125"/>
      <c r="BJ649" s="125"/>
      <c r="BK649" s="125"/>
      <c r="BL649" s="2"/>
      <c r="BM649" s="2"/>
      <c r="BN649" s="2"/>
      <c r="BO649" s="125"/>
      <c r="BP649" s="125"/>
      <c r="BQ649" s="125"/>
      <c r="BR649" s="2"/>
      <c r="BS649" s="2"/>
      <c r="BT649" s="2"/>
      <c r="BU649" s="125"/>
      <c r="BV649" s="125"/>
      <c r="BW649" s="125"/>
      <c r="BX649" s="2"/>
      <c r="BY649" s="2"/>
      <c r="BZ649" s="2"/>
      <c r="CA649" s="2"/>
      <c r="CB649" s="2"/>
    </row>
    <row r="650" spans="1:80" ht="15.5" x14ac:dyDescent="0.3">
      <c r="A650" s="10"/>
      <c r="B650" s="2"/>
      <c r="C650" s="2"/>
      <c r="D650" s="12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10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125"/>
      <c r="BD650" s="2"/>
      <c r="BE650" s="2"/>
      <c r="BF650" s="2"/>
      <c r="BG650" s="2"/>
      <c r="BH650" s="2"/>
      <c r="BI650" s="125"/>
      <c r="BJ650" s="125"/>
      <c r="BK650" s="125"/>
      <c r="BL650" s="2"/>
      <c r="BM650" s="2"/>
      <c r="BN650" s="2"/>
      <c r="BO650" s="125"/>
      <c r="BP650" s="125"/>
      <c r="BQ650" s="125"/>
      <c r="BR650" s="2"/>
      <c r="BS650" s="2"/>
      <c r="BT650" s="2"/>
      <c r="BU650" s="125"/>
      <c r="BV650" s="125"/>
      <c r="BW650" s="125"/>
      <c r="BX650" s="2"/>
      <c r="BY650" s="2"/>
      <c r="BZ650" s="2"/>
      <c r="CA650" s="2"/>
      <c r="CB650" s="2"/>
    </row>
    <row r="651" spans="1:80" ht="15.5" x14ac:dyDescent="0.3">
      <c r="A651" s="10"/>
      <c r="B651" s="2"/>
      <c r="C651" s="2"/>
      <c r="D651" s="12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10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125"/>
      <c r="BD651" s="2"/>
      <c r="BE651" s="2"/>
      <c r="BF651" s="2"/>
      <c r="BG651" s="2"/>
      <c r="BH651" s="2"/>
      <c r="BI651" s="125"/>
      <c r="BJ651" s="125"/>
      <c r="BK651" s="125"/>
      <c r="BL651" s="2"/>
      <c r="BM651" s="2"/>
      <c r="BN651" s="2"/>
      <c r="BO651" s="125"/>
      <c r="BP651" s="125"/>
      <c r="BQ651" s="125"/>
      <c r="BR651" s="2"/>
      <c r="BS651" s="2"/>
      <c r="BT651" s="2"/>
      <c r="BU651" s="125"/>
      <c r="BV651" s="125"/>
      <c r="BW651" s="125"/>
      <c r="BX651" s="2"/>
      <c r="BY651" s="2"/>
      <c r="BZ651" s="2"/>
      <c r="CA651" s="2"/>
      <c r="CB651" s="2"/>
    </row>
    <row r="652" spans="1:80" ht="15.5" x14ac:dyDescent="0.3">
      <c r="A652" s="10"/>
      <c r="B652" s="2"/>
      <c r="C652" s="2"/>
      <c r="D652" s="12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10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125"/>
      <c r="BD652" s="2"/>
      <c r="BE652" s="2"/>
      <c r="BF652" s="2"/>
      <c r="BG652" s="2"/>
      <c r="BH652" s="2"/>
      <c r="BI652" s="125"/>
      <c r="BJ652" s="125"/>
      <c r="BK652" s="125"/>
      <c r="BL652" s="2"/>
      <c r="BM652" s="2"/>
      <c r="BN652" s="2"/>
      <c r="BO652" s="125"/>
      <c r="BP652" s="125"/>
      <c r="BQ652" s="125"/>
      <c r="BR652" s="2"/>
      <c r="BS652" s="2"/>
      <c r="BT652" s="2"/>
      <c r="BU652" s="125"/>
      <c r="BV652" s="125"/>
      <c r="BW652" s="125"/>
      <c r="BX652" s="2"/>
      <c r="BY652" s="2"/>
      <c r="BZ652" s="2"/>
      <c r="CA652" s="2"/>
      <c r="CB652" s="2"/>
    </row>
    <row r="653" spans="1:80" ht="15.5" x14ac:dyDescent="0.3">
      <c r="A653" s="10"/>
      <c r="B653" s="2"/>
      <c r="C653" s="2"/>
      <c r="D653" s="12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10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125"/>
      <c r="BD653" s="2"/>
      <c r="BE653" s="2"/>
      <c r="BF653" s="2"/>
      <c r="BG653" s="2"/>
      <c r="BH653" s="2"/>
      <c r="BI653" s="125"/>
      <c r="BJ653" s="125"/>
      <c r="BK653" s="125"/>
      <c r="BL653" s="2"/>
      <c r="BM653" s="2"/>
      <c r="BN653" s="2"/>
      <c r="BO653" s="125"/>
      <c r="BP653" s="125"/>
      <c r="BQ653" s="125"/>
      <c r="BR653" s="2"/>
      <c r="BS653" s="2"/>
      <c r="BT653" s="2"/>
      <c r="BU653" s="125"/>
      <c r="BV653" s="125"/>
      <c r="BW653" s="125"/>
      <c r="BX653" s="2"/>
      <c r="BY653" s="2"/>
      <c r="BZ653" s="2"/>
      <c r="CA653" s="2"/>
      <c r="CB653" s="2"/>
    </row>
    <row r="654" spans="1:80" ht="15.5" x14ac:dyDescent="0.3">
      <c r="A654" s="10"/>
      <c r="B654" s="2"/>
      <c r="C654" s="2"/>
      <c r="D654" s="12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10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125"/>
      <c r="BD654" s="2"/>
      <c r="BE654" s="2"/>
      <c r="BF654" s="2"/>
      <c r="BG654" s="2"/>
      <c r="BH654" s="2"/>
      <c r="BI654" s="125"/>
      <c r="BJ654" s="125"/>
      <c r="BK654" s="125"/>
      <c r="BL654" s="2"/>
      <c r="BM654" s="2"/>
      <c r="BN654" s="2"/>
      <c r="BO654" s="125"/>
      <c r="BP654" s="125"/>
      <c r="BQ654" s="125"/>
      <c r="BR654" s="2"/>
      <c r="BS654" s="2"/>
      <c r="BT654" s="2"/>
      <c r="BU654" s="125"/>
      <c r="BV654" s="125"/>
      <c r="BW654" s="125"/>
      <c r="BX654" s="2"/>
      <c r="BY654" s="2"/>
      <c r="BZ654" s="2"/>
      <c r="CA654" s="2"/>
      <c r="CB654" s="2"/>
    </row>
    <row r="655" spans="1:80" ht="15.5" x14ac:dyDescent="0.3">
      <c r="A655" s="10"/>
      <c r="B655" s="2"/>
      <c r="C655" s="2"/>
      <c r="D655" s="12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10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125"/>
      <c r="BD655" s="2"/>
      <c r="BE655" s="2"/>
      <c r="BF655" s="2"/>
      <c r="BG655" s="2"/>
      <c r="BH655" s="2"/>
      <c r="BI655" s="125"/>
      <c r="BJ655" s="125"/>
      <c r="BK655" s="125"/>
      <c r="BL655" s="2"/>
      <c r="BM655" s="2"/>
      <c r="BN655" s="2"/>
      <c r="BO655" s="125"/>
      <c r="BP655" s="125"/>
      <c r="BQ655" s="125"/>
      <c r="BR655" s="2"/>
      <c r="BS655" s="2"/>
      <c r="BT655" s="2"/>
      <c r="BU655" s="125"/>
      <c r="BV655" s="125"/>
      <c r="BW655" s="125"/>
      <c r="BX655" s="2"/>
      <c r="BY655" s="2"/>
      <c r="BZ655" s="2"/>
      <c r="CA655" s="2"/>
      <c r="CB655" s="2"/>
    </row>
    <row r="656" spans="1:80" ht="15.5" x14ac:dyDescent="0.3">
      <c r="A656" s="10"/>
      <c r="B656" s="2"/>
      <c r="C656" s="2"/>
      <c r="D656" s="12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10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125"/>
      <c r="BD656" s="2"/>
      <c r="BE656" s="2"/>
      <c r="BF656" s="2"/>
      <c r="BG656" s="2"/>
      <c r="BH656" s="2"/>
      <c r="BI656" s="125"/>
      <c r="BJ656" s="125"/>
      <c r="BK656" s="125"/>
      <c r="BL656" s="2"/>
      <c r="BM656" s="2"/>
      <c r="BN656" s="2"/>
      <c r="BO656" s="125"/>
      <c r="BP656" s="125"/>
      <c r="BQ656" s="125"/>
      <c r="BR656" s="2"/>
      <c r="BS656" s="2"/>
      <c r="BT656" s="2"/>
      <c r="BU656" s="125"/>
      <c r="BV656" s="125"/>
      <c r="BW656" s="125"/>
      <c r="BX656" s="2"/>
      <c r="BY656" s="2"/>
      <c r="BZ656" s="2"/>
      <c r="CA656" s="2"/>
      <c r="CB656" s="2"/>
    </row>
    <row r="657" spans="1:80" ht="15.5" x14ac:dyDescent="0.3">
      <c r="A657" s="10"/>
      <c r="B657" s="2"/>
      <c r="C657" s="2"/>
      <c r="D657" s="12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10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125"/>
      <c r="BD657" s="2"/>
      <c r="BE657" s="2"/>
      <c r="BF657" s="2"/>
      <c r="BG657" s="2"/>
      <c r="BH657" s="2"/>
      <c r="BI657" s="125"/>
      <c r="BJ657" s="125"/>
      <c r="BK657" s="125"/>
      <c r="BL657" s="2"/>
      <c r="BM657" s="2"/>
      <c r="BN657" s="2"/>
      <c r="BO657" s="125"/>
      <c r="BP657" s="125"/>
      <c r="BQ657" s="125"/>
      <c r="BR657" s="2"/>
      <c r="BS657" s="2"/>
      <c r="BT657" s="2"/>
      <c r="BU657" s="125"/>
      <c r="BV657" s="125"/>
      <c r="BW657" s="125"/>
      <c r="BX657" s="2"/>
      <c r="BY657" s="2"/>
      <c r="BZ657" s="2"/>
      <c r="CA657" s="2"/>
      <c r="CB657" s="2"/>
    </row>
    <row r="658" spans="1:80" ht="15.5" x14ac:dyDescent="0.3">
      <c r="A658" s="10"/>
      <c r="B658" s="2"/>
      <c r="C658" s="2"/>
      <c r="D658" s="12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10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125"/>
      <c r="BD658" s="2"/>
      <c r="BE658" s="2"/>
      <c r="BF658" s="2"/>
      <c r="BG658" s="2"/>
      <c r="BH658" s="2"/>
      <c r="BI658" s="125"/>
      <c r="BJ658" s="125"/>
      <c r="BK658" s="125"/>
      <c r="BL658" s="2"/>
      <c r="BM658" s="2"/>
      <c r="BN658" s="2"/>
      <c r="BO658" s="125"/>
      <c r="BP658" s="125"/>
      <c r="BQ658" s="125"/>
      <c r="BR658" s="2"/>
      <c r="BS658" s="2"/>
      <c r="BT658" s="2"/>
      <c r="BU658" s="125"/>
      <c r="BV658" s="125"/>
      <c r="BW658" s="125"/>
      <c r="BX658" s="2"/>
      <c r="BY658" s="2"/>
      <c r="BZ658" s="2"/>
      <c r="CA658" s="2"/>
      <c r="CB658" s="2"/>
    </row>
    <row r="659" spans="1:80" ht="15.5" x14ac:dyDescent="0.3">
      <c r="A659" s="10"/>
      <c r="B659" s="2"/>
      <c r="C659" s="2"/>
      <c r="D659" s="12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10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125"/>
      <c r="BD659" s="2"/>
      <c r="BE659" s="2"/>
      <c r="BF659" s="2"/>
      <c r="BG659" s="2"/>
      <c r="BH659" s="2"/>
      <c r="BI659" s="125"/>
      <c r="BJ659" s="125"/>
      <c r="BK659" s="125"/>
      <c r="BL659" s="2"/>
      <c r="BM659" s="2"/>
      <c r="BN659" s="2"/>
      <c r="BO659" s="125"/>
      <c r="BP659" s="125"/>
      <c r="BQ659" s="125"/>
      <c r="BR659" s="2"/>
      <c r="BS659" s="2"/>
      <c r="BT659" s="2"/>
      <c r="BU659" s="125"/>
      <c r="BV659" s="125"/>
      <c r="BW659" s="125"/>
      <c r="BX659" s="2"/>
      <c r="BY659" s="2"/>
      <c r="BZ659" s="2"/>
      <c r="CA659" s="2"/>
      <c r="CB659" s="2"/>
    </row>
    <row r="660" spans="1:80" ht="15.5" x14ac:dyDescent="0.3">
      <c r="A660" s="10"/>
      <c r="B660" s="2"/>
      <c r="C660" s="2"/>
      <c r="D660" s="12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10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125"/>
      <c r="BD660" s="2"/>
      <c r="BE660" s="2"/>
      <c r="BF660" s="2"/>
      <c r="BG660" s="2"/>
      <c r="BH660" s="2"/>
      <c r="BI660" s="125"/>
      <c r="BJ660" s="125"/>
      <c r="BK660" s="125"/>
      <c r="BL660" s="2"/>
      <c r="BM660" s="2"/>
      <c r="BN660" s="2"/>
      <c r="BO660" s="125"/>
      <c r="BP660" s="125"/>
      <c r="BQ660" s="125"/>
      <c r="BR660" s="2"/>
      <c r="BS660" s="2"/>
      <c r="BT660" s="2"/>
      <c r="BU660" s="125"/>
      <c r="BV660" s="125"/>
      <c r="BW660" s="125"/>
      <c r="BX660" s="2"/>
      <c r="BY660" s="2"/>
      <c r="BZ660" s="2"/>
      <c r="CA660" s="2"/>
      <c r="CB660" s="2"/>
    </row>
    <row r="661" spans="1:80" ht="15.5" x14ac:dyDescent="0.3">
      <c r="A661" s="10"/>
      <c r="B661" s="2"/>
      <c r="C661" s="2"/>
      <c r="D661" s="12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10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125"/>
      <c r="BD661" s="2"/>
      <c r="BE661" s="2"/>
      <c r="BF661" s="2"/>
      <c r="BG661" s="2"/>
      <c r="BH661" s="2"/>
      <c r="BI661" s="125"/>
      <c r="BJ661" s="125"/>
      <c r="BK661" s="125"/>
      <c r="BL661" s="2"/>
      <c r="BM661" s="2"/>
      <c r="BN661" s="2"/>
      <c r="BO661" s="125"/>
      <c r="BP661" s="125"/>
      <c r="BQ661" s="125"/>
      <c r="BR661" s="2"/>
      <c r="BS661" s="2"/>
      <c r="BT661" s="2"/>
      <c r="BU661" s="125"/>
      <c r="BV661" s="125"/>
      <c r="BW661" s="125"/>
      <c r="BX661" s="2"/>
      <c r="BY661" s="2"/>
      <c r="BZ661" s="2"/>
      <c r="CA661" s="2"/>
      <c r="CB661" s="2"/>
    </row>
    <row r="662" spans="1:80" ht="15.5" x14ac:dyDescent="0.3">
      <c r="A662" s="10"/>
      <c r="B662" s="2"/>
      <c r="C662" s="2"/>
      <c r="D662" s="12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10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125"/>
      <c r="BD662" s="2"/>
      <c r="BE662" s="2"/>
      <c r="BF662" s="2"/>
      <c r="BG662" s="2"/>
      <c r="BH662" s="2"/>
      <c r="BI662" s="125"/>
      <c r="BJ662" s="125"/>
      <c r="BK662" s="125"/>
      <c r="BL662" s="2"/>
      <c r="BM662" s="2"/>
      <c r="BN662" s="2"/>
      <c r="BO662" s="125"/>
      <c r="BP662" s="125"/>
      <c r="BQ662" s="125"/>
      <c r="BR662" s="2"/>
      <c r="BS662" s="2"/>
      <c r="BT662" s="2"/>
      <c r="BU662" s="125"/>
      <c r="BV662" s="125"/>
      <c r="BW662" s="125"/>
      <c r="BX662" s="2"/>
      <c r="BY662" s="2"/>
      <c r="BZ662" s="2"/>
      <c r="CA662" s="2"/>
      <c r="CB662" s="2"/>
    </row>
    <row r="663" spans="1:80" ht="15.5" x14ac:dyDescent="0.3">
      <c r="A663" s="10"/>
      <c r="B663" s="2"/>
      <c r="C663" s="2"/>
      <c r="D663" s="12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10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125"/>
      <c r="BD663" s="2"/>
      <c r="BE663" s="2"/>
      <c r="BF663" s="2"/>
      <c r="BG663" s="2"/>
      <c r="BH663" s="2"/>
      <c r="BI663" s="125"/>
      <c r="BJ663" s="125"/>
      <c r="BK663" s="125"/>
      <c r="BL663" s="2"/>
      <c r="BM663" s="2"/>
      <c r="BN663" s="2"/>
      <c r="BO663" s="125"/>
      <c r="BP663" s="125"/>
      <c r="BQ663" s="125"/>
      <c r="BR663" s="2"/>
      <c r="BS663" s="2"/>
      <c r="BT663" s="2"/>
      <c r="BU663" s="125"/>
      <c r="BV663" s="125"/>
      <c r="BW663" s="125"/>
      <c r="BX663" s="2"/>
      <c r="BY663" s="2"/>
      <c r="BZ663" s="2"/>
      <c r="CA663" s="2"/>
      <c r="CB663" s="2"/>
    </row>
    <row r="664" spans="1:80" ht="15.5" x14ac:dyDescent="0.3">
      <c r="A664" s="10"/>
      <c r="B664" s="2"/>
      <c r="C664" s="2"/>
      <c r="D664" s="12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10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125"/>
      <c r="BD664" s="2"/>
      <c r="BE664" s="2"/>
      <c r="BF664" s="2"/>
      <c r="BG664" s="2"/>
      <c r="BH664" s="2"/>
      <c r="BI664" s="125"/>
      <c r="BJ664" s="125"/>
      <c r="BK664" s="125"/>
      <c r="BL664" s="2"/>
      <c r="BM664" s="2"/>
      <c r="BN664" s="2"/>
      <c r="BO664" s="125"/>
      <c r="BP664" s="125"/>
      <c r="BQ664" s="125"/>
      <c r="BR664" s="2"/>
      <c r="BS664" s="2"/>
      <c r="BT664" s="2"/>
      <c r="BU664" s="125"/>
      <c r="BV664" s="125"/>
      <c r="BW664" s="125"/>
      <c r="BX664" s="2"/>
      <c r="BY664" s="2"/>
      <c r="BZ664" s="2"/>
      <c r="CA664" s="2"/>
      <c r="CB664" s="2"/>
    </row>
    <row r="665" spans="1:80" ht="15.5" x14ac:dyDescent="0.3">
      <c r="A665" s="10"/>
      <c r="B665" s="2"/>
      <c r="C665" s="2"/>
      <c r="D665" s="12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10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125"/>
      <c r="BD665" s="2"/>
      <c r="BE665" s="2"/>
      <c r="BF665" s="2"/>
      <c r="BG665" s="2"/>
      <c r="BH665" s="2"/>
      <c r="BI665" s="125"/>
      <c r="BJ665" s="125"/>
      <c r="BK665" s="125"/>
      <c r="BL665" s="2"/>
      <c r="BM665" s="2"/>
      <c r="BN665" s="2"/>
      <c r="BO665" s="125"/>
      <c r="BP665" s="125"/>
      <c r="BQ665" s="125"/>
      <c r="BR665" s="2"/>
      <c r="BS665" s="2"/>
      <c r="BT665" s="2"/>
      <c r="BU665" s="125"/>
      <c r="BV665" s="125"/>
      <c r="BW665" s="125"/>
      <c r="BX665" s="2"/>
      <c r="BY665" s="2"/>
      <c r="BZ665" s="2"/>
      <c r="CA665" s="2"/>
      <c r="CB665" s="2"/>
    </row>
    <row r="666" spans="1:80" ht="15.5" x14ac:dyDescent="0.3">
      <c r="A666" s="10"/>
      <c r="B666" s="2"/>
      <c r="C666" s="2"/>
      <c r="D666" s="12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10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125"/>
      <c r="BD666" s="2"/>
      <c r="BE666" s="2"/>
      <c r="BF666" s="2"/>
      <c r="BG666" s="2"/>
      <c r="BH666" s="2"/>
      <c r="BI666" s="125"/>
      <c r="BJ666" s="125"/>
      <c r="BK666" s="125"/>
      <c r="BL666" s="2"/>
      <c r="BM666" s="2"/>
      <c r="BN666" s="2"/>
      <c r="BO666" s="125"/>
      <c r="BP666" s="125"/>
      <c r="BQ666" s="125"/>
      <c r="BR666" s="2"/>
      <c r="BS666" s="2"/>
      <c r="BT666" s="2"/>
      <c r="BU666" s="125"/>
      <c r="BV666" s="125"/>
      <c r="BW666" s="125"/>
      <c r="BX666" s="2"/>
      <c r="BY666" s="2"/>
      <c r="BZ666" s="2"/>
      <c r="CA666" s="2"/>
      <c r="CB666" s="2"/>
    </row>
    <row r="667" spans="1:80" ht="15.5" x14ac:dyDescent="0.3">
      <c r="A667" s="10"/>
      <c r="B667" s="2"/>
      <c r="C667" s="2"/>
      <c r="D667" s="12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10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125"/>
      <c r="BD667" s="2"/>
      <c r="BE667" s="2"/>
      <c r="BF667" s="2"/>
      <c r="BG667" s="2"/>
      <c r="BH667" s="2"/>
      <c r="BI667" s="125"/>
      <c r="BJ667" s="125"/>
      <c r="BK667" s="125"/>
      <c r="BL667" s="2"/>
      <c r="BM667" s="2"/>
      <c r="BN667" s="2"/>
      <c r="BO667" s="125"/>
      <c r="BP667" s="125"/>
      <c r="BQ667" s="125"/>
      <c r="BR667" s="2"/>
      <c r="BS667" s="2"/>
      <c r="BT667" s="2"/>
      <c r="BU667" s="125"/>
      <c r="BV667" s="125"/>
      <c r="BW667" s="125"/>
      <c r="BX667" s="2"/>
      <c r="BY667" s="2"/>
      <c r="BZ667" s="2"/>
      <c r="CA667" s="2"/>
      <c r="CB667" s="2"/>
    </row>
    <row r="668" spans="1:80" ht="15.5" x14ac:dyDescent="0.3">
      <c r="A668" s="10"/>
      <c r="B668" s="2"/>
      <c r="C668" s="2"/>
      <c r="D668" s="12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10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125"/>
      <c r="BD668" s="2"/>
      <c r="BE668" s="2"/>
      <c r="BF668" s="2"/>
      <c r="BG668" s="2"/>
      <c r="BH668" s="2"/>
      <c r="BI668" s="125"/>
      <c r="BJ668" s="125"/>
      <c r="BK668" s="125"/>
      <c r="BL668" s="2"/>
      <c r="BM668" s="2"/>
      <c r="BN668" s="2"/>
      <c r="BO668" s="125"/>
      <c r="BP668" s="125"/>
      <c r="BQ668" s="125"/>
      <c r="BR668" s="2"/>
      <c r="BS668" s="2"/>
      <c r="BT668" s="2"/>
      <c r="BU668" s="125"/>
      <c r="BV668" s="125"/>
      <c r="BW668" s="125"/>
      <c r="BX668" s="2"/>
      <c r="BY668" s="2"/>
      <c r="BZ668" s="2"/>
      <c r="CA668" s="2"/>
      <c r="CB668" s="2"/>
    </row>
    <row r="669" spans="1:80" ht="15.5" x14ac:dyDescent="0.3">
      <c r="A669" s="10"/>
      <c r="B669" s="2"/>
      <c r="C669" s="2"/>
      <c r="D669" s="12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10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125"/>
      <c r="BD669" s="2"/>
      <c r="BE669" s="2"/>
      <c r="BF669" s="2"/>
      <c r="BG669" s="2"/>
      <c r="BH669" s="2"/>
      <c r="BI669" s="125"/>
      <c r="BJ669" s="125"/>
      <c r="BK669" s="125"/>
      <c r="BL669" s="2"/>
      <c r="BM669" s="2"/>
      <c r="BN669" s="2"/>
      <c r="BO669" s="125"/>
      <c r="BP669" s="125"/>
      <c r="BQ669" s="125"/>
      <c r="BR669" s="2"/>
      <c r="BS669" s="2"/>
      <c r="BT669" s="2"/>
      <c r="BU669" s="125"/>
      <c r="BV669" s="125"/>
      <c r="BW669" s="125"/>
      <c r="BX669" s="2"/>
      <c r="BY669" s="2"/>
      <c r="BZ669" s="2"/>
      <c r="CA669" s="2"/>
      <c r="CB669" s="2"/>
    </row>
    <row r="670" spans="1:80" ht="15.5" x14ac:dyDescent="0.3">
      <c r="A670" s="10"/>
      <c r="B670" s="2"/>
      <c r="C670" s="2"/>
      <c r="D670" s="12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10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125"/>
      <c r="BD670" s="2"/>
      <c r="BE670" s="2"/>
      <c r="BF670" s="2"/>
      <c r="BG670" s="2"/>
      <c r="BH670" s="2"/>
      <c r="BI670" s="125"/>
      <c r="BJ670" s="125"/>
      <c r="BK670" s="125"/>
      <c r="BL670" s="2"/>
      <c r="BM670" s="2"/>
      <c r="BN670" s="2"/>
      <c r="BO670" s="125"/>
      <c r="BP670" s="125"/>
      <c r="BQ670" s="125"/>
      <c r="BR670" s="2"/>
      <c r="BS670" s="2"/>
      <c r="BT670" s="2"/>
      <c r="BU670" s="125"/>
      <c r="BV670" s="125"/>
      <c r="BW670" s="125"/>
      <c r="BX670" s="2"/>
      <c r="BY670" s="2"/>
      <c r="BZ670" s="2"/>
      <c r="CA670" s="2"/>
      <c r="CB670" s="2"/>
    </row>
    <row r="671" spans="1:80" ht="15.5" x14ac:dyDescent="0.3">
      <c r="A671" s="10"/>
      <c r="B671" s="2"/>
      <c r="C671" s="2"/>
      <c r="D671" s="12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10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125"/>
      <c r="BD671" s="2"/>
      <c r="BE671" s="2"/>
      <c r="BF671" s="2"/>
      <c r="BG671" s="2"/>
      <c r="BH671" s="2"/>
      <c r="BI671" s="125"/>
      <c r="BJ671" s="125"/>
      <c r="BK671" s="125"/>
      <c r="BL671" s="2"/>
      <c r="BM671" s="2"/>
      <c r="BN671" s="2"/>
      <c r="BO671" s="125"/>
      <c r="BP671" s="125"/>
      <c r="BQ671" s="125"/>
      <c r="BR671" s="2"/>
      <c r="BS671" s="2"/>
      <c r="BT671" s="2"/>
      <c r="BU671" s="125"/>
      <c r="BV671" s="125"/>
      <c r="BW671" s="125"/>
      <c r="BX671" s="2"/>
      <c r="BY671" s="2"/>
      <c r="BZ671" s="2"/>
      <c r="CA671" s="2"/>
      <c r="CB671" s="2"/>
    </row>
    <row r="672" spans="1:80" ht="15.5" x14ac:dyDescent="0.3">
      <c r="A672" s="10"/>
      <c r="B672" s="2"/>
      <c r="C672" s="2"/>
      <c r="D672" s="12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10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125"/>
      <c r="BD672" s="2"/>
      <c r="BE672" s="2"/>
      <c r="BF672" s="2"/>
      <c r="BG672" s="2"/>
      <c r="BH672" s="2"/>
      <c r="BI672" s="125"/>
      <c r="BJ672" s="125"/>
      <c r="BK672" s="125"/>
      <c r="BL672" s="2"/>
      <c r="BM672" s="2"/>
      <c r="BN672" s="2"/>
      <c r="BO672" s="125"/>
      <c r="BP672" s="125"/>
      <c r="BQ672" s="125"/>
      <c r="BR672" s="2"/>
      <c r="BS672" s="2"/>
      <c r="BT672" s="2"/>
      <c r="BU672" s="125"/>
      <c r="BV672" s="125"/>
      <c r="BW672" s="125"/>
      <c r="BX672" s="2"/>
      <c r="BY672" s="2"/>
      <c r="BZ672" s="2"/>
      <c r="CA672" s="2"/>
      <c r="CB672" s="2"/>
    </row>
    <row r="673" spans="1:80" ht="15.5" x14ac:dyDescent="0.3">
      <c r="A673" s="10"/>
      <c r="B673" s="2"/>
      <c r="C673" s="2"/>
      <c r="D673" s="12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10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125"/>
      <c r="BD673" s="2"/>
      <c r="BE673" s="2"/>
      <c r="BF673" s="2"/>
      <c r="BG673" s="2"/>
      <c r="BH673" s="2"/>
      <c r="BI673" s="125"/>
      <c r="BJ673" s="125"/>
      <c r="BK673" s="125"/>
      <c r="BL673" s="2"/>
      <c r="BM673" s="2"/>
      <c r="BN673" s="2"/>
      <c r="BO673" s="125"/>
      <c r="BP673" s="125"/>
      <c r="BQ673" s="125"/>
      <c r="BR673" s="2"/>
      <c r="BS673" s="2"/>
      <c r="BT673" s="2"/>
      <c r="BU673" s="125"/>
      <c r="BV673" s="125"/>
      <c r="BW673" s="125"/>
      <c r="BX673" s="2"/>
      <c r="BY673" s="2"/>
      <c r="BZ673" s="2"/>
      <c r="CA673" s="2"/>
      <c r="CB673" s="2"/>
    </row>
    <row r="674" spans="1:80" ht="15.5" x14ac:dyDescent="0.3">
      <c r="A674" s="10"/>
      <c r="B674" s="2"/>
      <c r="C674" s="2"/>
      <c r="D674" s="12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10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125"/>
      <c r="BD674" s="2"/>
      <c r="BE674" s="2"/>
      <c r="BF674" s="2"/>
      <c r="BG674" s="2"/>
      <c r="BH674" s="2"/>
      <c r="BI674" s="125"/>
      <c r="BJ674" s="125"/>
      <c r="BK674" s="125"/>
      <c r="BL674" s="2"/>
      <c r="BM674" s="2"/>
      <c r="BN674" s="2"/>
      <c r="BO674" s="125"/>
      <c r="BP674" s="125"/>
      <c r="BQ674" s="125"/>
      <c r="BR674" s="2"/>
      <c r="BS674" s="2"/>
      <c r="BT674" s="2"/>
      <c r="BU674" s="125"/>
      <c r="BV674" s="125"/>
      <c r="BW674" s="125"/>
      <c r="BX674" s="2"/>
      <c r="BY674" s="2"/>
      <c r="BZ674" s="2"/>
      <c r="CA674" s="2"/>
      <c r="CB674" s="2"/>
    </row>
    <row r="675" spans="1:80" ht="15.5" x14ac:dyDescent="0.3">
      <c r="A675" s="10"/>
      <c r="B675" s="2"/>
      <c r="C675" s="2"/>
      <c r="D675" s="12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10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125"/>
      <c r="BD675" s="2"/>
      <c r="BE675" s="2"/>
      <c r="BF675" s="2"/>
      <c r="BG675" s="2"/>
      <c r="BH675" s="2"/>
      <c r="BI675" s="125"/>
      <c r="BJ675" s="125"/>
      <c r="BK675" s="125"/>
      <c r="BL675" s="2"/>
      <c r="BM675" s="2"/>
      <c r="BN675" s="2"/>
      <c r="BO675" s="125"/>
      <c r="BP675" s="125"/>
      <c r="BQ675" s="125"/>
      <c r="BR675" s="2"/>
      <c r="BS675" s="2"/>
      <c r="BT675" s="2"/>
      <c r="BU675" s="125"/>
      <c r="BV675" s="125"/>
      <c r="BW675" s="125"/>
      <c r="BX675" s="2"/>
      <c r="BY675" s="2"/>
      <c r="BZ675" s="2"/>
      <c r="CA675" s="2"/>
      <c r="CB675" s="2"/>
    </row>
    <row r="676" spans="1:80" ht="15.5" x14ac:dyDescent="0.3">
      <c r="A676" s="10"/>
      <c r="B676" s="2"/>
      <c r="C676" s="2"/>
      <c r="D676" s="12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10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125"/>
      <c r="BD676" s="2"/>
      <c r="BE676" s="2"/>
      <c r="BF676" s="2"/>
      <c r="BG676" s="2"/>
      <c r="BH676" s="2"/>
      <c r="BI676" s="125"/>
      <c r="BJ676" s="125"/>
      <c r="BK676" s="125"/>
      <c r="BL676" s="2"/>
      <c r="BM676" s="2"/>
      <c r="BN676" s="2"/>
      <c r="BO676" s="125"/>
      <c r="BP676" s="125"/>
      <c r="BQ676" s="125"/>
      <c r="BR676" s="2"/>
      <c r="BS676" s="2"/>
      <c r="BT676" s="2"/>
      <c r="BU676" s="125"/>
      <c r="BV676" s="125"/>
      <c r="BW676" s="125"/>
      <c r="BX676" s="2"/>
      <c r="BY676" s="2"/>
      <c r="BZ676" s="2"/>
      <c r="CA676" s="2"/>
      <c r="CB676" s="2"/>
    </row>
    <row r="677" spans="1:80" ht="15.5" x14ac:dyDescent="0.3">
      <c r="A677" s="10"/>
      <c r="B677" s="2"/>
      <c r="C677" s="2"/>
      <c r="D677" s="12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10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125"/>
      <c r="BD677" s="2"/>
      <c r="BE677" s="2"/>
      <c r="BF677" s="2"/>
      <c r="BG677" s="2"/>
      <c r="BH677" s="2"/>
      <c r="BI677" s="125"/>
      <c r="BJ677" s="125"/>
      <c r="BK677" s="125"/>
      <c r="BL677" s="2"/>
      <c r="BM677" s="2"/>
      <c r="BN677" s="2"/>
      <c r="BO677" s="125"/>
      <c r="BP677" s="125"/>
      <c r="BQ677" s="125"/>
      <c r="BR677" s="2"/>
      <c r="BS677" s="2"/>
      <c r="BT677" s="2"/>
      <c r="BU677" s="125"/>
      <c r="BV677" s="125"/>
      <c r="BW677" s="125"/>
      <c r="BX677" s="2"/>
      <c r="BY677" s="2"/>
      <c r="BZ677" s="2"/>
      <c r="CA677" s="2"/>
      <c r="CB677" s="2"/>
    </row>
    <row r="678" spans="1:80" ht="15.5" x14ac:dyDescent="0.3">
      <c r="A678" s="10"/>
      <c r="B678" s="2"/>
      <c r="C678" s="2"/>
      <c r="D678" s="12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10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125"/>
      <c r="BD678" s="2"/>
      <c r="BE678" s="2"/>
      <c r="BF678" s="2"/>
      <c r="BG678" s="2"/>
      <c r="BH678" s="2"/>
      <c r="BI678" s="125"/>
      <c r="BJ678" s="125"/>
      <c r="BK678" s="125"/>
      <c r="BL678" s="2"/>
      <c r="BM678" s="2"/>
      <c r="BN678" s="2"/>
      <c r="BO678" s="125"/>
      <c r="BP678" s="125"/>
      <c r="BQ678" s="125"/>
      <c r="BR678" s="2"/>
      <c r="BS678" s="2"/>
      <c r="BT678" s="2"/>
      <c r="BU678" s="125"/>
      <c r="BV678" s="125"/>
      <c r="BW678" s="125"/>
      <c r="BX678" s="2"/>
      <c r="BY678" s="2"/>
      <c r="BZ678" s="2"/>
      <c r="CA678" s="2"/>
      <c r="CB678" s="2"/>
    </row>
    <row r="679" spans="1:80" ht="15.5" x14ac:dyDescent="0.3">
      <c r="A679" s="10"/>
      <c r="B679" s="2"/>
      <c r="C679" s="2"/>
      <c r="D679" s="12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10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125"/>
      <c r="BD679" s="2"/>
      <c r="BE679" s="2"/>
      <c r="BF679" s="2"/>
      <c r="BG679" s="2"/>
      <c r="BH679" s="2"/>
      <c r="BI679" s="125"/>
      <c r="BJ679" s="125"/>
      <c r="BK679" s="125"/>
      <c r="BL679" s="2"/>
      <c r="BM679" s="2"/>
      <c r="BN679" s="2"/>
      <c r="BO679" s="125"/>
      <c r="BP679" s="125"/>
      <c r="BQ679" s="125"/>
      <c r="BR679" s="2"/>
      <c r="BS679" s="2"/>
      <c r="BT679" s="2"/>
      <c r="BU679" s="125"/>
      <c r="BV679" s="125"/>
      <c r="BW679" s="125"/>
      <c r="BX679" s="2"/>
      <c r="BY679" s="2"/>
      <c r="BZ679" s="2"/>
      <c r="CA679" s="2"/>
      <c r="CB679" s="2"/>
    </row>
    <row r="680" spans="1:80" ht="15.5" x14ac:dyDescent="0.3">
      <c r="A680" s="10"/>
      <c r="B680" s="2"/>
      <c r="C680" s="2"/>
      <c r="D680" s="12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10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125"/>
      <c r="BD680" s="2"/>
      <c r="BE680" s="2"/>
      <c r="BF680" s="2"/>
      <c r="BG680" s="2"/>
      <c r="BH680" s="2"/>
      <c r="BI680" s="125"/>
      <c r="BJ680" s="125"/>
      <c r="BK680" s="125"/>
      <c r="BL680" s="2"/>
      <c r="BM680" s="2"/>
      <c r="BN680" s="2"/>
      <c r="BO680" s="125"/>
      <c r="BP680" s="125"/>
      <c r="BQ680" s="125"/>
      <c r="BR680" s="2"/>
      <c r="BS680" s="2"/>
      <c r="BT680" s="2"/>
      <c r="BU680" s="125"/>
      <c r="BV680" s="125"/>
      <c r="BW680" s="125"/>
      <c r="BX680" s="2"/>
      <c r="BY680" s="2"/>
      <c r="BZ680" s="2"/>
      <c r="CA680" s="2"/>
      <c r="CB680" s="2"/>
    </row>
    <row r="681" spans="1:80" ht="15.5" x14ac:dyDescent="0.3">
      <c r="A681" s="10"/>
      <c r="B681" s="2"/>
      <c r="C681" s="2"/>
      <c r="D681" s="12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10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125"/>
      <c r="BD681" s="2"/>
      <c r="BE681" s="2"/>
      <c r="BF681" s="2"/>
      <c r="BG681" s="2"/>
      <c r="BH681" s="2"/>
      <c r="BI681" s="125"/>
      <c r="BJ681" s="125"/>
      <c r="BK681" s="125"/>
      <c r="BL681" s="2"/>
      <c r="BM681" s="2"/>
      <c r="BN681" s="2"/>
      <c r="BO681" s="125"/>
      <c r="BP681" s="125"/>
      <c r="BQ681" s="125"/>
      <c r="BR681" s="2"/>
      <c r="BS681" s="2"/>
      <c r="BT681" s="2"/>
      <c r="BU681" s="125"/>
      <c r="BV681" s="125"/>
      <c r="BW681" s="125"/>
      <c r="BX681" s="2"/>
      <c r="BY681" s="2"/>
      <c r="BZ681" s="2"/>
      <c r="CA681" s="2"/>
      <c r="CB681" s="2"/>
    </row>
    <row r="682" spans="1:80" ht="15.5" x14ac:dyDescent="0.3">
      <c r="A682" s="10"/>
      <c r="B682" s="2"/>
      <c r="C682" s="2"/>
      <c r="D682" s="12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10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125"/>
      <c r="BD682" s="2"/>
      <c r="BE682" s="2"/>
      <c r="BF682" s="2"/>
      <c r="BG682" s="2"/>
      <c r="BH682" s="2"/>
      <c r="BI682" s="125"/>
      <c r="BJ682" s="125"/>
      <c r="BK682" s="125"/>
      <c r="BL682" s="2"/>
      <c r="BM682" s="2"/>
      <c r="BN682" s="2"/>
      <c r="BO682" s="125"/>
      <c r="BP682" s="125"/>
      <c r="BQ682" s="125"/>
      <c r="BR682" s="2"/>
      <c r="BS682" s="2"/>
      <c r="BT682" s="2"/>
      <c r="BU682" s="125"/>
      <c r="BV682" s="125"/>
      <c r="BW682" s="125"/>
      <c r="BX682" s="2"/>
      <c r="BY682" s="2"/>
      <c r="BZ682" s="2"/>
      <c r="CA682" s="2"/>
      <c r="CB682" s="2"/>
    </row>
    <row r="683" spans="1:80" ht="15.5" x14ac:dyDescent="0.3">
      <c r="A683" s="10"/>
      <c r="B683" s="2"/>
      <c r="C683" s="2"/>
      <c r="D683" s="12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10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125"/>
      <c r="BD683" s="2"/>
      <c r="BE683" s="2"/>
      <c r="BF683" s="2"/>
      <c r="BG683" s="2"/>
      <c r="BH683" s="2"/>
      <c r="BI683" s="125"/>
      <c r="BJ683" s="125"/>
      <c r="BK683" s="125"/>
      <c r="BL683" s="2"/>
      <c r="BM683" s="2"/>
      <c r="BN683" s="2"/>
      <c r="BO683" s="125"/>
      <c r="BP683" s="125"/>
      <c r="BQ683" s="125"/>
      <c r="BR683" s="2"/>
      <c r="BS683" s="2"/>
      <c r="BT683" s="2"/>
      <c r="BU683" s="125"/>
      <c r="BV683" s="125"/>
      <c r="BW683" s="125"/>
      <c r="BX683" s="2"/>
      <c r="BY683" s="2"/>
      <c r="BZ683" s="2"/>
      <c r="CA683" s="2"/>
      <c r="CB683" s="2"/>
    </row>
    <row r="684" spans="1:80" ht="15.5" x14ac:dyDescent="0.3">
      <c r="A684" s="10"/>
      <c r="B684" s="2"/>
      <c r="C684" s="2"/>
      <c r="D684" s="12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10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125"/>
      <c r="BD684" s="2"/>
      <c r="BE684" s="2"/>
      <c r="BF684" s="2"/>
      <c r="BG684" s="2"/>
      <c r="BH684" s="2"/>
      <c r="BI684" s="125"/>
      <c r="BJ684" s="125"/>
      <c r="BK684" s="125"/>
      <c r="BL684" s="2"/>
      <c r="BM684" s="2"/>
      <c r="BN684" s="2"/>
      <c r="BO684" s="125"/>
      <c r="BP684" s="125"/>
      <c r="BQ684" s="125"/>
      <c r="BR684" s="2"/>
      <c r="BS684" s="2"/>
      <c r="BT684" s="2"/>
      <c r="BU684" s="125"/>
      <c r="BV684" s="125"/>
      <c r="BW684" s="125"/>
      <c r="BX684" s="2"/>
      <c r="BY684" s="2"/>
      <c r="BZ684" s="2"/>
      <c r="CA684" s="2"/>
      <c r="CB684" s="2"/>
    </row>
    <row r="685" spans="1:80" ht="15.5" x14ac:dyDescent="0.3">
      <c r="A685" s="10"/>
      <c r="B685" s="2"/>
      <c r="C685" s="2"/>
      <c r="D685" s="12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10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125"/>
      <c r="BD685" s="2"/>
      <c r="BE685" s="2"/>
      <c r="BF685" s="2"/>
      <c r="BG685" s="2"/>
      <c r="BH685" s="2"/>
      <c r="BI685" s="125"/>
      <c r="BJ685" s="125"/>
      <c r="BK685" s="125"/>
      <c r="BL685" s="2"/>
      <c r="BM685" s="2"/>
      <c r="BN685" s="2"/>
      <c r="BO685" s="125"/>
      <c r="BP685" s="125"/>
      <c r="BQ685" s="125"/>
      <c r="BR685" s="2"/>
      <c r="BS685" s="2"/>
      <c r="BT685" s="2"/>
      <c r="BU685" s="125"/>
      <c r="BV685" s="125"/>
      <c r="BW685" s="125"/>
      <c r="BX685" s="2"/>
      <c r="BY685" s="2"/>
      <c r="BZ685" s="2"/>
      <c r="CA685" s="2"/>
      <c r="CB685" s="2"/>
    </row>
    <row r="686" spans="1:80" ht="15.5" x14ac:dyDescent="0.3">
      <c r="A686" s="10"/>
      <c r="B686" s="2"/>
      <c r="C686" s="2"/>
      <c r="D686" s="12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10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125"/>
      <c r="BD686" s="2"/>
      <c r="BE686" s="2"/>
      <c r="BF686" s="2"/>
      <c r="BG686" s="2"/>
      <c r="BH686" s="2"/>
      <c r="BI686" s="125"/>
      <c r="BJ686" s="125"/>
      <c r="BK686" s="125"/>
      <c r="BL686" s="2"/>
      <c r="BM686" s="2"/>
      <c r="BN686" s="2"/>
      <c r="BO686" s="125"/>
      <c r="BP686" s="125"/>
      <c r="BQ686" s="125"/>
      <c r="BR686" s="2"/>
      <c r="BS686" s="2"/>
      <c r="BT686" s="2"/>
      <c r="BU686" s="125"/>
      <c r="BV686" s="125"/>
      <c r="BW686" s="125"/>
      <c r="BX686" s="2"/>
      <c r="BY686" s="2"/>
      <c r="BZ686" s="2"/>
      <c r="CA686" s="2"/>
      <c r="CB686" s="2"/>
    </row>
    <row r="687" spans="1:80" ht="15.5" x14ac:dyDescent="0.3">
      <c r="A687" s="10"/>
      <c r="B687" s="2"/>
      <c r="C687" s="2"/>
      <c r="D687" s="12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10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125"/>
      <c r="BD687" s="2"/>
      <c r="BE687" s="2"/>
      <c r="BF687" s="2"/>
      <c r="BG687" s="2"/>
      <c r="BH687" s="2"/>
      <c r="BI687" s="125"/>
      <c r="BJ687" s="125"/>
      <c r="BK687" s="125"/>
      <c r="BL687" s="2"/>
      <c r="BM687" s="2"/>
      <c r="BN687" s="2"/>
      <c r="BO687" s="125"/>
      <c r="BP687" s="125"/>
      <c r="BQ687" s="125"/>
      <c r="BR687" s="2"/>
      <c r="BS687" s="2"/>
      <c r="BT687" s="2"/>
      <c r="BU687" s="125"/>
      <c r="BV687" s="125"/>
      <c r="BW687" s="125"/>
      <c r="BX687" s="2"/>
      <c r="BY687" s="2"/>
      <c r="BZ687" s="2"/>
      <c r="CA687" s="2"/>
      <c r="CB687" s="2"/>
    </row>
    <row r="688" spans="1:80" ht="15.5" x14ac:dyDescent="0.3">
      <c r="A688" s="10"/>
      <c r="B688" s="2"/>
      <c r="C688" s="2"/>
      <c r="D688" s="12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10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125"/>
      <c r="BD688" s="2"/>
      <c r="BE688" s="2"/>
      <c r="BF688" s="2"/>
      <c r="BG688" s="2"/>
      <c r="BH688" s="2"/>
      <c r="BI688" s="125"/>
      <c r="BJ688" s="125"/>
      <c r="BK688" s="125"/>
      <c r="BL688" s="2"/>
      <c r="BM688" s="2"/>
      <c r="BN688" s="2"/>
      <c r="BO688" s="125"/>
      <c r="BP688" s="125"/>
      <c r="BQ688" s="125"/>
      <c r="BR688" s="2"/>
      <c r="BS688" s="2"/>
      <c r="BT688" s="2"/>
      <c r="BU688" s="125"/>
      <c r="BV688" s="125"/>
      <c r="BW688" s="125"/>
      <c r="BX688" s="2"/>
      <c r="BY688" s="2"/>
      <c r="BZ688" s="2"/>
      <c r="CA688" s="2"/>
      <c r="CB688" s="2"/>
    </row>
    <row r="689" spans="1:80" ht="15.5" x14ac:dyDescent="0.3">
      <c r="A689" s="10"/>
      <c r="B689" s="2"/>
      <c r="C689" s="2"/>
      <c r="D689" s="12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10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125"/>
      <c r="BD689" s="2"/>
      <c r="BE689" s="2"/>
      <c r="BF689" s="2"/>
      <c r="BG689" s="2"/>
      <c r="BH689" s="2"/>
      <c r="BI689" s="125"/>
      <c r="BJ689" s="125"/>
      <c r="BK689" s="125"/>
      <c r="BL689" s="2"/>
      <c r="BM689" s="2"/>
      <c r="BN689" s="2"/>
      <c r="BO689" s="125"/>
      <c r="BP689" s="125"/>
      <c r="BQ689" s="125"/>
      <c r="BR689" s="2"/>
      <c r="BS689" s="2"/>
      <c r="BT689" s="2"/>
      <c r="BU689" s="125"/>
      <c r="BV689" s="125"/>
      <c r="BW689" s="125"/>
      <c r="BX689" s="2"/>
      <c r="BY689" s="2"/>
      <c r="BZ689" s="2"/>
      <c r="CA689" s="2"/>
      <c r="CB689" s="2"/>
    </row>
    <row r="690" spans="1:80" ht="15.5" x14ac:dyDescent="0.3">
      <c r="A690" s="10"/>
      <c r="B690" s="2"/>
      <c r="C690" s="2"/>
      <c r="D690" s="12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10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125"/>
      <c r="BD690" s="2"/>
      <c r="BE690" s="2"/>
      <c r="BF690" s="2"/>
      <c r="BG690" s="2"/>
      <c r="BH690" s="2"/>
      <c r="BI690" s="125"/>
      <c r="BJ690" s="125"/>
      <c r="BK690" s="125"/>
      <c r="BL690" s="2"/>
      <c r="BM690" s="2"/>
      <c r="BN690" s="2"/>
      <c r="BO690" s="125"/>
      <c r="BP690" s="125"/>
      <c r="BQ690" s="125"/>
      <c r="BR690" s="2"/>
      <c r="BS690" s="2"/>
      <c r="BT690" s="2"/>
      <c r="BU690" s="125"/>
      <c r="BV690" s="125"/>
      <c r="BW690" s="125"/>
      <c r="BX690" s="2"/>
      <c r="BY690" s="2"/>
      <c r="BZ690" s="2"/>
      <c r="CA690" s="2"/>
      <c r="CB690" s="2"/>
    </row>
    <row r="691" spans="1:80" ht="15.5" x14ac:dyDescent="0.3">
      <c r="A691" s="10"/>
      <c r="B691" s="2"/>
      <c r="C691" s="2"/>
      <c r="D691" s="12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10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125"/>
      <c r="BD691" s="2"/>
      <c r="BE691" s="2"/>
      <c r="BF691" s="2"/>
      <c r="BG691" s="2"/>
      <c r="BH691" s="2"/>
      <c r="BI691" s="125"/>
      <c r="BJ691" s="125"/>
      <c r="BK691" s="125"/>
      <c r="BL691" s="2"/>
      <c r="BM691" s="2"/>
      <c r="BN691" s="2"/>
      <c r="BO691" s="125"/>
      <c r="BP691" s="125"/>
      <c r="BQ691" s="125"/>
      <c r="BR691" s="2"/>
      <c r="BS691" s="2"/>
      <c r="BT691" s="2"/>
      <c r="BU691" s="125"/>
      <c r="BV691" s="125"/>
      <c r="BW691" s="125"/>
      <c r="BX691" s="2"/>
      <c r="BY691" s="2"/>
      <c r="BZ691" s="2"/>
      <c r="CA691" s="2"/>
      <c r="CB691" s="2"/>
    </row>
    <row r="692" spans="1:80" ht="15.5" x14ac:dyDescent="0.3">
      <c r="A692" s="10"/>
      <c r="B692" s="2"/>
      <c r="C692" s="2"/>
      <c r="D692" s="12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10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125"/>
      <c r="BD692" s="2"/>
      <c r="BE692" s="2"/>
      <c r="BF692" s="2"/>
      <c r="BG692" s="2"/>
      <c r="BH692" s="2"/>
      <c r="BI692" s="125"/>
      <c r="BJ692" s="125"/>
      <c r="BK692" s="125"/>
      <c r="BL692" s="2"/>
      <c r="BM692" s="2"/>
      <c r="BN692" s="2"/>
      <c r="BO692" s="125"/>
      <c r="BP692" s="125"/>
      <c r="BQ692" s="125"/>
      <c r="BR692" s="2"/>
      <c r="BS692" s="2"/>
      <c r="BT692" s="2"/>
      <c r="BU692" s="125"/>
      <c r="BV692" s="125"/>
      <c r="BW692" s="125"/>
      <c r="BX692" s="2"/>
      <c r="BY692" s="2"/>
      <c r="BZ692" s="2"/>
      <c r="CA692" s="2"/>
      <c r="CB692" s="2"/>
    </row>
    <row r="693" spans="1:80" ht="15.5" x14ac:dyDescent="0.3">
      <c r="A693" s="10"/>
      <c r="B693" s="2"/>
      <c r="C693" s="2"/>
      <c r="D693" s="12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10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125"/>
      <c r="BD693" s="2"/>
      <c r="BE693" s="2"/>
      <c r="BF693" s="2"/>
      <c r="BG693" s="2"/>
      <c r="BH693" s="2"/>
      <c r="BI693" s="125"/>
      <c r="BJ693" s="125"/>
      <c r="BK693" s="125"/>
      <c r="BL693" s="2"/>
      <c r="BM693" s="2"/>
      <c r="BN693" s="2"/>
      <c r="BO693" s="125"/>
      <c r="BP693" s="125"/>
      <c r="BQ693" s="125"/>
      <c r="BR693" s="2"/>
      <c r="BS693" s="2"/>
      <c r="BT693" s="2"/>
      <c r="BU693" s="125"/>
      <c r="BV693" s="125"/>
      <c r="BW693" s="125"/>
      <c r="BX693" s="2"/>
      <c r="BY693" s="2"/>
      <c r="BZ693" s="2"/>
      <c r="CA693" s="2"/>
      <c r="CB693" s="2"/>
    </row>
    <row r="694" spans="1:80" ht="15.5" x14ac:dyDescent="0.3">
      <c r="A694" s="10"/>
      <c r="B694" s="2"/>
      <c r="C694" s="2"/>
      <c r="D694" s="12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10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125"/>
      <c r="BD694" s="2"/>
      <c r="BE694" s="2"/>
      <c r="BF694" s="2"/>
      <c r="BG694" s="2"/>
      <c r="BH694" s="2"/>
      <c r="BI694" s="125"/>
      <c r="BJ694" s="125"/>
      <c r="BK694" s="125"/>
      <c r="BL694" s="2"/>
      <c r="BM694" s="2"/>
      <c r="BN694" s="2"/>
      <c r="BO694" s="125"/>
      <c r="BP694" s="125"/>
      <c r="BQ694" s="125"/>
      <c r="BR694" s="2"/>
      <c r="BS694" s="2"/>
      <c r="BT694" s="2"/>
      <c r="BU694" s="125"/>
      <c r="BV694" s="125"/>
      <c r="BW694" s="125"/>
      <c r="BX694" s="2"/>
      <c r="BY694" s="2"/>
      <c r="BZ694" s="2"/>
      <c r="CA694" s="2"/>
      <c r="CB694" s="2"/>
    </row>
    <row r="695" spans="1:80" ht="15.5" x14ac:dyDescent="0.3">
      <c r="A695" s="10"/>
      <c r="B695" s="2"/>
      <c r="C695" s="2"/>
      <c r="D695" s="12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10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125"/>
      <c r="BD695" s="2"/>
      <c r="BE695" s="2"/>
      <c r="BF695" s="2"/>
      <c r="BG695" s="2"/>
      <c r="BH695" s="2"/>
      <c r="BI695" s="125"/>
      <c r="BJ695" s="125"/>
      <c r="BK695" s="125"/>
      <c r="BL695" s="2"/>
      <c r="BM695" s="2"/>
      <c r="BN695" s="2"/>
      <c r="BO695" s="125"/>
      <c r="BP695" s="125"/>
      <c r="BQ695" s="125"/>
      <c r="BR695" s="2"/>
      <c r="BS695" s="2"/>
      <c r="BT695" s="2"/>
      <c r="BU695" s="125"/>
      <c r="BV695" s="125"/>
      <c r="BW695" s="125"/>
      <c r="BX695" s="2"/>
      <c r="BY695" s="2"/>
      <c r="BZ695" s="2"/>
      <c r="CA695" s="2"/>
      <c r="CB695" s="2"/>
    </row>
    <row r="696" spans="1:80" ht="15.5" x14ac:dyDescent="0.3">
      <c r="A696" s="10"/>
      <c r="B696" s="2"/>
      <c r="C696" s="2"/>
      <c r="D696" s="12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10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125"/>
      <c r="BD696" s="2"/>
      <c r="BE696" s="2"/>
      <c r="BF696" s="2"/>
      <c r="BG696" s="2"/>
      <c r="BH696" s="2"/>
      <c r="BI696" s="125"/>
      <c r="BJ696" s="125"/>
      <c r="BK696" s="125"/>
      <c r="BL696" s="2"/>
      <c r="BM696" s="2"/>
      <c r="BN696" s="2"/>
      <c r="BO696" s="125"/>
      <c r="BP696" s="125"/>
      <c r="BQ696" s="125"/>
      <c r="BR696" s="2"/>
      <c r="BS696" s="2"/>
      <c r="BT696" s="2"/>
      <c r="BU696" s="125"/>
      <c r="BV696" s="125"/>
      <c r="BW696" s="125"/>
      <c r="BX696" s="2"/>
      <c r="BY696" s="2"/>
      <c r="BZ696" s="2"/>
      <c r="CA696" s="2"/>
      <c r="CB696" s="2"/>
    </row>
    <row r="697" spans="1:80" ht="15.5" x14ac:dyDescent="0.3">
      <c r="A697" s="10"/>
      <c r="B697" s="2"/>
      <c r="C697" s="2"/>
      <c r="D697" s="12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10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125"/>
      <c r="BD697" s="2"/>
      <c r="BE697" s="2"/>
      <c r="BF697" s="2"/>
      <c r="BG697" s="2"/>
      <c r="BH697" s="2"/>
      <c r="BI697" s="125"/>
      <c r="BJ697" s="125"/>
      <c r="BK697" s="125"/>
      <c r="BL697" s="2"/>
      <c r="BM697" s="2"/>
      <c r="BN697" s="2"/>
      <c r="BO697" s="125"/>
      <c r="BP697" s="125"/>
      <c r="BQ697" s="125"/>
      <c r="BR697" s="2"/>
      <c r="BS697" s="2"/>
      <c r="BT697" s="2"/>
      <c r="BU697" s="125"/>
      <c r="BV697" s="125"/>
      <c r="BW697" s="125"/>
      <c r="BX697" s="2"/>
      <c r="BY697" s="2"/>
      <c r="BZ697" s="2"/>
      <c r="CA697" s="2"/>
      <c r="CB697" s="2"/>
    </row>
    <row r="698" spans="1:80" ht="15.5" x14ac:dyDescent="0.3">
      <c r="A698" s="10"/>
      <c r="B698" s="2"/>
      <c r="C698" s="2"/>
      <c r="D698" s="12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10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125"/>
      <c r="BD698" s="2"/>
      <c r="BE698" s="2"/>
      <c r="BF698" s="2"/>
      <c r="BG698" s="2"/>
      <c r="BH698" s="2"/>
      <c r="BI698" s="125"/>
      <c r="BJ698" s="125"/>
      <c r="BK698" s="125"/>
      <c r="BL698" s="2"/>
      <c r="BM698" s="2"/>
      <c r="BN698" s="2"/>
      <c r="BO698" s="125"/>
      <c r="BP698" s="125"/>
      <c r="BQ698" s="125"/>
      <c r="BR698" s="2"/>
      <c r="BS698" s="2"/>
      <c r="BT698" s="2"/>
      <c r="BU698" s="125"/>
      <c r="BV698" s="125"/>
      <c r="BW698" s="125"/>
      <c r="BX698" s="2"/>
      <c r="BY698" s="2"/>
      <c r="BZ698" s="2"/>
      <c r="CA698" s="2"/>
      <c r="CB698" s="2"/>
    </row>
    <row r="699" spans="1:80" ht="15.5" x14ac:dyDescent="0.3">
      <c r="A699" s="10"/>
      <c r="B699" s="2"/>
      <c r="C699" s="2"/>
      <c r="D699" s="12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10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125"/>
      <c r="BD699" s="2"/>
      <c r="BE699" s="2"/>
      <c r="BF699" s="2"/>
      <c r="BG699" s="2"/>
      <c r="BH699" s="2"/>
      <c r="BI699" s="125"/>
      <c r="BJ699" s="125"/>
      <c r="BK699" s="125"/>
      <c r="BL699" s="2"/>
      <c r="BM699" s="2"/>
      <c r="BN699" s="2"/>
      <c r="BO699" s="125"/>
      <c r="BP699" s="125"/>
      <c r="BQ699" s="125"/>
      <c r="BR699" s="2"/>
      <c r="BS699" s="2"/>
      <c r="BT699" s="2"/>
      <c r="BU699" s="125"/>
      <c r="BV699" s="125"/>
      <c r="BW699" s="125"/>
      <c r="BX699" s="2"/>
      <c r="BY699" s="2"/>
      <c r="BZ699" s="2"/>
      <c r="CA699" s="2"/>
      <c r="CB699" s="2"/>
    </row>
    <row r="700" spans="1:80" ht="15.5" x14ac:dyDescent="0.3">
      <c r="A700" s="10"/>
      <c r="B700" s="2"/>
      <c r="C700" s="2"/>
      <c r="D700" s="12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10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125"/>
      <c r="BD700" s="2"/>
      <c r="BE700" s="2"/>
      <c r="BF700" s="2"/>
      <c r="BG700" s="2"/>
      <c r="BH700" s="2"/>
      <c r="BI700" s="125"/>
      <c r="BJ700" s="125"/>
      <c r="BK700" s="125"/>
      <c r="BL700" s="2"/>
      <c r="BM700" s="2"/>
      <c r="BN700" s="2"/>
      <c r="BO700" s="125"/>
      <c r="BP700" s="125"/>
      <c r="BQ700" s="125"/>
      <c r="BR700" s="2"/>
      <c r="BS700" s="2"/>
      <c r="BT700" s="2"/>
      <c r="BU700" s="125"/>
      <c r="BV700" s="125"/>
      <c r="BW700" s="125"/>
      <c r="BX700" s="2"/>
      <c r="BY700" s="2"/>
      <c r="BZ700" s="2"/>
      <c r="CA700" s="2"/>
      <c r="CB700" s="2"/>
    </row>
    <row r="701" spans="1:80" ht="15.5" x14ac:dyDescent="0.3">
      <c r="A701" s="10"/>
      <c r="B701" s="2"/>
      <c r="C701" s="2"/>
      <c r="D701" s="12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10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125"/>
      <c r="BD701" s="2"/>
      <c r="BE701" s="2"/>
      <c r="BF701" s="2"/>
      <c r="BG701" s="2"/>
      <c r="BH701" s="2"/>
      <c r="BI701" s="125"/>
      <c r="BJ701" s="125"/>
      <c r="BK701" s="125"/>
      <c r="BL701" s="2"/>
      <c r="BM701" s="2"/>
      <c r="BN701" s="2"/>
      <c r="BO701" s="125"/>
      <c r="BP701" s="125"/>
      <c r="BQ701" s="125"/>
      <c r="BR701" s="2"/>
      <c r="BS701" s="2"/>
      <c r="BT701" s="2"/>
      <c r="BU701" s="125"/>
      <c r="BV701" s="125"/>
      <c r="BW701" s="125"/>
      <c r="BX701" s="2"/>
      <c r="BY701" s="2"/>
      <c r="BZ701" s="2"/>
      <c r="CA701" s="2"/>
      <c r="CB701" s="2"/>
    </row>
    <row r="702" spans="1:80" ht="15.5" x14ac:dyDescent="0.3">
      <c r="A702" s="10"/>
      <c r="B702" s="2"/>
      <c r="C702" s="2"/>
      <c r="D702" s="12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10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125"/>
      <c r="BD702" s="2"/>
      <c r="BE702" s="2"/>
      <c r="BF702" s="2"/>
      <c r="BG702" s="2"/>
      <c r="BH702" s="2"/>
      <c r="BI702" s="125"/>
      <c r="BJ702" s="125"/>
      <c r="BK702" s="125"/>
      <c r="BL702" s="2"/>
      <c r="BM702" s="2"/>
      <c r="BN702" s="2"/>
      <c r="BO702" s="125"/>
      <c r="BP702" s="125"/>
      <c r="BQ702" s="125"/>
      <c r="BR702" s="2"/>
      <c r="BS702" s="2"/>
      <c r="BT702" s="2"/>
      <c r="BU702" s="125"/>
      <c r="BV702" s="125"/>
      <c r="BW702" s="125"/>
      <c r="BX702" s="2"/>
      <c r="BY702" s="2"/>
      <c r="BZ702" s="2"/>
      <c r="CA702" s="2"/>
      <c r="CB702" s="2"/>
    </row>
    <row r="703" spans="1:80" ht="15.5" x14ac:dyDescent="0.3">
      <c r="A703" s="10"/>
      <c r="B703" s="2"/>
      <c r="C703" s="2"/>
      <c r="D703" s="12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10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125"/>
      <c r="BD703" s="2"/>
      <c r="BE703" s="2"/>
      <c r="BF703" s="2"/>
      <c r="BG703" s="2"/>
      <c r="BH703" s="2"/>
      <c r="BI703" s="125"/>
      <c r="BJ703" s="125"/>
      <c r="BK703" s="125"/>
      <c r="BL703" s="2"/>
      <c r="BM703" s="2"/>
      <c r="BN703" s="2"/>
      <c r="BO703" s="125"/>
      <c r="BP703" s="125"/>
      <c r="BQ703" s="125"/>
      <c r="BR703" s="2"/>
      <c r="BS703" s="2"/>
      <c r="BT703" s="2"/>
      <c r="BU703" s="125"/>
      <c r="BV703" s="125"/>
      <c r="BW703" s="125"/>
      <c r="BX703" s="2"/>
      <c r="BY703" s="2"/>
      <c r="BZ703" s="2"/>
      <c r="CA703" s="2"/>
      <c r="CB703" s="2"/>
    </row>
    <row r="704" spans="1:80" ht="15.5" x14ac:dyDescent="0.3">
      <c r="A704" s="10"/>
      <c r="B704" s="2"/>
      <c r="C704" s="2"/>
      <c r="D704" s="12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10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125"/>
      <c r="BD704" s="2"/>
      <c r="BE704" s="2"/>
      <c r="BF704" s="2"/>
      <c r="BG704" s="2"/>
      <c r="BH704" s="2"/>
      <c r="BI704" s="125"/>
      <c r="BJ704" s="125"/>
      <c r="BK704" s="125"/>
      <c r="BL704" s="2"/>
      <c r="BM704" s="2"/>
      <c r="BN704" s="2"/>
      <c r="BO704" s="125"/>
      <c r="BP704" s="125"/>
      <c r="BQ704" s="125"/>
      <c r="BR704" s="2"/>
      <c r="BS704" s="2"/>
      <c r="BT704" s="2"/>
      <c r="BU704" s="125"/>
      <c r="BV704" s="125"/>
      <c r="BW704" s="125"/>
      <c r="BX704" s="2"/>
      <c r="BY704" s="2"/>
      <c r="BZ704" s="2"/>
      <c r="CA704" s="2"/>
      <c r="CB704" s="2"/>
    </row>
    <row r="705" spans="1:80" ht="15.5" x14ac:dyDescent="0.3">
      <c r="A705" s="10"/>
      <c r="B705" s="2"/>
      <c r="C705" s="2"/>
      <c r="D705" s="12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10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125"/>
      <c r="BD705" s="2"/>
      <c r="BE705" s="2"/>
      <c r="BF705" s="2"/>
      <c r="BG705" s="2"/>
      <c r="BH705" s="2"/>
      <c r="BI705" s="125"/>
      <c r="BJ705" s="125"/>
      <c r="BK705" s="125"/>
      <c r="BL705" s="2"/>
      <c r="BM705" s="2"/>
      <c r="BN705" s="2"/>
      <c r="BO705" s="125"/>
      <c r="BP705" s="125"/>
      <c r="BQ705" s="125"/>
      <c r="BR705" s="2"/>
      <c r="BS705" s="2"/>
      <c r="BT705" s="2"/>
      <c r="BU705" s="125"/>
      <c r="BV705" s="125"/>
      <c r="BW705" s="125"/>
      <c r="BX705" s="2"/>
      <c r="BY705" s="2"/>
      <c r="BZ705" s="2"/>
      <c r="CA705" s="2"/>
      <c r="CB705" s="2"/>
    </row>
    <row r="706" spans="1:80" ht="15.5" x14ac:dyDescent="0.3">
      <c r="A706" s="10"/>
      <c r="B706" s="2"/>
      <c r="C706" s="2"/>
      <c r="D706" s="12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10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125"/>
      <c r="BD706" s="2"/>
      <c r="BE706" s="2"/>
      <c r="BF706" s="2"/>
      <c r="BG706" s="2"/>
      <c r="BH706" s="2"/>
      <c r="BI706" s="125"/>
      <c r="BJ706" s="125"/>
      <c r="BK706" s="125"/>
      <c r="BL706" s="2"/>
      <c r="BM706" s="2"/>
      <c r="BN706" s="2"/>
      <c r="BO706" s="125"/>
      <c r="BP706" s="125"/>
      <c r="BQ706" s="125"/>
      <c r="BR706" s="2"/>
      <c r="BS706" s="2"/>
      <c r="BT706" s="2"/>
      <c r="BU706" s="125"/>
      <c r="BV706" s="125"/>
      <c r="BW706" s="125"/>
      <c r="BX706" s="2"/>
      <c r="BY706" s="2"/>
      <c r="BZ706" s="2"/>
      <c r="CA706" s="2"/>
      <c r="CB706" s="2"/>
    </row>
    <row r="707" spans="1:80" ht="15.5" x14ac:dyDescent="0.3">
      <c r="A707" s="10"/>
      <c r="B707" s="2"/>
      <c r="C707" s="2"/>
      <c r="D707" s="12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10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125"/>
      <c r="BD707" s="2"/>
      <c r="BE707" s="2"/>
      <c r="BF707" s="2"/>
      <c r="BG707" s="2"/>
      <c r="BH707" s="2"/>
      <c r="BI707" s="125"/>
      <c r="BJ707" s="125"/>
      <c r="BK707" s="125"/>
      <c r="BL707" s="2"/>
      <c r="BM707" s="2"/>
      <c r="BN707" s="2"/>
      <c r="BO707" s="125"/>
      <c r="BP707" s="125"/>
      <c r="BQ707" s="125"/>
      <c r="BR707" s="2"/>
      <c r="BS707" s="2"/>
      <c r="BT707" s="2"/>
      <c r="BU707" s="125"/>
      <c r="BV707" s="125"/>
      <c r="BW707" s="125"/>
      <c r="BX707" s="2"/>
      <c r="BY707" s="2"/>
      <c r="BZ707" s="2"/>
      <c r="CA707" s="2"/>
      <c r="CB707" s="2"/>
    </row>
    <row r="708" spans="1:80" ht="15.5" x14ac:dyDescent="0.3">
      <c r="A708" s="10"/>
      <c r="B708" s="2"/>
      <c r="C708" s="2"/>
      <c r="D708" s="12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10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125"/>
      <c r="BD708" s="2"/>
      <c r="BE708" s="2"/>
      <c r="BF708" s="2"/>
      <c r="BG708" s="2"/>
      <c r="BH708" s="2"/>
      <c r="BI708" s="125"/>
      <c r="BJ708" s="125"/>
      <c r="BK708" s="125"/>
      <c r="BL708" s="2"/>
      <c r="BM708" s="2"/>
      <c r="BN708" s="2"/>
      <c r="BO708" s="125"/>
      <c r="BP708" s="125"/>
      <c r="BQ708" s="125"/>
      <c r="BR708" s="2"/>
      <c r="BS708" s="2"/>
      <c r="BT708" s="2"/>
      <c r="BU708" s="125"/>
      <c r="BV708" s="125"/>
      <c r="BW708" s="125"/>
      <c r="BX708" s="2"/>
      <c r="BY708" s="2"/>
      <c r="BZ708" s="2"/>
      <c r="CA708" s="2"/>
      <c r="CB708" s="2"/>
    </row>
    <row r="709" spans="1:80" ht="15.5" x14ac:dyDescent="0.3">
      <c r="A709" s="10"/>
      <c r="B709" s="2"/>
      <c r="C709" s="2"/>
      <c r="D709" s="12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10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125"/>
      <c r="BD709" s="2"/>
      <c r="BE709" s="2"/>
      <c r="BF709" s="2"/>
      <c r="BG709" s="2"/>
      <c r="BH709" s="2"/>
      <c r="BI709" s="125"/>
      <c r="BJ709" s="125"/>
      <c r="BK709" s="125"/>
      <c r="BL709" s="2"/>
      <c r="BM709" s="2"/>
      <c r="BN709" s="2"/>
      <c r="BO709" s="125"/>
      <c r="BP709" s="125"/>
      <c r="BQ709" s="125"/>
      <c r="BR709" s="2"/>
      <c r="BS709" s="2"/>
      <c r="BT709" s="2"/>
      <c r="BU709" s="125"/>
      <c r="BV709" s="125"/>
      <c r="BW709" s="125"/>
      <c r="BX709" s="2"/>
      <c r="BY709" s="2"/>
      <c r="BZ709" s="2"/>
      <c r="CA709" s="2"/>
      <c r="CB709" s="2"/>
    </row>
    <row r="710" spans="1:80" ht="15.5" x14ac:dyDescent="0.3">
      <c r="A710" s="10"/>
      <c r="B710" s="2"/>
      <c r="C710" s="2"/>
      <c r="D710" s="12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10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125"/>
      <c r="BD710" s="2"/>
      <c r="BE710" s="2"/>
      <c r="BF710" s="2"/>
      <c r="BG710" s="2"/>
      <c r="BH710" s="2"/>
      <c r="BI710" s="125"/>
      <c r="BJ710" s="125"/>
      <c r="BK710" s="125"/>
      <c r="BL710" s="2"/>
      <c r="BM710" s="2"/>
      <c r="BN710" s="2"/>
      <c r="BO710" s="125"/>
      <c r="BP710" s="125"/>
      <c r="BQ710" s="125"/>
      <c r="BR710" s="2"/>
      <c r="BS710" s="2"/>
      <c r="BT710" s="2"/>
      <c r="BU710" s="125"/>
      <c r="BV710" s="125"/>
      <c r="BW710" s="125"/>
      <c r="BX710" s="2"/>
      <c r="BY710" s="2"/>
      <c r="BZ710" s="2"/>
      <c r="CA710" s="2"/>
      <c r="CB710" s="2"/>
    </row>
    <row r="711" spans="1:80" ht="15.5" x14ac:dyDescent="0.3">
      <c r="A711" s="10"/>
      <c r="B711" s="2"/>
      <c r="C711" s="2"/>
      <c r="D711" s="12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10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125"/>
      <c r="BD711" s="2"/>
      <c r="BE711" s="2"/>
      <c r="BF711" s="2"/>
      <c r="BG711" s="2"/>
      <c r="BH711" s="2"/>
      <c r="BI711" s="125"/>
      <c r="BJ711" s="125"/>
      <c r="BK711" s="125"/>
      <c r="BL711" s="2"/>
      <c r="BM711" s="2"/>
      <c r="BN711" s="2"/>
      <c r="BO711" s="125"/>
      <c r="BP711" s="125"/>
      <c r="BQ711" s="125"/>
      <c r="BR711" s="2"/>
      <c r="BS711" s="2"/>
      <c r="BT711" s="2"/>
      <c r="BU711" s="125"/>
      <c r="BV711" s="125"/>
      <c r="BW711" s="125"/>
      <c r="BX711" s="2"/>
      <c r="BY711" s="2"/>
      <c r="BZ711" s="2"/>
      <c r="CA711" s="2"/>
      <c r="CB711" s="2"/>
    </row>
    <row r="712" spans="1:80" ht="15.5" x14ac:dyDescent="0.3">
      <c r="A712" s="10"/>
      <c r="B712" s="2"/>
      <c r="C712" s="2"/>
      <c r="D712" s="12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10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125"/>
      <c r="BD712" s="2"/>
      <c r="BE712" s="2"/>
      <c r="BF712" s="2"/>
      <c r="BG712" s="2"/>
      <c r="BH712" s="2"/>
      <c r="BI712" s="125"/>
      <c r="BJ712" s="125"/>
      <c r="BK712" s="125"/>
      <c r="BL712" s="2"/>
      <c r="BM712" s="2"/>
      <c r="BN712" s="2"/>
      <c r="BO712" s="125"/>
      <c r="BP712" s="125"/>
      <c r="BQ712" s="125"/>
      <c r="BR712" s="2"/>
      <c r="BS712" s="2"/>
      <c r="BT712" s="2"/>
      <c r="BU712" s="125"/>
      <c r="BV712" s="125"/>
      <c r="BW712" s="125"/>
      <c r="BX712" s="2"/>
      <c r="BY712" s="2"/>
      <c r="BZ712" s="2"/>
      <c r="CA712" s="2"/>
      <c r="CB712" s="2"/>
    </row>
    <row r="713" spans="1:80" ht="15.5" x14ac:dyDescent="0.3">
      <c r="A713" s="10"/>
      <c r="B713" s="2"/>
      <c r="C713" s="2"/>
      <c r="D713" s="12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10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125"/>
      <c r="BD713" s="2"/>
      <c r="BE713" s="2"/>
      <c r="BF713" s="2"/>
      <c r="BG713" s="2"/>
      <c r="BH713" s="2"/>
      <c r="BI713" s="125"/>
      <c r="BJ713" s="125"/>
      <c r="BK713" s="125"/>
      <c r="BL713" s="2"/>
      <c r="BM713" s="2"/>
      <c r="BN713" s="2"/>
      <c r="BO713" s="125"/>
      <c r="BP713" s="125"/>
      <c r="BQ713" s="125"/>
      <c r="BR713" s="2"/>
      <c r="BS713" s="2"/>
      <c r="BT713" s="2"/>
      <c r="BU713" s="125"/>
      <c r="BV713" s="125"/>
      <c r="BW713" s="125"/>
      <c r="BX713" s="2"/>
      <c r="BY713" s="2"/>
      <c r="BZ713" s="2"/>
      <c r="CA713" s="2"/>
      <c r="CB713" s="2"/>
    </row>
    <row r="714" spans="1:80" ht="15.5" x14ac:dyDescent="0.3">
      <c r="A714" s="10"/>
      <c r="B714" s="2"/>
      <c r="C714" s="2"/>
      <c r="D714" s="12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10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125"/>
      <c r="BD714" s="2"/>
      <c r="BE714" s="2"/>
      <c r="BF714" s="2"/>
      <c r="BG714" s="2"/>
      <c r="BH714" s="2"/>
      <c r="BI714" s="125"/>
      <c r="BJ714" s="125"/>
      <c r="BK714" s="125"/>
      <c r="BL714" s="2"/>
      <c r="BM714" s="2"/>
      <c r="BN714" s="2"/>
      <c r="BO714" s="125"/>
      <c r="BP714" s="125"/>
      <c r="BQ714" s="125"/>
      <c r="BR714" s="2"/>
      <c r="BS714" s="2"/>
      <c r="BT714" s="2"/>
      <c r="BU714" s="125"/>
      <c r="BV714" s="125"/>
      <c r="BW714" s="125"/>
      <c r="BX714" s="2"/>
      <c r="BY714" s="2"/>
      <c r="BZ714" s="2"/>
      <c r="CA714" s="2"/>
      <c r="CB714" s="2"/>
    </row>
    <row r="715" spans="1:80" ht="15.5" x14ac:dyDescent="0.3">
      <c r="A715" s="10"/>
      <c r="B715" s="2"/>
      <c r="C715" s="2"/>
      <c r="D715" s="12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10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125"/>
      <c r="BD715" s="2"/>
      <c r="BE715" s="2"/>
      <c r="BF715" s="2"/>
      <c r="BG715" s="2"/>
      <c r="BH715" s="2"/>
      <c r="BI715" s="125"/>
      <c r="BJ715" s="125"/>
      <c r="BK715" s="125"/>
      <c r="BL715" s="2"/>
      <c r="BM715" s="2"/>
      <c r="BN715" s="2"/>
      <c r="BO715" s="125"/>
      <c r="BP715" s="125"/>
      <c r="BQ715" s="125"/>
      <c r="BR715" s="2"/>
      <c r="BS715" s="2"/>
      <c r="BT715" s="2"/>
      <c r="BU715" s="125"/>
      <c r="BV715" s="125"/>
      <c r="BW715" s="125"/>
      <c r="BX715" s="2"/>
      <c r="BY715" s="2"/>
      <c r="BZ715" s="2"/>
      <c r="CA715" s="2"/>
      <c r="CB715" s="2"/>
    </row>
    <row r="716" spans="1:80" ht="15.5" x14ac:dyDescent="0.3">
      <c r="A716" s="10"/>
      <c r="B716" s="2"/>
      <c r="C716" s="2"/>
      <c r="D716" s="12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10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125"/>
      <c r="BD716" s="2"/>
      <c r="BE716" s="2"/>
      <c r="BF716" s="2"/>
      <c r="BG716" s="2"/>
      <c r="BH716" s="2"/>
      <c r="BI716" s="125"/>
      <c r="BJ716" s="125"/>
      <c r="BK716" s="125"/>
      <c r="BL716" s="2"/>
      <c r="BM716" s="2"/>
      <c r="BN716" s="2"/>
      <c r="BO716" s="125"/>
      <c r="BP716" s="125"/>
      <c r="BQ716" s="125"/>
      <c r="BR716" s="2"/>
      <c r="BS716" s="2"/>
      <c r="BT716" s="2"/>
      <c r="BU716" s="125"/>
      <c r="BV716" s="125"/>
      <c r="BW716" s="125"/>
      <c r="BX716" s="2"/>
      <c r="BY716" s="2"/>
      <c r="BZ716" s="2"/>
      <c r="CA716" s="2"/>
      <c r="CB716" s="2"/>
    </row>
    <row r="717" spans="1:80" ht="15.5" x14ac:dyDescent="0.3">
      <c r="A717" s="10"/>
      <c r="B717" s="2"/>
      <c r="C717" s="2"/>
      <c r="D717" s="12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10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125"/>
      <c r="BD717" s="2"/>
      <c r="BE717" s="2"/>
      <c r="BF717" s="2"/>
      <c r="BG717" s="2"/>
      <c r="BH717" s="2"/>
      <c r="BI717" s="125"/>
      <c r="BJ717" s="125"/>
      <c r="BK717" s="125"/>
      <c r="BL717" s="2"/>
      <c r="BM717" s="2"/>
      <c r="BN717" s="2"/>
      <c r="BO717" s="125"/>
      <c r="BP717" s="125"/>
      <c r="BQ717" s="125"/>
      <c r="BR717" s="2"/>
      <c r="BS717" s="2"/>
      <c r="BT717" s="2"/>
      <c r="BU717" s="125"/>
      <c r="BV717" s="125"/>
      <c r="BW717" s="125"/>
      <c r="BX717" s="2"/>
      <c r="BY717" s="2"/>
      <c r="BZ717" s="2"/>
      <c r="CA717" s="2"/>
      <c r="CB717" s="2"/>
    </row>
    <row r="718" spans="1:80" ht="15.5" x14ac:dyDescent="0.3">
      <c r="A718" s="10"/>
      <c r="B718" s="2"/>
      <c r="C718" s="2"/>
      <c r="D718" s="12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10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125"/>
      <c r="BD718" s="2"/>
      <c r="BE718" s="2"/>
      <c r="BF718" s="2"/>
      <c r="BG718" s="2"/>
      <c r="BH718" s="2"/>
      <c r="BI718" s="125"/>
      <c r="BJ718" s="125"/>
      <c r="BK718" s="125"/>
      <c r="BL718" s="2"/>
      <c r="BM718" s="2"/>
      <c r="BN718" s="2"/>
      <c r="BO718" s="125"/>
      <c r="BP718" s="125"/>
      <c r="BQ718" s="125"/>
      <c r="BR718" s="2"/>
      <c r="BS718" s="2"/>
      <c r="BT718" s="2"/>
      <c r="BU718" s="125"/>
      <c r="BV718" s="125"/>
      <c r="BW718" s="125"/>
      <c r="BX718" s="2"/>
      <c r="BY718" s="2"/>
      <c r="BZ718" s="2"/>
      <c r="CA718" s="2"/>
      <c r="CB718" s="2"/>
    </row>
    <row r="719" spans="1:80" ht="15.5" x14ac:dyDescent="0.3">
      <c r="A719" s="10"/>
      <c r="B719" s="2"/>
      <c r="C719" s="2"/>
      <c r="D719" s="12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10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125"/>
      <c r="BD719" s="2"/>
      <c r="BE719" s="2"/>
      <c r="BF719" s="2"/>
      <c r="BG719" s="2"/>
      <c r="BH719" s="2"/>
      <c r="BI719" s="125"/>
      <c r="BJ719" s="125"/>
      <c r="BK719" s="125"/>
      <c r="BL719" s="2"/>
      <c r="BM719" s="2"/>
      <c r="BN719" s="2"/>
      <c r="BO719" s="125"/>
      <c r="BP719" s="125"/>
      <c r="BQ719" s="125"/>
      <c r="BR719" s="2"/>
      <c r="BS719" s="2"/>
      <c r="BT719" s="2"/>
      <c r="BU719" s="125"/>
      <c r="BV719" s="125"/>
      <c r="BW719" s="125"/>
      <c r="BX719" s="2"/>
      <c r="BY719" s="2"/>
      <c r="BZ719" s="2"/>
      <c r="CA719" s="2"/>
      <c r="CB719" s="2"/>
    </row>
    <row r="720" spans="1:80" ht="15.5" x14ac:dyDescent="0.3">
      <c r="A720" s="10"/>
      <c r="B720" s="2"/>
      <c r="C720" s="2"/>
      <c r="D720" s="12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10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125"/>
      <c r="BD720" s="2"/>
      <c r="BE720" s="2"/>
      <c r="BF720" s="2"/>
      <c r="BG720" s="2"/>
      <c r="BH720" s="2"/>
      <c r="BI720" s="125"/>
      <c r="BJ720" s="125"/>
      <c r="BK720" s="125"/>
      <c r="BL720" s="2"/>
      <c r="BM720" s="2"/>
      <c r="BN720" s="2"/>
      <c r="BO720" s="125"/>
      <c r="BP720" s="125"/>
      <c r="BQ720" s="125"/>
      <c r="BR720" s="2"/>
      <c r="BS720" s="2"/>
      <c r="BT720" s="2"/>
      <c r="BU720" s="125"/>
      <c r="BV720" s="125"/>
      <c r="BW720" s="125"/>
      <c r="BX720" s="2"/>
      <c r="BY720" s="2"/>
      <c r="BZ720" s="2"/>
      <c r="CA720" s="2"/>
      <c r="CB720" s="2"/>
    </row>
    <row r="721" spans="1:80" ht="15.5" x14ac:dyDescent="0.3">
      <c r="A721" s="10"/>
      <c r="B721" s="2"/>
      <c r="C721" s="2"/>
      <c r="D721" s="12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10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125"/>
      <c r="BD721" s="2"/>
      <c r="BE721" s="2"/>
      <c r="BF721" s="2"/>
      <c r="BG721" s="2"/>
      <c r="BH721" s="2"/>
      <c r="BI721" s="125"/>
      <c r="BJ721" s="125"/>
      <c r="BK721" s="125"/>
      <c r="BL721" s="2"/>
      <c r="BM721" s="2"/>
      <c r="BN721" s="2"/>
      <c r="BO721" s="125"/>
      <c r="BP721" s="125"/>
      <c r="BQ721" s="125"/>
      <c r="BR721" s="2"/>
      <c r="BS721" s="2"/>
      <c r="BT721" s="2"/>
      <c r="BU721" s="125"/>
      <c r="BV721" s="125"/>
      <c r="BW721" s="125"/>
      <c r="BX721" s="2"/>
      <c r="BY721" s="2"/>
      <c r="BZ721" s="2"/>
      <c r="CA721" s="2"/>
      <c r="CB721" s="2"/>
    </row>
    <row r="722" spans="1:80" ht="15.5" x14ac:dyDescent="0.3">
      <c r="A722" s="10"/>
      <c r="B722" s="2"/>
      <c r="C722" s="2"/>
      <c r="D722" s="12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10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125"/>
      <c r="BD722" s="2"/>
      <c r="BE722" s="2"/>
      <c r="BF722" s="2"/>
      <c r="BG722" s="2"/>
      <c r="BH722" s="2"/>
      <c r="BI722" s="125"/>
      <c r="BJ722" s="125"/>
      <c r="BK722" s="125"/>
      <c r="BL722" s="2"/>
      <c r="BM722" s="2"/>
      <c r="BN722" s="2"/>
      <c r="BO722" s="125"/>
      <c r="BP722" s="125"/>
      <c r="BQ722" s="125"/>
      <c r="BR722" s="2"/>
      <c r="BS722" s="2"/>
      <c r="BT722" s="2"/>
      <c r="BU722" s="125"/>
      <c r="BV722" s="125"/>
      <c r="BW722" s="125"/>
      <c r="BX722" s="2"/>
      <c r="BY722" s="2"/>
      <c r="BZ722" s="2"/>
      <c r="CA722" s="2"/>
      <c r="CB722" s="2"/>
    </row>
    <row r="723" spans="1:80" ht="15.5" x14ac:dyDescent="0.3">
      <c r="A723" s="10"/>
      <c r="B723" s="2"/>
      <c r="C723" s="2"/>
      <c r="D723" s="12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10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125"/>
      <c r="BD723" s="2"/>
      <c r="BE723" s="2"/>
      <c r="BF723" s="2"/>
      <c r="BG723" s="2"/>
      <c r="BH723" s="2"/>
      <c r="BI723" s="125"/>
      <c r="BJ723" s="125"/>
      <c r="BK723" s="125"/>
      <c r="BL723" s="2"/>
      <c r="BM723" s="2"/>
      <c r="BN723" s="2"/>
      <c r="BO723" s="125"/>
      <c r="BP723" s="125"/>
      <c r="BQ723" s="125"/>
      <c r="BR723" s="2"/>
      <c r="BS723" s="2"/>
      <c r="BT723" s="2"/>
      <c r="BU723" s="125"/>
      <c r="BV723" s="125"/>
      <c r="BW723" s="125"/>
      <c r="BX723" s="2"/>
      <c r="BY723" s="2"/>
      <c r="BZ723" s="2"/>
      <c r="CA723" s="2"/>
      <c r="CB723" s="2"/>
    </row>
    <row r="724" spans="1:80" ht="15.5" x14ac:dyDescent="0.3">
      <c r="A724" s="10"/>
      <c r="B724" s="2"/>
      <c r="C724" s="2"/>
      <c r="D724" s="12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10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125"/>
      <c r="BD724" s="2"/>
      <c r="BE724" s="2"/>
      <c r="BF724" s="2"/>
      <c r="BG724" s="2"/>
      <c r="BH724" s="2"/>
      <c r="BI724" s="125"/>
      <c r="BJ724" s="125"/>
      <c r="BK724" s="125"/>
      <c r="BL724" s="2"/>
      <c r="BM724" s="2"/>
      <c r="BN724" s="2"/>
      <c r="BO724" s="125"/>
      <c r="BP724" s="125"/>
      <c r="BQ724" s="125"/>
      <c r="BR724" s="2"/>
      <c r="BS724" s="2"/>
      <c r="BT724" s="2"/>
      <c r="BU724" s="125"/>
      <c r="BV724" s="125"/>
      <c r="BW724" s="125"/>
      <c r="BX724" s="2"/>
      <c r="BY724" s="2"/>
      <c r="BZ724" s="2"/>
      <c r="CA724" s="2"/>
      <c r="CB724" s="2"/>
    </row>
    <row r="725" spans="1:80" ht="15.5" x14ac:dyDescent="0.3">
      <c r="A725" s="10"/>
      <c r="B725" s="2"/>
      <c r="C725" s="2"/>
      <c r="D725" s="12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10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125"/>
      <c r="BD725" s="2"/>
      <c r="BE725" s="2"/>
      <c r="BF725" s="2"/>
      <c r="BG725" s="2"/>
      <c r="BH725" s="2"/>
      <c r="BI725" s="125"/>
      <c r="BJ725" s="125"/>
      <c r="BK725" s="125"/>
      <c r="BL725" s="2"/>
      <c r="BM725" s="2"/>
      <c r="BN725" s="2"/>
      <c r="BO725" s="125"/>
      <c r="BP725" s="125"/>
      <c r="BQ725" s="125"/>
      <c r="BR725" s="2"/>
      <c r="BS725" s="2"/>
      <c r="BT725" s="2"/>
      <c r="BU725" s="125"/>
      <c r="BV725" s="125"/>
      <c r="BW725" s="125"/>
      <c r="BX725" s="2"/>
      <c r="BY725" s="2"/>
      <c r="BZ725" s="2"/>
      <c r="CA725" s="2"/>
      <c r="CB725" s="2"/>
    </row>
    <row r="726" spans="1:80" ht="15.5" x14ac:dyDescent="0.3">
      <c r="A726" s="10"/>
      <c r="B726" s="2"/>
      <c r="C726" s="2"/>
      <c r="D726" s="12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10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125"/>
      <c r="BD726" s="2"/>
      <c r="BE726" s="2"/>
      <c r="BF726" s="2"/>
      <c r="BG726" s="2"/>
      <c r="BH726" s="2"/>
      <c r="BI726" s="125"/>
      <c r="BJ726" s="125"/>
      <c r="BK726" s="125"/>
      <c r="BL726" s="2"/>
      <c r="BM726" s="2"/>
      <c r="BN726" s="2"/>
      <c r="BO726" s="125"/>
      <c r="BP726" s="125"/>
      <c r="BQ726" s="125"/>
      <c r="BR726" s="2"/>
      <c r="BS726" s="2"/>
      <c r="BT726" s="2"/>
      <c r="BU726" s="125"/>
      <c r="BV726" s="125"/>
      <c r="BW726" s="125"/>
      <c r="BX726" s="2"/>
      <c r="BY726" s="2"/>
      <c r="BZ726" s="2"/>
      <c r="CA726" s="2"/>
      <c r="CB726" s="2"/>
    </row>
    <row r="727" spans="1:80" ht="15.5" x14ac:dyDescent="0.3">
      <c r="A727" s="10"/>
      <c r="B727" s="2"/>
      <c r="C727" s="2"/>
      <c r="D727" s="12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10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125"/>
      <c r="BD727" s="2"/>
      <c r="BE727" s="2"/>
      <c r="BF727" s="2"/>
      <c r="BG727" s="2"/>
      <c r="BH727" s="2"/>
      <c r="BI727" s="125"/>
      <c r="BJ727" s="125"/>
      <c r="BK727" s="125"/>
      <c r="BL727" s="2"/>
      <c r="BM727" s="2"/>
      <c r="BN727" s="2"/>
      <c r="BO727" s="125"/>
      <c r="BP727" s="125"/>
      <c r="BQ727" s="125"/>
      <c r="BR727" s="2"/>
      <c r="BS727" s="2"/>
      <c r="BT727" s="2"/>
      <c r="BU727" s="125"/>
      <c r="BV727" s="125"/>
      <c r="BW727" s="125"/>
      <c r="BX727" s="2"/>
      <c r="BY727" s="2"/>
      <c r="BZ727" s="2"/>
      <c r="CA727" s="2"/>
      <c r="CB727" s="2"/>
    </row>
    <row r="728" spans="1:80" ht="15.5" x14ac:dyDescent="0.3">
      <c r="A728" s="10"/>
      <c r="B728" s="2"/>
      <c r="C728" s="2"/>
      <c r="D728" s="12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10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125"/>
      <c r="BD728" s="2"/>
      <c r="BE728" s="2"/>
      <c r="BF728" s="2"/>
      <c r="BG728" s="2"/>
      <c r="BH728" s="2"/>
      <c r="BI728" s="125"/>
      <c r="BJ728" s="125"/>
      <c r="BK728" s="125"/>
      <c r="BL728" s="2"/>
      <c r="BM728" s="2"/>
      <c r="BN728" s="2"/>
      <c r="BO728" s="125"/>
      <c r="BP728" s="125"/>
      <c r="BQ728" s="125"/>
      <c r="BR728" s="2"/>
      <c r="BS728" s="2"/>
      <c r="BT728" s="2"/>
      <c r="BU728" s="125"/>
      <c r="BV728" s="125"/>
      <c r="BW728" s="125"/>
      <c r="BX728" s="2"/>
      <c r="BY728" s="2"/>
      <c r="BZ728" s="2"/>
      <c r="CA728" s="2"/>
      <c r="CB728" s="2"/>
    </row>
    <row r="729" spans="1:80" ht="15.5" x14ac:dyDescent="0.3">
      <c r="A729" s="10"/>
      <c r="B729" s="2"/>
      <c r="C729" s="2"/>
      <c r="D729" s="12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10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125"/>
      <c r="BD729" s="2"/>
      <c r="BE729" s="2"/>
      <c r="BF729" s="2"/>
      <c r="BG729" s="2"/>
      <c r="BH729" s="2"/>
      <c r="BI729" s="125"/>
      <c r="BJ729" s="125"/>
      <c r="BK729" s="125"/>
      <c r="BL729" s="2"/>
      <c r="BM729" s="2"/>
      <c r="BN729" s="2"/>
      <c r="BO729" s="125"/>
      <c r="BP729" s="125"/>
      <c r="BQ729" s="125"/>
      <c r="BR729" s="2"/>
      <c r="BS729" s="2"/>
      <c r="BT729" s="2"/>
      <c r="BU729" s="125"/>
      <c r="BV729" s="125"/>
      <c r="BW729" s="125"/>
      <c r="BX729" s="2"/>
      <c r="BY729" s="2"/>
      <c r="BZ729" s="2"/>
      <c r="CA729" s="2"/>
      <c r="CB729" s="2"/>
    </row>
    <row r="730" spans="1:80" ht="15.5" x14ac:dyDescent="0.3">
      <c r="A730" s="10"/>
      <c r="B730" s="2"/>
      <c r="C730" s="2"/>
      <c r="D730" s="12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10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125"/>
      <c r="BD730" s="2"/>
      <c r="BE730" s="2"/>
      <c r="BF730" s="2"/>
      <c r="BG730" s="2"/>
      <c r="BH730" s="2"/>
      <c r="BI730" s="125"/>
      <c r="BJ730" s="125"/>
      <c r="BK730" s="125"/>
      <c r="BL730" s="2"/>
      <c r="BM730" s="2"/>
      <c r="BN730" s="2"/>
      <c r="BO730" s="125"/>
      <c r="BP730" s="125"/>
      <c r="BQ730" s="125"/>
      <c r="BR730" s="2"/>
      <c r="BS730" s="2"/>
      <c r="BT730" s="2"/>
      <c r="BU730" s="125"/>
      <c r="BV730" s="125"/>
      <c r="BW730" s="125"/>
      <c r="BX730" s="2"/>
      <c r="BY730" s="2"/>
      <c r="BZ730" s="2"/>
      <c r="CA730" s="2"/>
      <c r="CB730" s="2"/>
    </row>
    <row r="731" spans="1:80" ht="15.5" x14ac:dyDescent="0.3">
      <c r="A731" s="10"/>
      <c r="B731" s="2"/>
      <c r="C731" s="2"/>
      <c r="D731" s="12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10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125"/>
      <c r="BD731" s="2"/>
      <c r="BE731" s="2"/>
      <c r="BF731" s="2"/>
      <c r="BG731" s="2"/>
      <c r="BH731" s="2"/>
      <c r="BI731" s="125"/>
      <c r="BJ731" s="125"/>
      <c r="BK731" s="125"/>
      <c r="BL731" s="2"/>
      <c r="BM731" s="2"/>
      <c r="BN731" s="2"/>
      <c r="BO731" s="125"/>
      <c r="BP731" s="125"/>
      <c r="BQ731" s="125"/>
      <c r="BR731" s="2"/>
      <c r="BS731" s="2"/>
      <c r="BT731" s="2"/>
      <c r="BU731" s="125"/>
      <c r="BV731" s="125"/>
      <c r="BW731" s="125"/>
      <c r="BX731" s="2"/>
      <c r="BY731" s="2"/>
      <c r="BZ731" s="2"/>
      <c r="CA731" s="2"/>
      <c r="CB731" s="2"/>
    </row>
    <row r="732" spans="1:80" ht="15.5" x14ac:dyDescent="0.3">
      <c r="A732" s="10"/>
      <c r="B732" s="2"/>
      <c r="C732" s="2"/>
      <c r="D732" s="12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10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125"/>
      <c r="BD732" s="2"/>
      <c r="BE732" s="2"/>
      <c r="BF732" s="2"/>
      <c r="BG732" s="2"/>
      <c r="BH732" s="2"/>
      <c r="BI732" s="125"/>
      <c r="BJ732" s="125"/>
      <c r="BK732" s="125"/>
      <c r="BL732" s="2"/>
      <c r="BM732" s="2"/>
      <c r="BN732" s="2"/>
      <c r="BO732" s="125"/>
      <c r="BP732" s="125"/>
      <c r="BQ732" s="125"/>
      <c r="BR732" s="2"/>
      <c r="BS732" s="2"/>
      <c r="BT732" s="2"/>
      <c r="BU732" s="125"/>
      <c r="BV732" s="125"/>
      <c r="BW732" s="125"/>
      <c r="BX732" s="2"/>
      <c r="BY732" s="2"/>
      <c r="BZ732" s="2"/>
      <c r="CA732" s="2"/>
      <c r="CB732" s="2"/>
    </row>
    <row r="733" spans="1:80" ht="15.5" x14ac:dyDescent="0.3">
      <c r="A733" s="10"/>
      <c r="B733" s="2"/>
      <c r="C733" s="2"/>
      <c r="D733" s="12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10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125"/>
      <c r="BD733" s="2"/>
      <c r="BE733" s="2"/>
      <c r="BF733" s="2"/>
      <c r="BG733" s="2"/>
      <c r="BH733" s="2"/>
      <c r="BI733" s="125"/>
      <c r="BJ733" s="125"/>
      <c r="BK733" s="125"/>
      <c r="BL733" s="2"/>
      <c r="BM733" s="2"/>
      <c r="BN733" s="2"/>
      <c r="BO733" s="125"/>
      <c r="BP733" s="125"/>
      <c r="BQ733" s="125"/>
      <c r="BR733" s="2"/>
      <c r="BS733" s="2"/>
      <c r="BT733" s="2"/>
      <c r="BU733" s="125"/>
      <c r="BV733" s="125"/>
      <c r="BW733" s="125"/>
      <c r="BX733" s="2"/>
      <c r="BY733" s="2"/>
      <c r="BZ733" s="2"/>
      <c r="CA733" s="2"/>
      <c r="CB733" s="2"/>
    </row>
    <row r="734" spans="1:80" ht="15.5" x14ac:dyDescent="0.3">
      <c r="A734" s="10"/>
      <c r="B734" s="2"/>
      <c r="C734" s="2"/>
      <c r="D734" s="12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10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125"/>
      <c r="BD734" s="2"/>
      <c r="BE734" s="2"/>
      <c r="BF734" s="2"/>
      <c r="BG734" s="2"/>
      <c r="BH734" s="2"/>
      <c r="BI734" s="125"/>
      <c r="BJ734" s="125"/>
      <c r="BK734" s="125"/>
      <c r="BL734" s="2"/>
      <c r="BM734" s="2"/>
      <c r="BN734" s="2"/>
      <c r="BO734" s="125"/>
      <c r="BP734" s="125"/>
      <c r="BQ734" s="125"/>
      <c r="BR734" s="2"/>
      <c r="BS734" s="2"/>
      <c r="BT734" s="2"/>
      <c r="BU734" s="125"/>
      <c r="BV734" s="125"/>
      <c r="BW734" s="125"/>
      <c r="BX734" s="2"/>
      <c r="BY734" s="2"/>
      <c r="BZ734" s="2"/>
      <c r="CA734" s="2"/>
      <c r="CB734" s="2"/>
    </row>
    <row r="735" spans="1:80" ht="15.5" x14ac:dyDescent="0.3">
      <c r="A735" s="10"/>
      <c r="B735" s="2"/>
      <c r="C735" s="2"/>
      <c r="D735" s="12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10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125"/>
      <c r="BD735" s="2"/>
      <c r="BE735" s="2"/>
      <c r="BF735" s="2"/>
      <c r="BG735" s="2"/>
      <c r="BH735" s="2"/>
      <c r="BI735" s="125"/>
      <c r="BJ735" s="125"/>
      <c r="BK735" s="125"/>
      <c r="BL735" s="2"/>
      <c r="BM735" s="2"/>
      <c r="BN735" s="2"/>
      <c r="BO735" s="125"/>
      <c r="BP735" s="125"/>
      <c r="BQ735" s="125"/>
      <c r="BR735" s="2"/>
      <c r="BS735" s="2"/>
      <c r="BT735" s="2"/>
      <c r="BU735" s="125"/>
      <c r="BV735" s="125"/>
      <c r="BW735" s="125"/>
      <c r="BX735" s="2"/>
      <c r="BY735" s="2"/>
      <c r="BZ735" s="2"/>
      <c r="CA735" s="2"/>
      <c r="CB735" s="2"/>
    </row>
    <row r="736" spans="1:80" ht="15.5" x14ac:dyDescent="0.3">
      <c r="A736" s="10"/>
      <c r="B736" s="2"/>
      <c r="C736" s="2"/>
      <c r="D736" s="12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10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125"/>
      <c r="BD736" s="2"/>
      <c r="BE736" s="2"/>
      <c r="BF736" s="2"/>
      <c r="BG736" s="2"/>
      <c r="BH736" s="2"/>
      <c r="BI736" s="125"/>
      <c r="BJ736" s="125"/>
      <c r="BK736" s="125"/>
      <c r="BL736" s="2"/>
      <c r="BM736" s="2"/>
      <c r="BN736" s="2"/>
      <c r="BO736" s="125"/>
      <c r="BP736" s="125"/>
      <c r="BQ736" s="125"/>
      <c r="BR736" s="2"/>
      <c r="BS736" s="2"/>
      <c r="BT736" s="2"/>
      <c r="BU736" s="125"/>
      <c r="BV736" s="125"/>
      <c r="BW736" s="125"/>
      <c r="BX736" s="2"/>
      <c r="BY736" s="2"/>
      <c r="BZ736" s="2"/>
      <c r="CA736" s="2"/>
      <c r="CB736" s="2"/>
    </row>
    <row r="737" spans="1:80" ht="15.5" x14ac:dyDescent="0.3">
      <c r="A737" s="10"/>
      <c r="B737" s="2"/>
      <c r="C737" s="2"/>
      <c r="D737" s="12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10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125"/>
      <c r="BD737" s="2"/>
      <c r="BE737" s="2"/>
      <c r="BF737" s="2"/>
      <c r="BG737" s="2"/>
      <c r="BH737" s="2"/>
      <c r="BI737" s="125"/>
      <c r="BJ737" s="125"/>
      <c r="BK737" s="125"/>
      <c r="BL737" s="2"/>
      <c r="BM737" s="2"/>
      <c r="BN737" s="2"/>
      <c r="BO737" s="125"/>
      <c r="BP737" s="125"/>
      <c r="BQ737" s="125"/>
      <c r="BR737" s="2"/>
      <c r="BS737" s="2"/>
      <c r="BT737" s="2"/>
      <c r="BU737" s="125"/>
      <c r="BV737" s="125"/>
      <c r="BW737" s="125"/>
      <c r="BX737" s="2"/>
      <c r="BY737" s="2"/>
      <c r="BZ737" s="2"/>
      <c r="CA737" s="2"/>
      <c r="CB737" s="2"/>
    </row>
    <row r="738" spans="1:80" ht="15.5" x14ac:dyDescent="0.3">
      <c r="A738" s="10"/>
      <c r="B738" s="2"/>
      <c r="C738" s="2"/>
      <c r="D738" s="12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10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125"/>
      <c r="BD738" s="2"/>
      <c r="BE738" s="2"/>
      <c r="BF738" s="2"/>
      <c r="BG738" s="2"/>
      <c r="BH738" s="2"/>
      <c r="BI738" s="125"/>
      <c r="BJ738" s="125"/>
      <c r="BK738" s="125"/>
      <c r="BL738" s="2"/>
      <c r="BM738" s="2"/>
      <c r="BN738" s="2"/>
      <c r="BO738" s="125"/>
      <c r="BP738" s="125"/>
      <c r="BQ738" s="125"/>
      <c r="BR738" s="2"/>
      <c r="BS738" s="2"/>
      <c r="BT738" s="2"/>
      <c r="BU738" s="125"/>
      <c r="BV738" s="125"/>
      <c r="BW738" s="125"/>
      <c r="BX738" s="2"/>
      <c r="BY738" s="2"/>
      <c r="BZ738" s="2"/>
      <c r="CA738" s="2"/>
      <c r="CB738" s="2"/>
    </row>
    <row r="739" spans="1:80" ht="15.5" x14ac:dyDescent="0.3">
      <c r="A739" s="10"/>
      <c r="B739" s="2"/>
      <c r="C739" s="2"/>
      <c r="D739" s="12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10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125"/>
      <c r="BD739" s="2"/>
      <c r="BE739" s="2"/>
      <c r="BF739" s="2"/>
      <c r="BG739" s="2"/>
      <c r="BH739" s="2"/>
      <c r="BI739" s="125"/>
      <c r="BJ739" s="125"/>
      <c r="BK739" s="125"/>
      <c r="BL739" s="2"/>
      <c r="BM739" s="2"/>
      <c r="BN739" s="2"/>
      <c r="BO739" s="125"/>
      <c r="BP739" s="125"/>
      <c r="BQ739" s="125"/>
      <c r="BR739" s="2"/>
      <c r="BS739" s="2"/>
      <c r="BT739" s="2"/>
      <c r="BU739" s="125"/>
      <c r="BV739" s="125"/>
      <c r="BW739" s="125"/>
      <c r="BX739" s="2"/>
      <c r="BY739" s="2"/>
      <c r="BZ739" s="2"/>
      <c r="CA739" s="2"/>
      <c r="CB739" s="2"/>
    </row>
    <row r="740" spans="1:80" ht="15.5" x14ac:dyDescent="0.3">
      <c r="A740" s="10"/>
      <c r="B740" s="2"/>
      <c r="C740" s="2"/>
      <c r="D740" s="12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10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125"/>
      <c r="BD740" s="2"/>
      <c r="BE740" s="2"/>
      <c r="BF740" s="2"/>
      <c r="BG740" s="2"/>
      <c r="BH740" s="2"/>
      <c r="BI740" s="125"/>
      <c r="BJ740" s="125"/>
      <c r="BK740" s="125"/>
      <c r="BL740" s="2"/>
      <c r="BM740" s="2"/>
      <c r="BN740" s="2"/>
      <c r="BO740" s="125"/>
      <c r="BP740" s="125"/>
      <c r="BQ740" s="125"/>
      <c r="BR740" s="2"/>
      <c r="BS740" s="2"/>
      <c r="BT740" s="2"/>
      <c r="BU740" s="125"/>
      <c r="BV740" s="125"/>
      <c r="BW740" s="125"/>
      <c r="BX740" s="2"/>
      <c r="BY740" s="2"/>
      <c r="BZ740" s="2"/>
      <c r="CA740" s="2"/>
      <c r="CB740" s="2"/>
    </row>
    <row r="741" spans="1:80" ht="15.5" x14ac:dyDescent="0.3">
      <c r="A741" s="10"/>
      <c r="B741" s="2"/>
      <c r="C741" s="2"/>
      <c r="D741" s="12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10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125"/>
      <c r="BD741" s="2"/>
      <c r="BE741" s="2"/>
      <c r="BF741" s="2"/>
      <c r="BG741" s="2"/>
      <c r="BH741" s="2"/>
      <c r="BI741" s="125"/>
      <c r="BJ741" s="125"/>
      <c r="BK741" s="125"/>
      <c r="BL741" s="2"/>
      <c r="BM741" s="2"/>
      <c r="BN741" s="2"/>
      <c r="BO741" s="125"/>
      <c r="BP741" s="125"/>
      <c r="BQ741" s="125"/>
      <c r="BR741" s="2"/>
      <c r="BS741" s="2"/>
      <c r="BT741" s="2"/>
      <c r="BU741" s="125"/>
      <c r="BV741" s="125"/>
      <c r="BW741" s="125"/>
      <c r="BX741" s="2"/>
      <c r="BY741" s="2"/>
      <c r="BZ741" s="2"/>
      <c r="CA741" s="2"/>
      <c r="CB741" s="2"/>
    </row>
    <row r="742" spans="1:80" ht="15.5" x14ac:dyDescent="0.3">
      <c r="A742" s="10"/>
      <c r="B742" s="2"/>
      <c r="C742" s="2"/>
      <c r="D742" s="12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10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125"/>
      <c r="BD742" s="2"/>
      <c r="BE742" s="2"/>
      <c r="BF742" s="2"/>
      <c r="BG742" s="2"/>
      <c r="BH742" s="2"/>
      <c r="BI742" s="125"/>
      <c r="BJ742" s="125"/>
      <c r="BK742" s="125"/>
      <c r="BL742" s="2"/>
      <c r="BM742" s="2"/>
      <c r="BN742" s="2"/>
      <c r="BO742" s="125"/>
      <c r="BP742" s="125"/>
      <c r="BQ742" s="125"/>
      <c r="BR742" s="2"/>
      <c r="BS742" s="2"/>
      <c r="BT742" s="2"/>
      <c r="BU742" s="125"/>
      <c r="BV742" s="125"/>
      <c r="BW742" s="125"/>
      <c r="BX742" s="2"/>
      <c r="BY742" s="2"/>
      <c r="BZ742" s="2"/>
      <c r="CA742" s="2"/>
      <c r="CB742" s="2"/>
    </row>
    <row r="743" spans="1:80" ht="15.5" x14ac:dyDescent="0.3">
      <c r="A743" s="10"/>
      <c r="B743" s="2"/>
      <c r="C743" s="2"/>
      <c r="D743" s="12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10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125"/>
      <c r="BD743" s="2"/>
      <c r="BE743" s="2"/>
      <c r="BF743" s="2"/>
      <c r="BG743" s="2"/>
      <c r="BH743" s="2"/>
      <c r="BI743" s="125"/>
      <c r="BJ743" s="125"/>
      <c r="BK743" s="125"/>
      <c r="BL743" s="2"/>
      <c r="BM743" s="2"/>
      <c r="BN743" s="2"/>
      <c r="BO743" s="125"/>
      <c r="BP743" s="125"/>
      <c r="BQ743" s="125"/>
      <c r="BR743" s="2"/>
      <c r="BS743" s="2"/>
      <c r="BT743" s="2"/>
      <c r="BU743" s="125"/>
      <c r="BV743" s="125"/>
      <c r="BW743" s="125"/>
      <c r="BX743" s="2"/>
      <c r="BY743" s="2"/>
      <c r="BZ743" s="2"/>
      <c r="CA743" s="2"/>
      <c r="CB743" s="2"/>
    </row>
    <row r="744" spans="1:80" ht="15.5" x14ac:dyDescent="0.3">
      <c r="A744" s="10"/>
      <c r="B744" s="2"/>
      <c r="C744" s="2"/>
      <c r="D744" s="12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10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125"/>
      <c r="BD744" s="2"/>
      <c r="BE744" s="2"/>
      <c r="BF744" s="2"/>
      <c r="BG744" s="2"/>
      <c r="BH744" s="2"/>
      <c r="BI744" s="125"/>
      <c r="BJ744" s="125"/>
      <c r="BK744" s="125"/>
      <c r="BL744" s="2"/>
      <c r="BM744" s="2"/>
      <c r="BN744" s="2"/>
      <c r="BO744" s="125"/>
      <c r="BP744" s="125"/>
      <c r="BQ744" s="125"/>
      <c r="BR744" s="2"/>
      <c r="BS744" s="2"/>
      <c r="BT744" s="2"/>
      <c r="BU744" s="125"/>
      <c r="BV744" s="125"/>
      <c r="BW744" s="125"/>
      <c r="BX744" s="2"/>
      <c r="BY744" s="2"/>
      <c r="BZ744" s="2"/>
      <c r="CA744" s="2"/>
      <c r="CB744" s="2"/>
    </row>
    <row r="745" spans="1:80" ht="15.5" x14ac:dyDescent="0.3">
      <c r="A745" s="10"/>
      <c r="B745" s="2"/>
      <c r="C745" s="2"/>
      <c r="D745" s="12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10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125"/>
      <c r="BD745" s="2"/>
      <c r="BE745" s="2"/>
      <c r="BF745" s="2"/>
      <c r="BG745" s="2"/>
      <c r="BH745" s="2"/>
      <c r="BI745" s="125"/>
      <c r="BJ745" s="125"/>
      <c r="BK745" s="125"/>
      <c r="BL745" s="2"/>
      <c r="BM745" s="2"/>
      <c r="BN745" s="2"/>
      <c r="BO745" s="125"/>
      <c r="BP745" s="125"/>
      <c r="BQ745" s="125"/>
      <c r="BR745" s="2"/>
      <c r="BS745" s="2"/>
      <c r="BT745" s="2"/>
      <c r="BU745" s="125"/>
      <c r="BV745" s="125"/>
      <c r="BW745" s="125"/>
      <c r="BX745" s="2"/>
      <c r="BY745" s="2"/>
      <c r="BZ745" s="2"/>
      <c r="CA745" s="2"/>
      <c r="CB745" s="2"/>
    </row>
    <row r="746" spans="1:80" ht="15.5" x14ac:dyDescent="0.3">
      <c r="A746" s="10"/>
      <c r="B746" s="2"/>
      <c r="C746" s="2"/>
      <c r="D746" s="12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10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125"/>
      <c r="BD746" s="2"/>
      <c r="BE746" s="2"/>
      <c r="BF746" s="2"/>
      <c r="BG746" s="2"/>
      <c r="BH746" s="2"/>
      <c r="BI746" s="125"/>
      <c r="BJ746" s="125"/>
      <c r="BK746" s="125"/>
      <c r="BL746" s="2"/>
      <c r="BM746" s="2"/>
      <c r="BN746" s="2"/>
      <c r="BO746" s="125"/>
      <c r="BP746" s="125"/>
      <c r="BQ746" s="125"/>
      <c r="BR746" s="2"/>
      <c r="BS746" s="2"/>
      <c r="BT746" s="2"/>
      <c r="BU746" s="125"/>
      <c r="BV746" s="125"/>
      <c r="BW746" s="125"/>
      <c r="BX746" s="2"/>
      <c r="BY746" s="2"/>
      <c r="BZ746" s="2"/>
      <c r="CA746" s="2"/>
      <c r="CB746" s="2"/>
    </row>
    <row r="747" spans="1:80" ht="15.5" x14ac:dyDescent="0.3">
      <c r="A747" s="10"/>
      <c r="B747" s="2"/>
      <c r="C747" s="2"/>
      <c r="D747" s="12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10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125"/>
      <c r="BD747" s="2"/>
      <c r="BE747" s="2"/>
      <c r="BF747" s="2"/>
      <c r="BG747" s="2"/>
      <c r="BH747" s="2"/>
      <c r="BI747" s="125"/>
      <c r="BJ747" s="125"/>
      <c r="BK747" s="125"/>
      <c r="BL747" s="2"/>
      <c r="BM747" s="2"/>
      <c r="BN747" s="2"/>
      <c r="BO747" s="125"/>
      <c r="BP747" s="125"/>
      <c r="BQ747" s="125"/>
      <c r="BR747" s="2"/>
      <c r="BS747" s="2"/>
      <c r="BT747" s="2"/>
      <c r="BU747" s="125"/>
      <c r="BV747" s="125"/>
      <c r="BW747" s="125"/>
      <c r="BX747" s="2"/>
      <c r="BY747" s="2"/>
      <c r="BZ747" s="2"/>
      <c r="CA747" s="2"/>
      <c r="CB747" s="2"/>
    </row>
    <row r="748" spans="1:80" ht="15.5" x14ac:dyDescent="0.3">
      <c r="A748" s="10"/>
      <c r="B748" s="2"/>
      <c r="C748" s="2"/>
      <c r="D748" s="12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10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125"/>
      <c r="BD748" s="2"/>
      <c r="BE748" s="2"/>
      <c r="BF748" s="2"/>
      <c r="BG748" s="2"/>
      <c r="BH748" s="2"/>
      <c r="BI748" s="125"/>
      <c r="BJ748" s="125"/>
      <c r="BK748" s="125"/>
      <c r="BL748" s="2"/>
      <c r="BM748" s="2"/>
      <c r="BN748" s="2"/>
      <c r="BO748" s="125"/>
      <c r="BP748" s="125"/>
      <c r="BQ748" s="125"/>
      <c r="BR748" s="2"/>
      <c r="BS748" s="2"/>
      <c r="BT748" s="2"/>
      <c r="BU748" s="125"/>
      <c r="BV748" s="125"/>
      <c r="BW748" s="125"/>
      <c r="BX748" s="2"/>
      <c r="BY748" s="2"/>
      <c r="BZ748" s="2"/>
      <c r="CA748" s="2"/>
      <c r="CB748" s="2"/>
    </row>
    <row r="749" spans="1:80" ht="15.5" x14ac:dyDescent="0.3">
      <c r="A749" s="10"/>
      <c r="B749" s="2"/>
      <c r="C749" s="2"/>
      <c r="D749" s="12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10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125"/>
      <c r="BD749" s="2"/>
      <c r="BE749" s="2"/>
      <c r="BF749" s="2"/>
      <c r="BG749" s="2"/>
      <c r="BH749" s="2"/>
      <c r="BI749" s="125"/>
      <c r="BJ749" s="125"/>
      <c r="BK749" s="125"/>
      <c r="BL749" s="2"/>
      <c r="BM749" s="2"/>
      <c r="BN749" s="2"/>
      <c r="BO749" s="125"/>
      <c r="BP749" s="125"/>
      <c r="BQ749" s="125"/>
      <c r="BR749" s="2"/>
      <c r="BS749" s="2"/>
      <c r="BT749" s="2"/>
      <c r="BU749" s="125"/>
      <c r="BV749" s="125"/>
      <c r="BW749" s="125"/>
      <c r="BX749" s="2"/>
      <c r="BY749" s="2"/>
      <c r="BZ749" s="2"/>
      <c r="CA749" s="2"/>
      <c r="CB749" s="2"/>
    </row>
    <row r="750" spans="1:80" ht="15.5" x14ac:dyDescent="0.3">
      <c r="A750" s="10"/>
      <c r="B750" s="2"/>
      <c r="C750" s="2"/>
      <c r="D750" s="12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10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125"/>
      <c r="BD750" s="2"/>
      <c r="BE750" s="2"/>
      <c r="BF750" s="2"/>
      <c r="BG750" s="2"/>
      <c r="BH750" s="2"/>
      <c r="BI750" s="125"/>
      <c r="BJ750" s="125"/>
      <c r="BK750" s="125"/>
      <c r="BL750" s="2"/>
      <c r="BM750" s="2"/>
      <c r="BN750" s="2"/>
      <c r="BO750" s="125"/>
      <c r="BP750" s="125"/>
      <c r="BQ750" s="125"/>
      <c r="BR750" s="2"/>
      <c r="BS750" s="2"/>
      <c r="BT750" s="2"/>
      <c r="BU750" s="125"/>
      <c r="BV750" s="125"/>
      <c r="BW750" s="125"/>
      <c r="BX750" s="2"/>
      <c r="BY750" s="2"/>
      <c r="BZ750" s="2"/>
      <c r="CA750" s="2"/>
      <c r="CB750" s="2"/>
    </row>
    <row r="751" spans="1:80" ht="15.5" x14ac:dyDescent="0.3">
      <c r="A751" s="10"/>
      <c r="B751" s="2"/>
      <c r="C751" s="2"/>
      <c r="D751" s="12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10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125"/>
      <c r="BD751" s="2"/>
      <c r="BE751" s="2"/>
      <c r="BF751" s="2"/>
      <c r="BG751" s="2"/>
      <c r="BH751" s="2"/>
      <c r="BI751" s="125"/>
      <c r="BJ751" s="125"/>
      <c r="BK751" s="125"/>
      <c r="BL751" s="2"/>
      <c r="BM751" s="2"/>
      <c r="BN751" s="2"/>
      <c r="BO751" s="125"/>
      <c r="BP751" s="125"/>
      <c r="BQ751" s="125"/>
      <c r="BR751" s="2"/>
      <c r="BS751" s="2"/>
      <c r="BT751" s="2"/>
      <c r="BU751" s="125"/>
      <c r="BV751" s="125"/>
      <c r="BW751" s="125"/>
      <c r="BX751" s="2"/>
      <c r="BY751" s="2"/>
      <c r="BZ751" s="2"/>
      <c r="CA751" s="2"/>
      <c r="CB751" s="2"/>
    </row>
    <row r="752" spans="1:80" ht="15.5" x14ac:dyDescent="0.3">
      <c r="A752" s="10"/>
      <c r="B752" s="2"/>
      <c r="C752" s="2"/>
      <c r="D752" s="12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10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125"/>
      <c r="BD752" s="2"/>
      <c r="BE752" s="2"/>
      <c r="BF752" s="2"/>
      <c r="BG752" s="2"/>
      <c r="BH752" s="2"/>
      <c r="BI752" s="125"/>
      <c r="BJ752" s="125"/>
      <c r="BK752" s="125"/>
      <c r="BL752" s="2"/>
      <c r="BM752" s="2"/>
      <c r="BN752" s="2"/>
      <c r="BO752" s="125"/>
      <c r="BP752" s="125"/>
      <c r="BQ752" s="125"/>
      <c r="BR752" s="2"/>
      <c r="BS752" s="2"/>
      <c r="BT752" s="2"/>
      <c r="BU752" s="125"/>
      <c r="BV752" s="125"/>
      <c r="BW752" s="125"/>
      <c r="BX752" s="2"/>
      <c r="BY752" s="2"/>
      <c r="BZ752" s="2"/>
      <c r="CA752" s="2"/>
      <c r="CB752" s="2"/>
    </row>
    <row r="753" spans="1:80" ht="15.5" x14ac:dyDescent="0.3">
      <c r="A753" s="10"/>
      <c r="B753" s="2"/>
      <c r="C753" s="2"/>
      <c r="D753" s="12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10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125"/>
      <c r="BD753" s="2"/>
      <c r="BE753" s="2"/>
      <c r="BF753" s="2"/>
      <c r="BG753" s="2"/>
      <c r="BH753" s="2"/>
      <c r="BI753" s="125"/>
      <c r="BJ753" s="125"/>
      <c r="BK753" s="125"/>
      <c r="BL753" s="2"/>
      <c r="BM753" s="2"/>
      <c r="BN753" s="2"/>
      <c r="BO753" s="125"/>
      <c r="BP753" s="125"/>
      <c r="BQ753" s="125"/>
      <c r="BR753" s="2"/>
      <c r="BS753" s="2"/>
      <c r="BT753" s="2"/>
      <c r="BU753" s="125"/>
      <c r="BV753" s="125"/>
      <c r="BW753" s="125"/>
      <c r="BX753" s="2"/>
      <c r="BY753" s="2"/>
      <c r="BZ753" s="2"/>
      <c r="CA753" s="2"/>
      <c r="CB753" s="2"/>
    </row>
    <row r="754" spans="1:80" ht="15.5" x14ac:dyDescent="0.3">
      <c r="A754" s="10"/>
      <c r="B754" s="2"/>
      <c r="C754" s="2"/>
      <c r="D754" s="12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10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125"/>
      <c r="BD754" s="2"/>
      <c r="BE754" s="2"/>
      <c r="BF754" s="2"/>
      <c r="BG754" s="2"/>
      <c r="BH754" s="2"/>
      <c r="BI754" s="125"/>
      <c r="BJ754" s="125"/>
      <c r="BK754" s="125"/>
      <c r="BL754" s="2"/>
      <c r="BM754" s="2"/>
      <c r="BN754" s="2"/>
      <c r="BO754" s="125"/>
      <c r="BP754" s="125"/>
      <c r="BQ754" s="125"/>
      <c r="BR754" s="2"/>
      <c r="BS754" s="2"/>
      <c r="BT754" s="2"/>
      <c r="BU754" s="125"/>
      <c r="BV754" s="125"/>
      <c r="BW754" s="125"/>
      <c r="BX754" s="2"/>
      <c r="BY754" s="2"/>
      <c r="BZ754" s="2"/>
      <c r="CA754" s="2"/>
      <c r="CB754" s="2"/>
    </row>
    <row r="755" spans="1:80" ht="15.5" x14ac:dyDescent="0.3">
      <c r="A755" s="10"/>
      <c r="B755" s="2"/>
      <c r="C755" s="2"/>
      <c r="D755" s="12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10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125"/>
      <c r="BD755" s="2"/>
      <c r="BE755" s="2"/>
      <c r="BF755" s="2"/>
      <c r="BG755" s="2"/>
      <c r="BH755" s="2"/>
      <c r="BI755" s="125"/>
      <c r="BJ755" s="125"/>
      <c r="BK755" s="125"/>
      <c r="BL755" s="2"/>
      <c r="BM755" s="2"/>
      <c r="BN755" s="2"/>
      <c r="BO755" s="125"/>
      <c r="BP755" s="125"/>
      <c r="BQ755" s="125"/>
      <c r="BR755" s="2"/>
      <c r="BS755" s="2"/>
      <c r="BT755" s="2"/>
      <c r="BU755" s="125"/>
      <c r="BV755" s="125"/>
      <c r="BW755" s="125"/>
      <c r="BX755" s="2"/>
      <c r="BY755" s="2"/>
      <c r="BZ755" s="2"/>
      <c r="CA755" s="2"/>
      <c r="CB755" s="2"/>
    </row>
    <row r="756" spans="1:80" ht="15.5" x14ac:dyDescent="0.3">
      <c r="A756" s="10"/>
      <c r="B756" s="2"/>
      <c r="C756" s="2"/>
      <c r="D756" s="12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10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125"/>
      <c r="BD756" s="2"/>
      <c r="BE756" s="2"/>
      <c r="BF756" s="2"/>
      <c r="BG756" s="2"/>
      <c r="BH756" s="2"/>
      <c r="BI756" s="125"/>
      <c r="BJ756" s="125"/>
      <c r="BK756" s="125"/>
      <c r="BL756" s="2"/>
      <c r="BM756" s="2"/>
      <c r="BN756" s="2"/>
      <c r="BO756" s="125"/>
      <c r="BP756" s="125"/>
      <c r="BQ756" s="125"/>
      <c r="BR756" s="2"/>
      <c r="BS756" s="2"/>
      <c r="BT756" s="2"/>
      <c r="BU756" s="125"/>
      <c r="BV756" s="125"/>
      <c r="BW756" s="125"/>
      <c r="BX756" s="2"/>
      <c r="BY756" s="2"/>
      <c r="BZ756" s="2"/>
      <c r="CA756" s="2"/>
      <c r="CB756" s="2"/>
    </row>
    <row r="757" spans="1:80" ht="15.5" x14ac:dyDescent="0.3">
      <c r="A757" s="10"/>
      <c r="B757" s="2"/>
      <c r="C757" s="2"/>
      <c r="D757" s="12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10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125"/>
      <c r="BD757" s="2"/>
      <c r="BE757" s="2"/>
      <c r="BF757" s="2"/>
      <c r="BG757" s="2"/>
      <c r="BH757" s="2"/>
      <c r="BI757" s="125"/>
      <c r="BJ757" s="125"/>
      <c r="BK757" s="125"/>
      <c r="BL757" s="2"/>
      <c r="BM757" s="2"/>
      <c r="BN757" s="2"/>
      <c r="BO757" s="125"/>
      <c r="BP757" s="125"/>
      <c r="BQ757" s="125"/>
      <c r="BR757" s="2"/>
      <c r="BS757" s="2"/>
      <c r="BT757" s="2"/>
      <c r="BU757" s="125"/>
      <c r="BV757" s="125"/>
      <c r="BW757" s="125"/>
      <c r="BX757" s="2"/>
      <c r="BY757" s="2"/>
      <c r="BZ757" s="2"/>
      <c r="CA757" s="2"/>
      <c r="CB757" s="2"/>
    </row>
    <row r="758" spans="1:80" ht="15.5" x14ac:dyDescent="0.3">
      <c r="A758" s="10"/>
      <c r="B758" s="2"/>
      <c r="C758" s="2"/>
      <c r="D758" s="12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10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125"/>
      <c r="BD758" s="2"/>
      <c r="BE758" s="2"/>
      <c r="BF758" s="2"/>
      <c r="BG758" s="2"/>
      <c r="BH758" s="2"/>
      <c r="BI758" s="125"/>
      <c r="BJ758" s="125"/>
      <c r="BK758" s="125"/>
      <c r="BL758" s="2"/>
      <c r="BM758" s="2"/>
      <c r="BN758" s="2"/>
      <c r="BO758" s="125"/>
      <c r="BP758" s="125"/>
      <c r="BQ758" s="125"/>
      <c r="BR758" s="2"/>
      <c r="BS758" s="2"/>
      <c r="BT758" s="2"/>
      <c r="BU758" s="125"/>
      <c r="BV758" s="125"/>
      <c r="BW758" s="125"/>
      <c r="BX758" s="2"/>
      <c r="BY758" s="2"/>
      <c r="BZ758" s="2"/>
      <c r="CA758" s="2"/>
      <c r="CB758" s="2"/>
    </row>
    <row r="759" spans="1:80" ht="15.5" x14ac:dyDescent="0.3">
      <c r="A759" s="10"/>
      <c r="B759" s="2"/>
      <c r="C759" s="2"/>
      <c r="D759" s="12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10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125"/>
      <c r="BD759" s="2"/>
      <c r="BE759" s="2"/>
      <c r="BF759" s="2"/>
      <c r="BG759" s="2"/>
      <c r="BH759" s="2"/>
      <c r="BI759" s="125"/>
      <c r="BJ759" s="125"/>
      <c r="BK759" s="125"/>
      <c r="BL759" s="2"/>
      <c r="BM759" s="2"/>
      <c r="BN759" s="2"/>
      <c r="BO759" s="125"/>
      <c r="BP759" s="125"/>
      <c r="BQ759" s="125"/>
      <c r="BR759" s="2"/>
      <c r="BS759" s="2"/>
      <c r="BT759" s="2"/>
      <c r="BU759" s="125"/>
      <c r="BV759" s="125"/>
      <c r="BW759" s="125"/>
      <c r="BX759" s="2"/>
      <c r="BY759" s="2"/>
      <c r="BZ759" s="2"/>
      <c r="CA759" s="2"/>
      <c r="CB759" s="2"/>
    </row>
    <row r="760" spans="1:80" ht="15.5" x14ac:dyDescent="0.3">
      <c r="A760" s="10"/>
      <c r="B760" s="2"/>
      <c r="C760" s="2"/>
      <c r="D760" s="12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10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125"/>
      <c r="BD760" s="2"/>
      <c r="BE760" s="2"/>
      <c r="BF760" s="2"/>
      <c r="BG760" s="2"/>
      <c r="BH760" s="2"/>
      <c r="BI760" s="125"/>
      <c r="BJ760" s="125"/>
      <c r="BK760" s="125"/>
      <c r="BL760" s="2"/>
      <c r="BM760" s="2"/>
      <c r="BN760" s="2"/>
      <c r="BO760" s="125"/>
      <c r="BP760" s="125"/>
      <c r="BQ760" s="125"/>
      <c r="BR760" s="2"/>
      <c r="BS760" s="2"/>
      <c r="BT760" s="2"/>
      <c r="BU760" s="125"/>
      <c r="BV760" s="125"/>
      <c r="BW760" s="125"/>
      <c r="BX760" s="2"/>
      <c r="BY760" s="2"/>
      <c r="BZ760" s="2"/>
      <c r="CA760" s="2"/>
      <c r="CB760" s="2"/>
    </row>
    <row r="761" spans="1:80" ht="15.5" x14ac:dyDescent="0.3">
      <c r="A761" s="10"/>
      <c r="B761" s="2"/>
      <c r="C761" s="2"/>
      <c r="D761" s="12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10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125"/>
      <c r="BD761" s="2"/>
      <c r="BE761" s="2"/>
      <c r="BF761" s="2"/>
      <c r="BG761" s="2"/>
      <c r="BH761" s="2"/>
      <c r="BI761" s="125"/>
      <c r="BJ761" s="125"/>
      <c r="BK761" s="125"/>
      <c r="BL761" s="2"/>
      <c r="BM761" s="2"/>
      <c r="BN761" s="2"/>
      <c r="BO761" s="125"/>
      <c r="BP761" s="125"/>
      <c r="BQ761" s="125"/>
      <c r="BR761" s="2"/>
      <c r="BS761" s="2"/>
      <c r="BT761" s="2"/>
      <c r="BU761" s="125"/>
      <c r="BV761" s="125"/>
      <c r="BW761" s="125"/>
      <c r="BX761" s="2"/>
      <c r="BY761" s="2"/>
      <c r="BZ761" s="2"/>
      <c r="CA761" s="2"/>
      <c r="CB761" s="2"/>
    </row>
    <row r="762" spans="1:80" ht="15.5" x14ac:dyDescent="0.3">
      <c r="A762" s="10"/>
      <c r="B762" s="2"/>
      <c r="C762" s="2"/>
      <c r="D762" s="12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10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125"/>
      <c r="BD762" s="2"/>
      <c r="BE762" s="2"/>
      <c r="BF762" s="2"/>
      <c r="BG762" s="2"/>
      <c r="BH762" s="2"/>
      <c r="BI762" s="125"/>
      <c r="BJ762" s="125"/>
      <c r="BK762" s="125"/>
      <c r="BL762" s="2"/>
      <c r="BM762" s="2"/>
      <c r="BN762" s="2"/>
      <c r="BO762" s="125"/>
      <c r="BP762" s="125"/>
      <c r="BQ762" s="125"/>
      <c r="BR762" s="2"/>
      <c r="BS762" s="2"/>
      <c r="BT762" s="2"/>
      <c r="BU762" s="125"/>
      <c r="BV762" s="125"/>
      <c r="BW762" s="125"/>
      <c r="BX762" s="2"/>
      <c r="BY762" s="2"/>
      <c r="BZ762" s="2"/>
      <c r="CA762" s="2"/>
      <c r="CB762" s="2"/>
    </row>
    <row r="763" spans="1:80" ht="15.5" x14ac:dyDescent="0.3">
      <c r="A763" s="10"/>
      <c r="B763" s="2"/>
      <c r="C763" s="2"/>
      <c r="D763" s="12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10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125"/>
      <c r="BD763" s="2"/>
      <c r="BE763" s="2"/>
      <c r="BF763" s="2"/>
      <c r="BG763" s="2"/>
      <c r="BH763" s="2"/>
      <c r="BI763" s="125"/>
      <c r="BJ763" s="125"/>
      <c r="BK763" s="125"/>
      <c r="BL763" s="2"/>
      <c r="BM763" s="2"/>
      <c r="BN763" s="2"/>
      <c r="BO763" s="125"/>
      <c r="BP763" s="125"/>
      <c r="BQ763" s="125"/>
      <c r="BR763" s="2"/>
      <c r="BS763" s="2"/>
      <c r="BT763" s="2"/>
      <c r="BU763" s="125"/>
      <c r="BV763" s="125"/>
      <c r="BW763" s="125"/>
      <c r="BX763" s="2"/>
      <c r="BY763" s="2"/>
      <c r="BZ763" s="2"/>
      <c r="CA763" s="2"/>
      <c r="CB763" s="2"/>
    </row>
    <row r="764" spans="1:80" ht="15.5" x14ac:dyDescent="0.3">
      <c r="A764" s="10"/>
      <c r="B764" s="2"/>
      <c r="C764" s="2"/>
      <c r="D764" s="12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10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125"/>
      <c r="BD764" s="2"/>
      <c r="BE764" s="2"/>
      <c r="BF764" s="2"/>
      <c r="BG764" s="2"/>
      <c r="BH764" s="2"/>
      <c r="BI764" s="125"/>
      <c r="BJ764" s="125"/>
      <c r="BK764" s="125"/>
      <c r="BL764" s="2"/>
      <c r="BM764" s="2"/>
      <c r="BN764" s="2"/>
      <c r="BO764" s="125"/>
      <c r="BP764" s="125"/>
      <c r="BQ764" s="125"/>
      <c r="BR764" s="2"/>
      <c r="BS764" s="2"/>
      <c r="BT764" s="2"/>
      <c r="BU764" s="125"/>
      <c r="BV764" s="125"/>
      <c r="BW764" s="125"/>
      <c r="BX764" s="2"/>
      <c r="BY764" s="2"/>
      <c r="BZ764" s="2"/>
      <c r="CA764" s="2"/>
      <c r="CB764" s="2"/>
    </row>
    <row r="765" spans="1:80" ht="15.5" x14ac:dyDescent="0.3">
      <c r="A765" s="10"/>
      <c r="B765" s="2"/>
      <c r="C765" s="2"/>
      <c r="D765" s="12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10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125"/>
      <c r="BD765" s="2"/>
      <c r="BE765" s="2"/>
      <c r="BF765" s="2"/>
      <c r="BG765" s="2"/>
      <c r="BH765" s="2"/>
      <c r="BI765" s="125"/>
      <c r="BJ765" s="125"/>
      <c r="BK765" s="125"/>
      <c r="BL765" s="2"/>
      <c r="BM765" s="2"/>
      <c r="BN765" s="2"/>
      <c r="BO765" s="125"/>
      <c r="BP765" s="125"/>
      <c r="BQ765" s="125"/>
      <c r="BR765" s="2"/>
      <c r="BS765" s="2"/>
      <c r="BT765" s="2"/>
      <c r="BU765" s="125"/>
      <c r="BV765" s="125"/>
      <c r="BW765" s="125"/>
      <c r="BX765" s="2"/>
      <c r="BY765" s="2"/>
      <c r="BZ765" s="2"/>
      <c r="CA765" s="2"/>
      <c r="CB765" s="2"/>
    </row>
    <row r="766" spans="1:80" ht="15.5" x14ac:dyDescent="0.3">
      <c r="A766" s="10"/>
      <c r="B766" s="2"/>
      <c r="C766" s="2"/>
      <c r="D766" s="12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10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125"/>
      <c r="BD766" s="2"/>
      <c r="BE766" s="2"/>
      <c r="BF766" s="2"/>
      <c r="BG766" s="2"/>
      <c r="BH766" s="2"/>
      <c r="BI766" s="125"/>
      <c r="BJ766" s="125"/>
      <c r="BK766" s="125"/>
      <c r="BL766" s="2"/>
      <c r="BM766" s="2"/>
      <c r="BN766" s="2"/>
      <c r="BO766" s="125"/>
      <c r="BP766" s="125"/>
      <c r="BQ766" s="125"/>
      <c r="BR766" s="2"/>
      <c r="BS766" s="2"/>
      <c r="BT766" s="2"/>
      <c r="BU766" s="125"/>
      <c r="BV766" s="125"/>
      <c r="BW766" s="125"/>
      <c r="BX766" s="2"/>
      <c r="BY766" s="2"/>
      <c r="BZ766" s="2"/>
      <c r="CA766" s="2"/>
      <c r="CB766" s="2"/>
    </row>
    <row r="767" spans="1:80" ht="15.5" x14ac:dyDescent="0.3">
      <c r="A767" s="10"/>
      <c r="B767" s="2"/>
      <c r="C767" s="2"/>
      <c r="D767" s="12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10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125"/>
      <c r="BD767" s="2"/>
      <c r="BE767" s="2"/>
      <c r="BF767" s="2"/>
      <c r="BG767" s="2"/>
      <c r="BH767" s="2"/>
      <c r="BI767" s="125"/>
      <c r="BJ767" s="125"/>
      <c r="BK767" s="125"/>
      <c r="BL767" s="2"/>
      <c r="BM767" s="2"/>
      <c r="BN767" s="2"/>
      <c r="BO767" s="125"/>
      <c r="BP767" s="125"/>
      <c r="BQ767" s="125"/>
      <c r="BR767" s="2"/>
      <c r="BS767" s="2"/>
      <c r="BT767" s="2"/>
      <c r="BU767" s="125"/>
      <c r="BV767" s="125"/>
      <c r="BW767" s="125"/>
      <c r="BX767" s="2"/>
      <c r="BY767" s="2"/>
      <c r="BZ767" s="2"/>
      <c r="CA767" s="2"/>
      <c r="CB767" s="2"/>
    </row>
    <row r="768" spans="1:80" ht="15.5" x14ac:dyDescent="0.3">
      <c r="A768" s="10"/>
      <c r="B768" s="2"/>
      <c r="C768" s="2"/>
      <c r="D768" s="12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10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125"/>
      <c r="BD768" s="2"/>
      <c r="BE768" s="2"/>
      <c r="BF768" s="2"/>
      <c r="BG768" s="2"/>
      <c r="BH768" s="2"/>
      <c r="BI768" s="125"/>
      <c r="BJ768" s="125"/>
      <c r="BK768" s="125"/>
      <c r="BL768" s="2"/>
      <c r="BM768" s="2"/>
      <c r="BN768" s="2"/>
      <c r="BO768" s="125"/>
      <c r="BP768" s="125"/>
      <c r="BQ768" s="125"/>
      <c r="BR768" s="2"/>
      <c r="BS768" s="2"/>
      <c r="BT768" s="2"/>
      <c r="BU768" s="125"/>
      <c r="BV768" s="125"/>
      <c r="BW768" s="125"/>
      <c r="BX768" s="2"/>
      <c r="BY768" s="2"/>
      <c r="BZ768" s="2"/>
      <c r="CA768" s="2"/>
      <c r="CB768" s="2"/>
    </row>
    <row r="769" spans="1:80" ht="15.5" x14ac:dyDescent="0.3">
      <c r="A769" s="10"/>
      <c r="B769" s="2"/>
      <c r="C769" s="2"/>
      <c r="D769" s="12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10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125"/>
      <c r="BD769" s="2"/>
      <c r="BE769" s="2"/>
      <c r="BF769" s="2"/>
      <c r="BG769" s="2"/>
      <c r="BH769" s="2"/>
      <c r="BI769" s="125"/>
      <c r="BJ769" s="125"/>
      <c r="BK769" s="125"/>
      <c r="BL769" s="2"/>
      <c r="BM769" s="2"/>
      <c r="BN769" s="2"/>
      <c r="BO769" s="125"/>
      <c r="BP769" s="125"/>
      <c r="BQ769" s="125"/>
      <c r="BR769" s="2"/>
      <c r="BS769" s="2"/>
      <c r="BT769" s="2"/>
      <c r="BU769" s="125"/>
      <c r="BV769" s="125"/>
      <c r="BW769" s="125"/>
      <c r="BX769" s="2"/>
      <c r="BY769" s="2"/>
      <c r="BZ769" s="2"/>
      <c r="CA769" s="2"/>
      <c r="CB769" s="2"/>
    </row>
    <row r="770" spans="1:80" ht="15.5" x14ac:dyDescent="0.3">
      <c r="A770" s="10"/>
      <c r="B770" s="2"/>
      <c r="C770" s="2"/>
      <c r="D770" s="12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10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125"/>
      <c r="BD770" s="2"/>
      <c r="BE770" s="2"/>
      <c r="BF770" s="2"/>
      <c r="BG770" s="2"/>
      <c r="BH770" s="2"/>
      <c r="BI770" s="125"/>
      <c r="BJ770" s="125"/>
      <c r="BK770" s="125"/>
      <c r="BL770" s="2"/>
      <c r="BM770" s="2"/>
      <c r="BN770" s="2"/>
      <c r="BO770" s="125"/>
      <c r="BP770" s="125"/>
      <c r="BQ770" s="125"/>
      <c r="BR770" s="2"/>
      <c r="BS770" s="2"/>
      <c r="BT770" s="2"/>
      <c r="BU770" s="125"/>
      <c r="BV770" s="125"/>
      <c r="BW770" s="125"/>
      <c r="BX770" s="2"/>
      <c r="BY770" s="2"/>
      <c r="BZ770" s="2"/>
      <c r="CA770" s="2"/>
      <c r="CB770" s="2"/>
    </row>
    <row r="771" spans="1:80" ht="15.5" x14ac:dyDescent="0.3">
      <c r="A771" s="10"/>
      <c r="B771" s="2"/>
      <c r="C771" s="2"/>
      <c r="D771" s="12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10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125"/>
      <c r="BD771" s="2"/>
      <c r="BE771" s="2"/>
      <c r="BF771" s="2"/>
      <c r="BG771" s="2"/>
      <c r="BH771" s="2"/>
      <c r="BI771" s="125"/>
      <c r="BJ771" s="125"/>
      <c r="BK771" s="125"/>
      <c r="BL771" s="2"/>
      <c r="BM771" s="2"/>
      <c r="BN771" s="2"/>
      <c r="BO771" s="125"/>
      <c r="BP771" s="125"/>
      <c r="BQ771" s="125"/>
      <c r="BR771" s="2"/>
      <c r="BS771" s="2"/>
      <c r="BT771" s="2"/>
      <c r="BU771" s="125"/>
      <c r="BV771" s="125"/>
      <c r="BW771" s="125"/>
      <c r="BX771" s="2"/>
      <c r="BY771" s="2"/>
      <c r="BZ771" s="2"/>
      <c r="CA771" s="2"/>
      <c r="CB771" s="2"/>
    </row>
    <row r="772" spans="1:80" ht="15.5" x14ac:dyDescent="0.3">
      <c r="A772" s="10"/>
      <c r="B772" s="2"/>
      <c r="C772" s="2"/>
      <c r="D772" s="12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10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125"/>
      <c r="BD772" s="2"/>
      <c r="BE772" s="2"/>
      <c r="BF772" s="2"/>
      <c r="BG772" s="2"/>
      <c r="BH772" s="2"/>
      <c r="BI772" s="125"/>
      <c r="BJ772" s="125"/>
      <c r="BK772" s="125"/>
      <c r="BL772" s="2"/>
      <c r="BM772" s="2"/>
      <c r="BN772" s="2"/>
      <c r="BO772" s="125"/>
      <c r="BP772" s="125"/>
      <c r="BQ772" s="125"/>
      <c r="BR772" s="2"/>
      <c r="BS772" s="2"/>
      <c r="BT772" s="2"/>
      <c r="BU772" s="125"/>
      <c r="BV772" s="125"/>
      <c r="BW772" s="125"/>
      <c r="BX772" s="2"/>
      <c r="BY772" s="2"/>
      <c r="BZ772" s="2"/>
      <c r="CA772" s="2"/>
      <c r="CB772" s="2"/>
    </row>
    <row r="773" spans="1:80" ht="15.5" x14ac:dyDescent="0.3">
      <c r="A773" s="10"/>
      <c r="B773" s="2"/>
      <c r="C773" s="2"/>
      <c r="D773" s="12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10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125"/>
      <c r="BD773" s="2"/>
      <c r="BE773" s="2"/>
      <c r="BF773" s="2"/>
      <c r="BG773" s="2"/>
      <c r="BH773" s="2"/>
      <c r="BI773" s="125"/>
      <c r="BJ773" s="125"/>
      <c r="BK773" s="125"/>
      <c r="BL773" s="2"/>
      <c r="BM773" s="2"/>
      <c r="BN773" s="2"/>
      <c r="BO773" s="125"/>
      <c r="BP773" s="125"/>
      <c r="BQ773" s="125"/>
      <c r="BR773" s="2"/>
      <c r="BS773" s="2"/>
      <c r="BT773" s="2"/>
      <c r="BU773" s="125"/>
      <c r="BV773" s="125"/>
      <c r="BW773" s="125"/>
      <c r="BX773" s="2"/>
      <c r="BY773" s="2"/>
      <c r="BZ773" s="2"/>
      <c r="CA773" s="2"/>
      <c r="CB773" s="2"/>
    </row>
    <row r="774" spans="1:80" ht="15.5" x14ac:dyDescent="0.3">
      <c r="A774" s="10"/>
      <c r="B774" s="2"/>
      <c r="C774" s="2"/>
      <c r="D774" s="12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10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125"/>
      <c r="BD774" s="2"/>
      <c r="BE774" s="2"/>
      <c r="BF774" s="2"/>
      <c r="BG774" s="2"/>
      <c r="BH774" s="2"/>
      <c r="BI774" s="125"/>
      <c r="BJ774" s="125"/>
      <c r="BK774" s="125"/>
      <c r="BL774" s="2"/>
      <c r="BM774" s="2"/>
      <c r="BN774" s="2"/>
      <c r="BO774" s="125"/>
      <c r="BP774" s="125"/>
      <c r="BQ774" s="125"/>
      <c r="BR774" s="2"/>
      <c r="BS774" s="2"/>
      <c r="BT774" s="2"/>
      <c r="BU774" s="125"/>
      <c r="BV774" s="125"/>
      <c r="BW774" s="125"/>
      <c r="BX774" s="2"/>
      <c r="BY774" s="2"/>
      <c r="BZ774" s="2"/>
      <c r="CA774" s="2"/>
      <c r="CB774" s="2"/>
    </row>
    <row r="775" spans="1:80" ht="15.5" x14ac:dyDescent="0.3">
      <c r="A775" s="10"/>
      <c r="B775" s="2"/>
      <c r="C775" s="2"/>
      <c r="D775" s="12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10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125"/>
      <c r="BD775" s="2"/>
      <c r="BE775" s="2"/>
      <c r="BF775" s="2"/>
      <c r="BG775" s="2"/>
      <c r="BH775" s="2"/>
      <c r="BI775" s="125"/>
      <c r="BJ775" s="125"/>
      <c r="BK775" s="125"/>
      <c r="BL775" s="2"/>
      <c r="BM775" s="2"/>
      <c r="BN775" s="2"/>
      <c r="BO775" s="125"/>
      <c r="BP775" s="125"/>
      <c r="BQ775" s="125"/>
      <c r="BR775" s="2"/>
      <c r="BS775" s="2"/>
      <c r="BT775" s="2"/>
      <c r="BU775" s="125"/>
      <c r="BV775" s="125"/>
      <c r="BW775" s="125"/>
      <c r="BX775" s="2"/>
      <c r="BY775" s="2"/>
      <c r="BZ775" s="2"/>
      <c r="CA775" s="2"/>
      <c r="CB775" s="2"/>
    </row>
    <row r="776" spans="1:80" ht="15.5" x14ac:dyDescent="0.3">
      <c r="A776" s="10"/>
      <c r="B776" s="2"/>
      <c r="C776" s="2"/>
      <c r="D776" s="12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10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125"/>
      <c r="BD776" s="2"/>
      <c r="BE776" s="2"/>
      <c r="BF776" s="2"/>
      <c r="BG776" s="2"/>
      <c r="BH776" s="2"/>
      <c r="BI776" s="125"/>
      <c r="BJ776" s="125"/>
      <c r="BK776" s="125"/>
      <c r="BL776" s="2"/>
      <c r="BM776" s="2"/>
      <c r="BN776" s="2"/>
      <c r="BO776" s="125"/>
      <c r="BP776" s="125"/>
      <c r="BQ776" s="125"/>
      <c r="BR776" s="2"/>
      <c r="BS776" s="2"/>
      <c r="BT776" s="2"/>
      <c r="BU776" s="125"/>
      <c r="BV776" s="125"/>
      <c r="BW776" s="125"/>
      <c r="BX776" s="2"/>
      <c r="BY776" s="2"/>
      <c r="BZ776" s="2"/>
      <c r="CA776" s="2"/>
      <c r="CB776" s="2"/>
    </row>
    <row r="777" spans="1:80" ht="15.5" x14ac:dyDescent="0.3">
      <c r="A777" s="10"/>
      <c r="B777" s="2"/>
      <c r="C777" s="2"/>
      <c r="D777" s="12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10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125"/>
      <c r="BD777" s="2"/>
      <c r="BE777" s="2"/>
      <c r="BF777" s="2"/>
      <c r="BG777" s="2"/>
      <c r="BH777" s="2"/>
      <c r="BI777" s="125"/>
      <c r="BJ777" s="125"/>
      <c r="BK777" s="125"/>
      <c r="BL777" s="2"/>
      <c r="BM777" s="2"/>
      <c r="BN777" s="2"/>
      <c r="BO777" s="125"/>
      <c r="BP777" s="125"/>
      <c r="BQ777" s="125"/>
      <c r="BR777" s="2"/>
      <c r="BS777" s="2"/>
      <c r="BT777" s="2"/>
      <c r="BU777" s="125"/>
      <c r="BV777" s="125"/>
      <c r="BW777" s="125"/>
      <c r="BX777" s="2"/>
      <c r="BY777" s="2"/>
      <c r="BZ777" s="2"/>
      <c r="CA777" s="2"/>
      <c r="CB777" s="2"/>
    </row>
    <row r="778" spans="1:80" ht="15.5" x14ac:dyDescent="0.3">
      <c r="A778" s="10"/>
      <c r="B778" s="2"/>
      <c r="C778" s="2"/>
      <c r="D778" s="12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10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125"/>
      <c r="BD778" s="2"/>
      <c r="BE778" s="2"/>
      <c r="BF778" s="2"/>
      <c r="BG778" s="2"/>
      <c r="BH778" s="2"/>
      <c r="BI778" s="125"/>
      <c r="BJ778" s="125"/>
      <c r="BK778" s="125"/>
      <c r="BL778" s="2"/>
      <c r="BM778" s="2"/>
      <c r="BN778" s="2"/>
      <c r="BO778" s="125"/>
      <c r="BP778" s="125"/>
      <c r="BQ778" s="125"/>
      <c r="BR778" s="2"/>
      <c r="BS778" s="2"/>
      <c r="BT778" s="2"/>
      <c r="BU778" s="125"/>
      <c r="BV778" s="125"/>
      <c r="BW778" s="125"/>
      <c r="BX778" s="2"/>
      <c r="BY778" s="2"/>
      <c r="BZ778" s="2"/>
      <c r="CA778" s="2"/>
      <c r="CB778" s="2"/>
    </row>
    <row r="779" spans="1:80" ht="15.5" x14ac:dyDescent="0.3">
      <c r="A779" s="10"/>
      <c r="B779" s="2"/>
      <c r="C779" s="2"/>
      <c r="D779" s="12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10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125"/>
      <c r="BD779" s="2"/>
      <c r="BE779" s="2"/>
      <c r="BF779" s="2"/>
      <c r="BG779" s="2"/>
      <c r="BH779" s="2"/>
      <c r="BI779" s="125"/>
      <c r="BJ779" s="125"/>
      <c r="BK779" s="125"/>
      <c r="BL779" s="2"/>
      <c r="BM779" s="2"/>
      <c r="BN779" s="2"/>
      <c r="BO779" s="125"/>
      <c r="BP779" s="125"/>
      <c r="BQ779" s="125"/>
      <c r="BR779" s="2"/>
      <c r="BS779" s="2"/>
      <c r="BT779" s="2"/>
      <c r="BU779" s="125"/>
      <c r="BV779" s="125"/>
      <c r="BW779" s="125"/>
      <c r="BX779" s="2"/>
      <c r="BY779" s="2"/>
      <c r="BZ779" s="2"/>
      <c r="CA779" s="2"/>
      <c r="CB779" s="2"/>
    </row>
    <row r="780" spans="1:80" ht="15.5" x14ac:dyDescent="0.3">
      <c r="A780" s="10"/>
      <c r="B780" s="2"/>
      <c r="C780" s="2"/>
      <c r="D780" s="12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10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125"/>
      <c r="BD780" s="2"/>
      <c r="BE780" s="2"/>
      <c r="BF780" s="2"/>
      <c r="BG780" s="2"/>
      <c r="BH780" s="2"/>
      <c r="BI780" s="125"/>
      <c r="BJ780" s="125"/>
      <c r="BK780" s="125"/>
      <c r="BL780" s="2"/>
      <c r="BM780" s="2"/>
      <c r="BN780" s="2"/>
      <c r="BO780" s="125"/>
      <c r="BP780" s="125"/>
      <c r="BQ780" s="125"/>
      <c r="BR780" s="2"/>
      <c r="BS780" s="2"/>
      <c r="BT780" s="2"/>
      <c r="BU780" s="125"/>
      <c r="BV780" s="125"/>
      <c r="BW780" s="125"/>
      <c r="BX780" s="2"/>
      <c r="BY780" s="2"/>
      <c r="BZ780" s="2"/>
      <c r="CA780" s="2"/>
      <c r="CB780" s="2"/>
    </row>
    <row r="781" spans="1:80" ht="15.5" x14ac:dyDescent="0.3">
      <c r="A781" s="10"/>
      <c r="B781" s="2"/>
      <c r="C781" s="2"/>
      <c r="D781" s="12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10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125"/>
      <c r="BD781" s="2"/>
      <c r="BE781" s="2"/>
      <c r="BF781" s="2"/>
      <c r="BG781" s="2"/>
      <c r="BH781" s="2"/>
      <c r="BI781" s="125"/>
      <c r="BJ781" s="125"/>
      <c r="BK781" s="125"/>
      <c r="BL781" s="2"/>
      <c r="BM781" s="2"/>
      <c r="BN781" s="2"/>
      <c r="BO781" s="125"/>
      <c r="BP781" s="125"/>
      <c r="BQ781" s="125"/>
      <c r="BR781" s="2"/>
      <c r="BS781" s="2"/>
      <c r="BT781" s="2"/>
      <c r="BU781" s="125"/>
      <c r="BV781" s="125"/>
      <c r="BW781" s="125"/>
      <c r="BX781" s="2"/>
      <c r="BY781" s="2"/>
      <c r="BZ781" s="2"/>
      <c r="CA781" s="2"/>
      <c r="CB781" s="2"/>
    </row>
    <row r="782" spans="1:80" ht="15.5" x14ac:dyDescent="0.3">
      <c r="A782" s="10"/>
      <c r="B782" s="2"/>
      <c r="C782" s="2"/>
      <c r="D782" s="12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10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125"/>
      <c r="BD782" s="2"/>
      <c r="BE782" s="2"/>
      <c r="BF782" s="2"/>
      <c r="BG782" s="2"/>
      <c r="BH782" s="2"/>
      <c r="BI782" s="125"/>
      <c r="BJ782" s="125"/>
      <c r="BK782" s="125"/>
      <c r="BL782" s="2"/>
      <c r="BM782" s="2"/>
      <c r="BN782" s="2"/>
      <c r="BO782" s="125"/>
      <c r="BP782" s="125"/>
      <c r="BQ782" s="125"/>
      <c r="BR782" s="2"/>
      <c r="BS782" s="2"/>
      <c r="BT782" s="2"/>
      <c r="BU782" s="125"/>
      <c r="BV782" s="125"/>
      <c r="BW782" s="125"/>
      <c r="BX782" s="2"/>
      <c r="BY782" s="2"/>
      <c r="BZ782" s="2"/>
      <c r="CA782" s="2"/>
      <c r="CB782" s="2"/>
    </row>
    <row r="783" spans="1:80" ht="15.5" x14ac:dyDescent="0.3">
      <c r="A783" s="10"/>
      <c r="B783" s="2"/>
      <c r="C783" s="2"/>
      <c r="D783" s="12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10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125"/>
      <c r="BD783" s="2"/>
      <c r="BE783" s="2"/>
      <c r="BF783" s="2"/>
      <c r="BG783" s="2"/>
      <c r="BH783" s="2"/>
      <c r="BI783" s="125"/>
      <c r="BJ783" s="125"/>
      <c r="BK783" s="125"/>
      <c r="BL783" s="2"/>
      <c r="BM783" s="2"/>
      <c r="BN783" s="2"/>
      <c r="BO783" s="125"/>
      <c r="BP783" s="125"/>
      <c r="BQ783" s="125"/>
      <c r="BR783" s="2"/>
      <c r="BS783" s="2"/>
      <c r="BT783" s="2"/>
      <c r="BU783" s="125"/>
      <c r="BV783" s="125"/>
      <c r="BW783" s="125"/>
      <c r="BX783" s="2"/>
      <c r="BY783" s="2"/>
      <c r="BZ783" s="2"/>
      <c r="CA783" s="2"/>
      <c r="CB783" s="2"/>
    </row>
    <row r="784" spans="1:80" ht="15.5" x14ac:dyDescent="0.3">
      <c r="A784" s="10"/>
      <c r="B784" s="2"/>
      <c r="C784" s="2"/>
      <c r="D784" s="12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10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125"/>
      <c r="BD784" s="2"/>
      <c r="BE784" s="2"/>
      <c r="BF784" s="2"/>
      <c r="BG784" s="2"/>
      <c r="BH784" s="2"/>
      <c r="BI784" s="125"/>
      <c r="BJ784" s="125"/>
      <c r="BK784" s="125"/>
      <c r="BL784" s="2"/>
      <c r="BM784" s="2"/>
      <c r="BN784" s="2"/>
      <c r="BO784" s="125"/>
      <c r="BP784" s="125"/>
      <c r="BQ784" s="125"/>
      <c r="BR784" s="2"/>
      <c r="BS784" s="2"/>
      <c r="BT784" s="2"/>
      <c r="BU784" s="125"/>
      <c r="BV784" s="125"/>
      <c r="BW784" s="125"/>
      <c r="BX784" s="2"/>
      <c r="BY784" s="2"/>
      <c r="BZ784" s="2"/>
      <c r="CA784" s="2"/>
      <c r="CB784" s="2"/>
    </row>
    <row r="785" spans="1:80" ht="15.5" x14ac:dyDescent="0.3">
      <c r="A785" s="10"/>
      <c r="B785" s="2"/>
      <c r="C785" s="2"/>
      <c r="D785" s="12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10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125"/>
      <c r="BD785" s="2"/>
      <c r="BE785" s="2"/>
      <c r="BF785" s="2"/>
      <c r="BG785" s="2"/>
      <c r="BH785" s="2"/>
      <c r="BI785" s="125"/>
      <c r="BJ785" s="125"/>
      <c r="BK785" s="125"/>
      <c r="BL785" s="2"/>
      <c r="BM785" s="2"/>
      <c r="BN785" s="2"/>
      <c r="BO785" s="125"/>
      <c r="BP785" s="125"/>
      <c r="BQ785" s="125"/>
      <c r="BR785" s="2"/>
      <c r="BS785" s="2"/>
      <c r="BT785" s="2"/>
      <c r="BU785" s="125"/>
      <c r="BV785" s="125"/>
      <c r="BW785" s="125"/>
      <c r="BX785" s="2"/>
      <c r="BY785" s="2"/>
      <c r="BZ785" s="2"/>
      <c r="CA785" s="2"/>
      <c r="CB785" s="2"/>
    </row>
    <row r="786" spans="1:80" ht="15.5" x14ac:dyDescent="0.3">
      <c r="A786" s="10"/>
      <c r="B786" s="2"/>
      <c r="C786" s="2"/>
      <c r="D786" s="12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10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125"/>
      <c r="BD786" s="2"/>
      <c r="BE786" s="2"/>
      <c r="BF786" s="2"/>
      <c r="BG786" s="2"/>
      <c r="BH786" s="2"/>
      <c r="BI786" s="125"/>
      <c r="BJ786" s="125"/>
      <c r="BK786" s="125"/>
      <c r="BL786" s="2"/>
      <c r="BM786" s="2"/>
      <c r="BN786" s="2"/>
      <c r="BO786" s="125"/>
      <c r="BP786" s="125"/>
      <c r="BQ786" s="125"/>
      <c r="BR786" s="2"/>
      <c r="BS786" s="2"/>
      <c r="BT786" s="2"/>
      <c r="BU786" s="125"/>
      <c r="BV786" s="125"/>
      <c r="BW786" s="125"/>
      <c r="BX786" s="2"/>
      <c r="BY786" s="2"/>
      <c r="BZ786" s="2"/>
      <c r="CA786" s="2"/>
      <c r="CB786" s="2"/>
    </row>
    <row r="787" spans="1:80" ht="15.5" x14ac:dyDescent="0.3">
      <c r="A787" s="10"/>
      <c r="B787" s="2"/>
      <c r="C787" s="2"/>
      <c r="D787" s="12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10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125"/>
      <c r="BD787" s="2"/>
      <c r="BE787" s="2"/>
      <c r="BF787" s="2"/>
      <c r="BG787" s="2"/>
      <c r="BH787" s="2"/>
      <c r="BI787" s="125"/>
      <c r="BJ787" s="125"/>
      <c r="BK787" s="125"/>
      <c r="BL787" s="2"/>
      <c r="BM787" s="2"/>
      <c r="BN787" s="2"/>
      <c r="BO787" s="125"/>
      <c r="BP787" s="125"/>
      <c r="BQ787" s="125"/>
      <c r="BR787" s="2"/>
      <c r="BS787" s="2"/>
      <c r="BT787" s="2"/>
      <c r="BU787" s="125"/>
      <c r="BV787" s="125"/>
      <c r="BW787" s="125"/>
      <c r="BX787" s="2"/>
      <c r="BY787" s="2"/>
      <c r="BZ787" s="2"/>
      <c r="CA787" s="2"/>
      <c r="CB787" s="2"/>
    </row>
    <row r="788" spans="1:80" ht="15.5" x14ac:dyDescent="0.3">
      <c r="A788" s="10"/>
      <c r="B788" s="2"/>
      <c r="C788" s="2"/>
      <c r="D788" s="12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10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125"/>
      <c r="BD788" s="2"/>
      <c r="BE788" s="2"/>
      <c r="BF788" s="2"/>
      <c r="BG788" s="2"/>
      <c r="BH788" s="2"/>
      <c r="BI788" s="125"/>
      <c r="BJ788" s="125"/>
      <c r="BK788" s="125"/>
      <c r="BL788" s="2"/>
      <c r="BM788" s="2"/>
      <c r="BN788" s="2"/>
      <c r="BO788" s="125"/>
      <c r="BP788" s="125"/>
      <c r="BQ788" s="125"/>
      <c r="BR788" s="2"/>
      <c r="BS788" s="2"/>
      <c r="BT788" s="2"/>
      <c r="BU788" s="125"/>
      <c r="BV788" s="125"/>
      <c r="BW788" s="125"/>
      <c r="BX788" s="2"/>
      <c r="BY788" s="2"/>
      <c r="BZ788" s="2"/>
      <c r="CA788" s="2"/>
      <c r="CB788" s="2"/>
    </row>
    <row r="789" spans="1:80" ht="15.5" x14ac:dyDescent="0.3">
      <c r="A789" s="10"/>
      <c r="B789" s="2"/>
      <c r="C789" s="2"/>
      <c r="D789" s="12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10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125"/>
      <c r="BD789" s="2"/>
      <c r="BE789" s="2"/>
      <c r="BF789" s="2"/>
      <c r="BG789" s="2"/>
      <c r="BH789" s="2"/>
      <c r="BI789" s="125"/>
      <c r="BJ789" s="125"/>
      <c r="BK789" s="125"/>
      <c r="BL789" s="2"/>
      <c r="BM789" s="2"/>
      <c r="BN789" s="2"/>
      <c r="BO789" s="125"/>
      <c r="BP789" s="125"/>
      <c r="BQ789" s="125"/>
      <c r="BR789" s="2"/>
      <c r="BS789" s="2"/>
      <c r="BT789" s="2"/>
      <c r="BU789" s="125"/>
      <c r="BV789" s="125"/>
      <c r="BW789" s="125"/>
      <c r="BX789" s="2"/>
      <c r="BY789" s="2"/>
      <c r="BZ789" s="2"/>
      <c r="CA789" s="2"/>
      <c r="CB789" s="2"/>
    </row>
    <row r="790" spans="1:80" ht="15.5" x14ac:dyDescent="0.3">
      <c r="A790" s="10"/>
      <c r="B790" s="2"/>
      <c r="C790" s="2"/>
      <c r="D790" s="12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10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125"/>
      <c r="BD790" s="2"/>
      <c r="BE790" s="2"/>
      <c r="BF790" s="2"/>
      <c r="BG790" s="2"/>
      <c r="BH790" s="2"/>
      <c r="BI790" s="125"/>
      <c r="BJ790" s="125"/>
      <c r="BK790" s="125"/>
      <c r="BL790" s="2"/>
      <c r="BM790" s="2"/>
      <c r="BN790" s="2"/>
      <c r="BO790" s="125"/>
      <c r="BP790" s="125"/>
      <c r="BQ790" s="125"/>
      <c r="BR790" s="2"/>
      <c r="BS790" s="2"/>
      <c r="BT790" s="2"/>
      <c r="BU790" s="125"/>
      <c r="BV790" s="125"/>
      <c r="BW790" s="125"/>
      <c r="BX790" s="2"/>
      <c r="BY790" s="2"/>
      <c r="BZ790" s="2"/>
      <c r="CA790" s="2"/>
      <c r="CB790" s="2"/>
    </row>
    <row r="791" spans="1:80" ht="15.5" x14ac:dyDescent="0.3">
      <c r="A791" s="10"/>
      <c r="B791" s="2"/>
      <c r="C791" s="2"/>
      <c r="D791" s="12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10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125"/>
      <c r="BD791" s="2"/>
      <c r="BE791" s="2"/>
      <c r="BF791" s="2"/>
      <c r="BG791" s="2"/>
      <c r="BH791" s="2"/>
      <c r="BI791" s="125"/>
      <c r="BJ791" s="125"/>
      <c r="BK791" s="125"/>
      <c r="BL791" s="2"/>
      <c r="BM791" s="2"/>
      <c r="BN791" s="2"/>
      <c r="BO791" s="125"/>
      <c r="BP791" s="125"/>
      <c r="BQ791" s="125"/>
      <c r="BR791" s="2"/>
      <c r="BS791" s="2"/>
      <c r="BT791" s="2"/>
      <c r="BU791" s="125"/>
      <c r="BV791" s="125"/>
      <c r="BW791" s="125"/>
      <c r="BX791" s="2"/>
      <c r="BY791" s="2"/>
      <c r="BZ791" s="2"/>
      <c r="CA791" s="2"/>
      <c r="CB791" s="2"/>
    </row>
    <row r="792" spans="1:80" ht="15.5" x14ac:dyDescent="0.3">
      <c r="A792" s="10"/>
      <c r="B792" s="2"/>
      <c r="C792" s="2"/>
      <c r="D792" s="12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10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125"/>
      <c r="BD792" s="2"/>
      <c r="BE792" s="2"/>
      <c r="BF792" s="2"/>
      <c r="BG792" s="2"/>
      <c r="BH792" s="2"/>
      <c r="BI792" s="125"/>
      <c r="BJ792" s="125"/>
      <c r="BK792" s="125"/>
      <c r="BL792" s="2"/>
      <c r="BM792" s="2"/>
      <c r="BN792" s="2"/>
      <c r="BO792" s="125"/>
      <c r="BP792" s="125"/>
      <c r="BQ792" s="125"/>
      <c r="BR792" s="2"/>
      <c r="BS792" s="2"/>
      <c r="BT792" s="2"/>
      <c r="BU792" s="125"/>
      <c r="BV792" s="125"/>
      <c r="BW792" s="125"/>
      <c r="BX792" s="2"/>
      <c r="BY792" s="2"/>
      <c r="BZ792" s="2"/>
      <c r="CA792" s="2"/>
      <c r="CB792" s="2"/>
    </row>
    <row r="793" spans="1:80" ht="15.5" x14ac:dyDescent="0.3">
      <c r="A793" s="10"/>
      <c r="B793" s="2"/>
      <c r="C793" s="2"/>
      <c r="D793" s="12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10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125"/>
      <c r="BD793" s="2"/>
      <c r="BE793" s="2"/>
      <c r="BF793" s="2"/>
      <c r="BG793" s="2"/>
      <c r="BH793" s="2"/>
      <c r="BI793" s="125"/>
      <c r="BJ793" s="125"/>
      <c r="BK793" s="125"/>
      <c r="BL793" s="2"/>
      <c r="BM793" s="2"/>
      <c r="BN793" s="2"/>
      <c r="BO793" s="125"/>
      <c r="BP793" s="125"/>
      <c r="BQ793" s="125"/>
      <c r="BR793" s="2"/>
      <c r="BS793" s="2"/>
      <c r="BT793" s="2"/>
      <c r="BU793" s="125"/>
      <c r="BV793" s="125"/>
      <c r="BW793" s="125"/>
      <c r="BX793" s="2"/>
      <c r="BY793" s="2"/>
      <c r="BZ793" s="2"/>
      <c r="CA793" s="2"/>
      <c r="CB793" s="2"/>
    </row>
    <row r="794" spans="1:80" ht="15.5" x14ac:dyDescent="0.3">
      <c r="A794" s="10"/>
      <c r="B794" s="2"/>
      <c r="C794" s="2"/>
      <c r="D794" s="12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10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125"/>
      <c r="BD794" s="2"/>
      <c r="BE794" s="2"/>
      <c r="BF794" s="2"/>
      <c r="BG794" s="2"/>
      <c r="BH794" s="2"/>
      <c r="BI794" s="125"/>
      <c r="BJ794" s="125"/>
      <c r="BK794" s="125"/>
      <c r="BL794" s="2"/>
      <c r="BM794" s="2"/>
      <c r="BN794" s="2"/>
      <c r="BO794" s="125"/>
      <c r="BP794" s="125"/>
      <c r="BQ794" s="125"/>
      <c r="BR794" s="2"/>
      <c r="BS794" s="2"/>
      <c r="BT794" s="2"/>
      <c r="BU794" s="125"/>
      <c r="BV794" s="125"/>
      <c r="BW794" s="125"/>
      <c r="BX794" s="2"/>
      <c r="BY794" s="2"/>
      <c r="BZ794" s="2"/>
      <c r="CA794" s="2"/>
      <c r="CB794" s="2"/>
    </row>
    <row r="795" spans="1:80" ht="15.5" x14ac:dyDescent="0.3">
      <c r="A795" s="10"/>
      <c r="B795" s="2"/>
      <c r="C795" s="2"/>
      <c r="D795" s="12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10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125"/>
      <c r="BD795" s="2"/>
      <c r="BE795" s="2"/>
      <c r="BF795" s="2"/>
      <c r="BG795" s="2"/>
      <c r="BH795" s="2"/>
      <c r="BI795" s="125"/>
      <c r="BJ795" s="125"/>
      <c r="BK795" s="125"/>
      <c r="BL795" s="2"/>
      <c r="BM795" s="2"/>
      <c r="BN795" s="2"/>
      <c r="BO795" s="125"/>
      <c r="BP795" s="125"/>
      <c r="BQ795" s="125"/>
      <c r="BR795" s="2"/>
      <c r="BS795" s="2"/>
      <c r="BT795" s="2"/>
      <c r="BU795" s="125"/>
      <c r="BV795" s="125"/>
      <c r="BW795" s="125"/>
      <c r="BX795" s="2"/>
      <c r="BY795" s="2"/>
      <c r="BZ795" s="2"/>
      <c r="CA795" s="2"/>
      <c r="CB795" s="2"/>
    </row>
    <row r="796" spans="1:80" ht="15.5" x14ac:dyDescent="0.3">
      <c r="A796" s="10"/>
      <c r="B796" s="2"/>
      <c r="C796" s="2"/>
      <c r="D796" s="12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10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125"/>
      <c r="BD796" s="2"/>
      <c r="BE796" s="2"/>
      <c r="BF796" s="2"/>
      <c r="BG796" s="2"/>
      <c r="BH796" s="2"/>
      <c r="BI796" s="125"/>
      <c r="BJ796" s="125"/>
      <c r="BK796" s="125"/>
      <c r="BL796" s="2"/>
      <c r="BM796" s="2"/>
      <c r="BN796" s="2"/>
      <c r="BO796" s="125"/>
      <c r="BP796" s="125"/>
      <c r="BQ796" s="125"/>
      <c r="BR796" s="2"/>
      <c r="BS796" s="2"/>
      <c r="BT796" s="2"/>
      <c r="BU796" s="125"/>
      <c r="BV796" s="125"/>
      <c r="BW796" s="125"/>
      <c r="BX796" s="2"/>
      <c r="BY796" s="2"/>
      <c r="BZ796" s="2"/>
      <c r="CA796" s="2"/>
      <c r="CB796" s="2"/>
    </row>
    <row r="797" spans="1:80" ht="15.5" x14ac:dyDescent="0.3">
      <c r="A797" s="10"/>
      <c r="B797" s="2"/>
      <c r="C797" s="2"/>
      <c r="D797" s="12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10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125"/>
      <c r="BD797" s="2"/>
      <c r="BE797" s="2"/>
      <c r="BF797" s="2"/>
      <c r="BG797" s="2"/>
      <c r="BH797" s="2"/>
      <c r="BI797" s="125"/>
      <c r="BJ797" s="125"/>
      <c r="BK797" s="125"/>
      <c r="BL797" s="2"/>
      <c r="BM797" s="2"/>
      <c r="BN797" s="2"/>
      <c r="BO797" s="125"/>
      <c r="BP797" s="125"/>
      <c r="BQ797" s="125"/>
      <c r="BR797" s="2"/>
      <c r="BS797" s="2"/>
      <c r="BT797" s="2"/>
      <c r="BU797" s="125"/>
      <c r="BV797" s="125"/>
      <c r="BW797" s="125"/>
      <c r="BX797" s="2"/>
      <c r="BY797" s="2"/>
      <c r="BZ797" s="2"/>
      <c r="CA797" s="2"/>
      <c r="CB797" s="2"/>
    </row>
    <row r="798" spans="1:80" ht="15.5" x14ac:dyDescent="0.3">
      <c r="A798" s="10"/>
      <c r="B798" s="2"/>
      <c r="C798" s="2"/>
      <c r="D798" s="12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10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125"/>
      <c r="BD798" s="2"/>
      <c r="BE798" s="2"/>
      <c r="BF798" s="2"/>
      <c r="BG798" s="2"/>
      <c r="BH798" s="2"/>
      <c r="BI798" s="125"/>
      <c r="BJ798" s="125"/>
      <c r="BK798" s="125"/>
      <c r="BL798" s="2"/>
      <c r="BM798" s="2"/>
      <c r="BN798" s="2"/>
      <c r="BO798" s="125"/>
      <c r="BP798" s="125"/>
      <c r="BQ798" s="125"/>
      <c r="BR798" s="2"/>
      <c r="BS798" s="2"/>
      <c r="BT798" s="2"/>
      <c r="BU798" s="125"/>
      <c r="BV798" s="125"/>
      <c r="BW798" s="125"/>
      <c r="BX798" s="2"/>
      <c r="BY798" s="2"/>
      <c r="BZ798" s="2"/>
      <c r="CA798" s="2"/>
      <c r="CB798" s="2"/>
    </row>
    <row r="799" spans="1:80" ht="15.5" x14ac:dyDescent="0.3">
      <c r="A799" s="10"/>
      <c r="B799" s="2"/>
      <c r="C799" s="2"/>
      <c r="D799" s="12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10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125"/>
      <c r="BD799" s="2"/>
      <c r="BE799" s="2"/>
      <c r="BF799" s="2"/>
      <c r="BG799" s="2"/>
      <c r="BH799" s="2"/>
      <c r="BI799" s="125"/>
      <c r="BJ799" s="125"/>
      <c r="BK799" s="125"/>
      <c r="BL799" s="2"/>
      <c r="BM799" s="2"/>
      <c r="BN799" s="2"/>
      <c r="BO799" s="125"/>
      <c r="BP799" s="125"/>
      <c r="BQ799" s="125"/>
      <c r="BR799" s="2"/>
      <c r="BS799" s="2"/>
      <c r="BT799" s="2"/>
      <c r="BU799" s="125"/>
      <c r="BV799" s="125"/>
      <c r="BW799" s="125"/>
      <c r="BX799" s="2"/>
      <c r="BY799" s="2"/>
      <c r="BZ799" s="2"/>
      <c r="CA799" s="2"/>
      <c r="CB799" s="2"/>
    </row>
    <row r="800" spans="1:80" ht="15.5" x14ac:dyDescent="0.3">
      <c r="A800" s="10"/>
      <c r="B800" s="2"/>
      <c r="C800" s="2"/>
      <c r="D800" s="12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10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125"/>
      <c r="BD800" s="2"/>
      <c r="BE800" s="2"/>
      <c r="BF800" s="2"/>
      <c r="BG800" s="2"/>
      <c r="BH800" s="2"/>
      <c r="BI800" s="125"/>
      <c r="BJ800" s="125"/>
      <c r="BK800" s="125"/>
      <c r="BL800" s="2"/>
      <c r="BM800" s="2"/>
      <c r="BN800" s="2"/>
      <c r="BO800" s="125"/>
      <c r="BP800" s="125"/>
      <c r="BQ800" s="125"/>
      <c r="BR800" s="2"/>
      <c r="BS800" s="2"/>
      <c r="BT800" s="2"/>
      <c r="BU800" s="125"/>
      <c r="BV800" s="125"/>
      <c r="BW800" s="125"/>
      <c r="BX800" s="2"/>
      <c r="BY800" s="2"/>
      <c r="BZ800" s="2"/>
      <c r="CA800" s="2"/>
      <c r="CB800" s="2"/>
    </row>
    <row r="801" spans="1:80" ht="15.5" x14ac:dyDescent="0.3">
      <c r="A801" s="10"/>
      <c r="B801" s="2"/>
      <c r="C801" s="2"/>
      <c r="D801" s="12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10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125"/>
      <c r="BD801" s="2"/>
      <c r="BE801" s="2"/>
      <c r="BF801" s="2"/>
      <c r="BG801" s="2"/>
      <c r="BH801" s="2"/>
      <c r="BI801" s="125"/>
      <c r="BJ801" s="125"/>
      <c r="BK801" s="125"/>
      <c r="BL801" s="2"/>
      <c r="BM801" s="2"/>
      <c r="BN801" s="2"/>
      <c r="BO801" s="125"/>
      <c r="BP801" s="125"/>
      <c r="BQ801" s="125"/>
      <c r="BR801" s="2"/>
      <c r="BS801" s="2"/>
      <c r="BT801" s="2"/>
      <c r="BU801" s="125"/>
      <c r="BV801" s="125"/>
      <c r="BW801" s="125"/>
      <c r="BX801" s="2"/>
      <c r="BY801" s="2"/>
      <c r="BZ801" s="2"/>
      <c r="CA801" s="2"/>
      <c r="CB801" s="2"/>
    </row>
    <row r="802" spans="1:80" ht="15.5" x14ac:dyDescent="0.3">
      <c r="A802" s="10"/>
      <c r="B802" s="2"/>
      <c r="C802" s="2"/>
      <c r="D802" s="12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10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125"/>
      <c r="BD802" s="2"/>
      <c r="BE802" s="2"/>
      <c r="BF802" s="2"/>
      <c r="BG802" s="2"/>
      <c r="BH802" s="2"/>
      <c r="BI802" s="125"/>
      <c r="BJ802" s="125"/>
      <c r="BK802" s="125"/>
      <c r="BL802" s="2"/>
      <c r="BM802" s="2"/>
      <c r="BN802" s="2"/>
      <c r="BO802" s="125"/>
      <c r="BP802" s="125"/>
      <c r="BQ802" s="125"/>
      <c r="BR802" s="2"/>
      <c r="BS802" s="2"/>
      <c r="BT802" s="2"/>
      <c r="BU802" s="125"/>
      <c r="BV802" s="125"/>
      <c r="BW802" s="125"/>
      <c r="BX802" s="2"/>
      <c r="BY802" s="2"/>
      <c r="BZ802" s="2"/>
      <c r="CA802" s="2"/>
      <c r="CB802" s="2"/>
    </row>
    <row r="803" spans="1:80" ht="15.5" x14ac:dyDescent="0.3">
      <c r="A803" s="10"/>
      <c r="B803" s="2"/>
      <c r="C803" s="2"/>
      <c r="D803" s="12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10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125"/>
      <c r="BD803" s="2"/>
      <c r="BE803" s="2"/>
      <c r="BF803" s="2"/>
      <c r="BG803" s="2"/>
      <c r="BH803" s="2"/>
      <c r="BI803" s="125"/>
      <c r="BJ803" s="125"/>
      <c r="BK803" s="125"/>
      <c r="BL803" s="2"/>
      <c r="BM803" s="2"/>
      <c r="BN803" s="2"/>
      <c r="BO803" s="125"/>
      <c r="BP803" s="125"/>
      <c r="BQ803" s="125"/>
      <c r="BR803" s="2"/>
      <c r="BS803" s="2"/>
      <c r="BT803" s="2"/>
      <c r="BU803" s="125"/>
      <c r="BV803" s="125"/>
      <c r="BW803" s="125"/>
      <c r="BX803" s="2"/>
      <c r="BY803" s="2"/>
      <c r="BZ803" s="2"/>
      <c r="CA803" s="2"/>
      <c r="CB803" s="2"/>
    </row>
    <row r="804" spans="1:80" ht="15.5" x14ac:dyDescent="0.3">
      <c r="A804" s="10"/>
      <c r="B804" s="2"/>
      <c r="C804" s="2"/>
      <c r="D804" s="12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10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125"/>
      <c r="BD804" s="2"/>
      <c r="BE804" s="2"/>
      <c r="BF804" s="2"/>
      <c r="BG804" s="2"/>
      <c r="BH804" s="2"/>
      <c r="BI804" s="125"/>
      <c r="BJ804" s="125"/>
      <c r="BK804" s="125"/>
      <c r="BL804" s="2"/>
      <c r="BM804" s="2"/>
      <c r="BN804" s="2"/>
      <c r="BO804" s="125"/>
      <c r="BP804" s="125"/>
      <c r="BQ804" s="125"/>
      <c r="BR804" s="2"/>
      <c r="BS804" s="2"/>
      <c r="BT804" s="2"/>
      <c r="BU804" s="125"/>
      <c r="BV804" s="125"/>
      <c r="BW804" s="125"/>
      <c r="BX804" s="2"/>
      <c r="BY804" s="2"/>
      <c r="BZ804" s="2"/>
      <c r="CA804" s="2"/>
      <c r="CB804" s="2"/>
    </row>
    <row r="805" spans="1:80" ht="15.5" x14ac:dyDescent="0.3">
      <c r="A805" s="10"/>
      <c r="B805" s="2"/>
      <c r="C805" s="2"/>
      <c r="D805" s="12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10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125"/>
      <c r="BD805" s="2"/>
      <c r="BE805" s="2"/>
      <c r="BF805" s="2"/>
      <c r="BG805" s="2"/>
      <c r="BH805" s="2"/>
      <c r="BI805" s="125"/>
      <c r="BJ805" s="125"/>
      <c r="BK805" s="125"/>
      <c r="BL805" s="2"/>
      <c r="BM805" s="2"/>
      <c r="BN805" s="2"/>
      <c r="BO805" s="125"/>
      <c r="BP805" s="125"/>
      <c r="BQ805" s="125"/>
      <c r="BR805" s="2"/>
      <c r="BS805" s="2"/>
      <c r="BT805" s="2"/>
      <c r="BU805" s="125"/>
      <c r="BV805" s="125"/>
      <c r="BW805" s="125"/>
      <c r="BX805" s="2"/>
      <c r="BY805" s="2"/>
      <c r="BZ805" s="2"/>
      <c r="CA805" s="2"/>
      <c r="CB805" s="2"/>
    </row>
    <row r="806" spans="1:80" ht="15.5" x14ac:dyDescent="0.3">
      <c r="A806" s="10"/>
      <c r="B806" s="2"/>
      <c r="C806" s="2"/>
      <c r="D806" s="12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10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125"/>
      <c r="BD806" s="2"/>
      <c r="BE806" s="2"/>
      <c r="BF806" s="2"/>
      <c r="BG806" s="2"/>
      <c r="BH806" s="2"/>
      <c r="BI806" s="125"/>
      <c r="BJ806" s="125"/>
      <c r="BK806" s="125"/>
      <c r="BL806" s="2"/>
      <c r="BM806" s="2"/>
      <c r="BN806" s="2"/>
      <c r="BO806" s="125"/>
      <c r="BP806" s="125"/>
      <c r="BQ806" s="125"/>
      <c r="BR806" s="2"/>
      <c r="BS806" s="2"/>
      <c r="BT806" s="2"/>
      <c r="BU806" s="125"/>
      <c r="BV806" s="125"/>
      <c r="BW806" s="125"/>
      <c r="BX806" s="2"/>
      <c r="BY806" s="2"/>
      <c r="BZ806" s="2"/>
      <c r="CA806" s="2"/>
      <c r="CB806" s="2"/>
    </row>
    <row r="807" spans="1:80" ht="15.5" x14ac:dyDescent="0.3">
      <c r="A807" s="10"/>
      <c r="B807" s="2"/>
      <c r="C807" s="2"/>
      <c r="D807" s="12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10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125"/>
      <c r="BD807" s="2"/>
      <c r="BE807" s="2"/>
      <c r="BF807" s="2"/>
      <c r="BG807" s="2"/>
      <c r="BH807" s="2"/>
      <c r="BI807" s="125"/>
      <c r="BJ807" s="125"/>
      <c r="BK807" s="125"/>
      <c r="BL807" s="2"/>
      <c r="BM807" s="2"/>
      <c r="BN807" s="2"/>
      <c r="BO807" s="125"/>
      <c r="BP807" s="125"/>
      <c r="BQ807" s="125"/>
      <c r="BR807" s="2"/>
      <c r="BS807" s="2"/>
      <c r="BT807" s="2"/>
      <c r="BU807" s="125"/>
      <c r="BV807" s="125"/>
      <c r="BW807" s="125"/>
      <c r="BX807" s="2"/>
      <c r="BY807" s="2"/>
      <c r="BZ807" s="2"/>
      <c r="CA807" s="2"/>
      <c r="CB807" s="2"/>
    </row>
    <row r="808" spans="1:80" ht="15.5" x14ac:dyDescent="0.3">
      <c r="A808" s="10"/>
      <c r="B808" s="2"/>
      <c r="C808" s="2"/>
      <c r="D808" s="12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10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125"/>
      <c r="BD808" s="2"/>
      <c r="BE808" s="2"/>
      <c r="BF808" s="2"/>
      <c r="BG808" s="2"/>
      <c r="BH808" s="2"/>
      <c r="BI808" s="125"/>
      <c r="BJ808" s="125"/>
      <c r="BK808" s="125"/>
      <c r="BL808" s="2"/>
      <c r="BM808" s="2"/>
      <c r="BN808" s="2"/>
      <c r="BO808" s="125"/>
      <c r="BP808" s="125"/>
      <c r="BQ808" s="125"/>
      <c r="BR808" s="2"/>
      <c r="BS808" s="2"/>
      <c r="BT808" s="2"/>
      <c r="BU808" s="125"/>
      <c r="BV808" s="125"/>
      <c r="BW808" s="125"/>
      <c r="BX808" s="2"/>
      <c r="BY808" s="2"/>
      <c r="BZ808" s="2"/>
      <c r="CA808" s="2"/>
      <c r="CB808" s="2"/>
    </row>
    <row r="809" spans="1:80" ht="15.5" x14ac:dyDescent="0.3">
      <c r="A809" s="10"/>
      <c r="B809" s="2"/>
      <c r="C809" s="2"/>
      <c r="D809" s="12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10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125"/>
      <c r="BD809" s="2"/>
      <c r="BE809" s="2"/>
      <c r="BF809" s="2"/>
      <c r="BG809" s="2"/>
      <c r="BH809" s="2"/>
      <c r="BI809" s="125"/>
      <c r="BJ809" s="125"/>
      <c r="BK809" s="125"/>
      <c r="BL809" s="2"/>
      <c r="BM809" s="2"/>
      <c r="BN809" s="2"/>
      <c r="BO809" s="125"/>
      <c r="BP809" s="125"/>
      <c r="BQ809" s="125"/>
      <c r="BR809" s="2"/>
      <c r="BS809" s="2"/>
      <c r="BT809" s="2"/>
      <c r="BU809" s="125"/>
      <c r="BV809" s="125"/>
      <c r="BW809" s="125"/>
      <c r="BX809" s="2"/>
      <c r="BY809" s="2"/>
      <c r="BZ809" s="2"/>
      <c r="CA809" s="2"/>
      <c r="CB809" s="2"/>
    </row>
    <row r="810" spans="1:80" ht="15.5" x14ac:dyDescent="0.3">
      <c r="A810" s="10"/>
      <c r="B810" s="2"/>
      <c r="C810" s="2"/>
      <c r="D810" s="12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10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125"/>
      <c r="BD810" s="2"/>
      <c r="BE810" s="2"/>
      <c r="BF810" s="2"/>
      <c r="BG810" s="2"/>
      <c r="BH810" s="2"/>
      <c r="BI810" s="125"/>
      <c r="BJ810" s="125"/>
      <c r="BK810" s="125"/>
      <c r="BL810" s="2"/>
      <c r="BM810" s="2"/>
      <c r="BN810" s="2"/>
      <c r="BO810" s="125"/>
      <c r="BP810" s="125"/>
      <c r="BQ810" s="125"/>
      <c r="BR810" s="2"/>
      <c r="BS810" s="2"/>
      <c r="BT810" s="2"/>
      <c r="BU810" s="125"/>
      <c r="BV810" s="125"/>
      <c r="BW810" s="125"/>
      <c r="BX810" s="2"/>
      <c r="BY810" s="2"/>
      <c r="BZ810" s="2"/>
      <c r="CA810" s="2"/>
      <c r="CB810" s="2"/>
    </row>
    <row r="811" spans="1:80" ht="15.5" x14ac:dyDescent="0.3">
      <c r="A811" s="10"/>
      <c r="B811" s="2"/>
      <c r="C811" s="2"/>
      <c r="D811" s="12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10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125"/>
      <c r="BD811" s="2"/>
      <c r="BE811" s="2"/>
      <c r="BF811" s="2"/>
      <c r="BG811" s="2"/>
      <c r="BH811" s="2"/>
      <c r="BI811" s="125"/>
      <c r="BJ811" s="125"/>
      <c r="BK811" s="125"/>
      <c r="BL811" s="2"/>
      <c r="BM811" s="2"/>
      <c r="BN811" s="2"/>
      <c r="BO811" s="125"/>
      <c r="BP811" s="125"/>
      <c r="BQ811" s="125"/>
      <c r="BR811" s="2"/>
      <c r="BS811" s="2"/>
      <c r="BT811" s="2"/>
      <c r="BU811" s="125"/>
      <c r="BV811" s="125"/>
      <c r="BW811" s="125"/>
      <c r="BX811" s="2"/>
      <c r="BY811" s="2"/>
      <c r="BZ811" s="2"/>
      <c r="CA811" s="2"/>
      <c r="CB811" s="2"/>
    </row>
    <row r="812" spans="1:80" ht="15.5" x14ac:dyDescent="0.3">
      <c r="A812" s="10"/>
      <c r="B812" s="2"/>
      <c r="C812" s="2"/>
      <c r="D812" s="12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10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125"/>
      <c r="BD812" s="2"/>
      <c r="BE812" s="2"/>
      <c r="BF812" s="2"/>
      <c r="BG812" s="2"/>
      <c r="BH812" s="2"/>
      <c r="BI812" s="125"/>
      <c r="BJ812" s="125"/>
      <c r="BK812" s="125"/>
      <c r="BL812" s="2"/>
      <c r="BM812" s="2"/>
      <c r="BN812" s="2"/>
      <c r="BO812" s="125"/>
      <c r="BP812" s="125"/>
      <c r="BQ812" s="125"/>
      <c r="BR812" s="2"/>
      <c r="BS812" s="2"/>
      <c r="BT812" s="2"/>
      <c r="BU812" s="125"/>
      <c r="BV812" s="125"/>
      <c r="BW812" s="125"/>
      <c r="BX812" s="2"/>
      <c r="BY812" s="2"/>
      <c r="BZ812" s="2"/>
      <c r="CA812" s="2"/>
      <c r="CB812" s="2"/>
    </row>
    <row r="813" spans="1:80" ht="15.5" x14ac:dyDescent="0.3">
      <c r="A813" s="10"/>
      <c r="B813" s="2"/>
      <c r="C813" s="2"/>
      <c r="D813" s="12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10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125"/>
      <c r="BD813" s="2"/>
      <c r="BE813" s="2"/>
      <c r="BF813" s="2"/>
      <c r="BG813" s="2"/>
      <c r="BH813" s="2"/>
      <c r="BI813" s="125"/>
      <c r="BJ813" s="125"/>
      <c r="BK813" s="125"/>
      <c r="BL813" s="2"/>
      <c r="BM813" s="2"/>
      <c r="BN813" s="2"/>
      <c r="BO813" s="125"/>
      <c r="BP813" s="125"/>
      <c r="BQ813" s="125"/>
      <c r="BR813" s="2"/>
      <c r="BS813" s="2"/>
      <c r="BT813" s="2"/>
      <c r="BU813" s="125"/>
      <c r="BV813" s="125"/>
      <c r="BW813" s="125"/>
      <c r="BX813" s="2"/>
      <c r="BY813" s="2"/>
      <c r="BZ813" s="2"/>
      <c r="CA813" s="2"/>
      <c r="CB813" s="2"/>
    </row>
    <row r="814" spans="1:80" ht="15.5" x14ac:dyDescent="0.3">
      <c r="A814" s="10"/>
      <c r="B814" s="2"/>
      <c r="C814" s="2"/>
      <c r="D814" s="12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10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125"/>
      <c r="BD814" s="2"/>
      <c r="BE814" s="2"/>
      <c r="BF814" s="2"/>
      <c r="BG814" s="2"/>
      <c r="BH814" s="2"/>
      <c r="BI814" s="125"/>
      <c r="BJ814" s="125"/>
      <c r="BK814" s="125"/>
      <c r="BL814" s="2"/>
      <c r="BM814" s="2"/>
      <c r="BN814" s="2"/>
      <c r="BO814" s="125"/>
      <c r="BP814" s="125"/>
      <c r="BQ814" s="125"/>
      <c r="BR814" s="2"/>
      <c r="BS814" s="2"/>
      <c r="BT814" s="2"/>
      <c r="BU814" s="125"/>
      <c r="BV814" s="125"/>
      <c r="BW814" s="125"/>
      <c r="BX814" s="2"/>
      <c r="BY814" s="2"/>
      <c r="BZ814" s="2"/>
      <c r="CA814" s="2"/>
      <c r="CB814" s="2"/>
    </row>
    <row r="815" spans="1:80" ht="15.5" x14ac:dyDescent="0.3">
      <c r="A815" s="10"/>
      <c r="B815" s="2"/>
      <c r="C815" s="2"/>
      <c r="D815" s="12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10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125"/>
      <c r="BD815" s="2"/>
      <c r="BE815" s="2"/>
      <c r="BF815" s="2"/>
      <c r="BG815" s="2"/>
      <c r="BH815" s="2"/>
      <c r="BI815" s="125"/>
      <c r="BJ815" s="125"/>
      <c r="BK815" s="125"/>
      <c r="BL815" s="2"/>
      <c r="BM815" s="2"/>
      <c r="BN815" s="2"/>
      <c r="BO815" s="125"/>
      <c r="BP815" s="125"/>
      <c r="BQ815" s="125"/>
      <c r="BR815" s="2"/>
      <c r="BS815" s="2"/>
      <c r="BT815" s="2"/>
      <c r="BU815" s="125"/>
      <c r="BV815" s="125"/>
      <c r="BW815" s="125"/>
      <c r="BX815" s="2"/>
      <c r="BY815" s="2"/>
      <c r="BZ815" s="2"/>
      <c r="CA815" s="2"/>
      <c r="CB815" s="2"/>
    </row>
    <row r="816" spans="1:80" ht="15.5" x14ac:dyDescent="0.3">
      <c r="A816" s="10"/>
      <c r="B816" s="2"/>
      <c r="C816" s="2"/>
      <c r="D816" s="12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10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125"/>
      <c r="BD816" s="2"/>
      <c r="BE816" s="2"/>
      <c r="BF816" s="2"/>
      <c r="BG816" s="2"/>
      <c r="BH816" s="2"/>
      <c r="BI816" s="125"/>
      <c r="BJ816" s="125"/>
      <c r="BK816" s="125"/>
      <c r="BL816" s="2"/>
      <c r="BM816" s="2"/>
      <c r="BN816" s="2"/>
      <c r="BO816" s="125"/>
      <c r="BP816" s="125"/>
      <c r="BQ816" s="125"/>
      <c r="BR816" s="2"/>
      <c r="BS816" s="2"/>
      <c r="BT816" s="2"/>
      <c r="BU816" s="125"/>
      <c r="BV816" s="125"/>
      <c r="BW816" s="125"/>
      <c r="BX816" s="2"/>
      <c r="BY816" s="2"/>
      <c r="BZ816" s="2"/>
      <c r="CA816" s="2"/>
      <c r="CB816" s="2"/>
    </row>
    <row r="817" spans="1:80" ht="15.5" x14ac:dyDescent="0.3">
      <c r="A817" s="10"/>
      <c r="B817" s="2"/>
      <c r="C817" s="2"/>
      <c r="D817" s="12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10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125"/>
      <c r="BD817" s="2"/>
      <c r="BE817" s="2"/>
      <c r="BF817" s="2"/>
      <c r="BG817" s="2"/>
      <c r="BH817" s="2"/>
      <c r="BI817" s="125"/>
      <c r="BJ817" s="125"/>
      <c r="BK817" s="125"/>
      <c r="BL817" s="2"/>
      <c r="BM817" s="2"/>
      <c r="BN817" s="2"/>
      <c r="BO817" s="125"/>
      <c r="BP817" s="125"/>
      <c r="BQ817" s="125"/>
      <c r="BR817" s="2"/>
      <c r="BS817" s="2"/>
      <c r="BT817" s="2"/>
      <c r="BU817" s="125"/>
      <c r="BV817" s="125"/>
      <c r="BW817" s="125"/>
      <c r="BX817" s="2"/>
      <c r="BY817" s="2"/>
      <c r="BZ817" s="2"/>
      <c r="CA817" s="2"/>
      <c r="CB817" s="2"/>
    </row>
    <row r="818" spans="1:80" ht="15.5" x14ac:dyDescent="0.3">
      <c r="A818" s="10"/>
      <c r="B818" s="2"/>
      <c r="C818" s="2"/>
      <c r="D818" s="12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10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125"/>
      <c r="BD818" s="2"/>
      <c r="BE818" s="2"/>
      <c r="BF818" s="2"/>
      <c r="BG818" s="2"/>
      <c r="BH818" s="2"/>
      <c r="BI818" s="125"/>
      <c r="BJ818" s="125"/>
      <c r="BK818" s="125"/>
      <c r="BL818" s="2"/>
      <c r="BM818" s="2"/>
      <c r="BN818" s="2"/>
      <c r="BO818" s="125"/>
      <c r="BP818" s="125"/>
      <c r="BQ818" s="125"/>
      <c r="BR818" s="2"/>
      <c r="BS818" s="2"/>
      <c r="BT818" s="2"/>
      <c r="BU818" s="125"/>
      <c r="BV818" s="125"/>
      <c r="BW818" s="125"/>
      <c r="BX818" s="2"/>
      <c r="BY818" s="2"/>
      <c r="BZ818" s="2"/>
      <c r="CA818" s="2"/>
      <c r="CB818" s="2"/>
    </row>
    <row r="819" spans="1:80" ht="15.5" x14ac:dyDescent="0.3">
      <c r="A819" s="10"/>
      <c r="B819" s="2"/>
      <c r="C819" s="2"/>
      <c r="D819" s="12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10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125"/>
      <c r="BD819" s="2"/>
      <c r="BE819" s="2"/>
      <c r="BF819" s="2"/>
      <c r="BG819" s="2"/>
      <c r="BH819" s="2"/>
      <c r="BI819" s="125"/>
      <c r="BJ819" s="125"/>
      <c r="BK819" s="125"/>
      <c r="BL819" s="2"/>
      <c r="BM819" s="2"/>
      <c r="BN819" s="2"/>
      <c r="BO819" s="125"/>
      <c r="BP819" s="125"/>
      <c r="BQ819" s="125"/>
      <c r="BR819" s="2"/>
      <c r="BS819" s="2"/>
      <c r="BT819" s="2"/>
      <c r="BU819" s="125"/>
      <c r="BV819" s="125"/>
      <c r="BW819" s="125"/>
      <c r="BX819" s="2"/>
      <c r="BY819" s="2"/>
      <c r="BZ819" s="2"/>
      <c r="CA819" s="2"/>
      <c r="CB819" s="2"/>
    </row>
    <row r="820" spans="1:80" ht="15.5" x14ac:dyDescent="0.3">
      <c r="A820" s="10"/>
      <c r="B820" s="2"/>
      <c r="C820" s="2"/>
      <c r="D820" s="12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10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125"/>
      <c r="BD820" s="2"/>
      <c r="BE820" s="2"/>
      <c r="BF820" s="2"/>
      <c r="BG820" s="2"/>
      <c r="BH820" s="2"/>
      <c r="BI820" s="125"/>
      <c r="BJ820" s="125"/>
      <c r="BK820" s="125"/>
      <c r="BL820" s="2"/>
      <c r="BM820" s="2"/>
      <c r="BN820" s="2"/>
      <c r="BO820" s="125"/>
      <c r="BP820" s="125"/>
      <c r="BQ820" s="125"/>
      <c r="BR820" s="2"/>
      <c r="BS820" s="2"/>
      <c r="BT820" s="2"/>
      <c r="BU820" s="125"/>
      <c r="BV820" s="125"/>
      <c r="BW820" s="125"/>
      <c r="BX820" s="2"/>
      <c r="BY820" s="2"/>
      <c r="BZ820" s="2"/>
      <c r="CA820" s="2"/>
      <c r="CB820" s="2"/>
    </row>
    <row r="821" spans="1:80" ht="15.5" x14ac:dyDescent="0.3">
      <c r="A821" s="10"/>
      <c r="B821" s="2"/>
      <c r="C821" s="2"/>
      <c r="D821" s="12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10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125"/>
      <c r="BD821" s="2"/>
      <c r="BE821" s="2"/>
      <c r="BF821" s="2"/>
      <c r="BG821" s="2"/>
      <c r="BH821" s="2"/>
      <c r="BI821" s="125"/>
      <c r="BJ821" s="125"/>
      <c r="BK821" s="125"/>
      <c r="BL821" s="2"/>
      <c r="BM821" s="2"/>
      <c r="BN821" s="2"/>
      <c r="BO821" s="125"/>
      <c r="BP821" s="125"/>
      <c r="BQ821" s="125"/>
      <c r="BR821" s="2"/>
      <c r="BS821" s="2"/>
      <c r="BT821" s="2"/>
      <c r="BU821" s="125"/>
      <c r="BV821" s="125"/>
      <c r="BW821" s="125"/>
      <c r="BX821" s="2"/>
      <c r="BY821" s="2"/>
      <c r="BZ821" s="2"/>
      <c r="CA821" s="2"/>
      <c r="CB821" s="2"/>
    </row>
    <row r="822" spans="1:80" ht="15.5" x14ac:dyDescent="0.3">
      <c r="A822" s="10"/>
      <c r="B822" s="2"/>
      <c r="C822" s="2"/>
      <c r="D822" s="12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10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125"/>
      <c r="BD822" s="2"/>
      <c r="BE822" s="2"/>
      <c r="BF822" s="2"/>
      <c r="BG822" s="2"/>
      <c r="BH822" s="2"/>
      <c r="BI822" s="125"/>
      <c r="BJ822" s="125"/>
      <c r="BK822" s="125"/>
      <c r="BL822" s="2"/>
      <c r="BM822" s="2"/>
      <c r="BN822" s="2"/>
      <c r="BO822" s="125"/>
      <c r="BP822" s="125"/>
      <c r="BQ822" s="125"/>
      <c r="BR822" s="2"/>
      <c r="BS822" s="2"/>
      <c r="BT822" s="2"/>
      <c r="BU822" s="125"/>
      <c r="BV822" s="125"/>
      <c r="BW822" s="125"/>
      <c r="BX822" s="2"/>
      <c r="BY822" s="2"/>
      <c r="BZ822" s="2"/>
      <c r="CA822" s="2"/>
      <c r="CB822" s="2"/>
    </row>
    <row r="823" spans="1:80" ht="15.5" x14ac:dyDescent="0.3">
      <c r="A823" s="10"/>
      <c r="B823" s="2"/>
      <c r="C823" s="2"/>
      <c r="D823" s="12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10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125"/>
      <c r="BD823" s="2"/>
      <c r="BE823" s="2"/>
      <c r="BF823" s="2"/>
      <c r="BG823" s="2"/>
      <c r="BH823" s="2"/>
      <c r="BI823" s="125"/>
      <c r="BJ823" s="125"/>
      <c r="BK823" s="125"/>
      <c r="BL823" s="2"/>
      <c r="BM823" s="2"/>
      <c r="BN823" s="2"/>
      <c r="BO823" s="125"/>
      <c r="BP823" s="125"/>
      <c r="BQ823" s="125"/>
      <c r="BR823" s="2"/>
      <c r="BS823" s="2"/>
      <c r="BT823" s="2"/>
      <c r="BU823" s="125"/>
      <c r="BV823" s="125"/>
      <c r="BW823" s="125"/>
      <c r="BX823" s="2"/>
      <c r="BY823" s="2"/>
      <c r="BZ823" s="2"/>
      <c r="CA823" s="2"/>
      <c r="CB823" s="2"/>
    </row>
    <row r="824" spans="1:80" ht="15.5" x14ac:dyDescent="0.3">
      <c r="A824" s="10"/>
      <c r="B824" s="2"/>
      <c r="C824" s="2"/>
      <c r="D824" s="12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10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125"/>
      <c r="BD824" s="2"/>
      <c r="BE824" s="2"/>
      <c r="BF824" s="2"/>
      <c r="BG824" s="2"/>
      <c r="BH824" s="2"/>
      <c r="BI824" s="125"/>
      <c r="BJ824" s="125"/>
      <c r="BK824" s="125"/>
      <c r="BL824" s="2"/>
      <c r="BM824" s="2"/>
      <c r="BN824" s="2"/>
      <c r="BO824" s="125"/>
      <c r="BP824" s="125"/>
      <c r="BQ824" s="125"/>
      <c r="BR824" s="2"/>
      <c r="BS824" s="2"/>
      <c r="BT824" s="2"/>
      <c r="BU824" s="125"/>
      <c r="BV824" s="125"/>
      <c r="BW824" s="125"/>
      <c r="BX824" s="2"/>
      <c r="BY824" s="2"/>
      <c r="BZ824" s="2"/>
      <c r="CA824" s="2"/>
      <c r="CB824" s="2"/>
    </row>
    <row r="825" spans="1:80" ht="15.5" x14ac:dyDescent="0.3">
      <c r="A825" s="10"/>
      <c r="B825" s="2"/>
      <c r="C825" s="2"/>
      <c r="D825" s="12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10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125"/>
      <c r="BD825" s="2"/>
      <c r="BE825" s="2"/>
      <c r="BF825" s="2"/>
      <c r="BG825" s="2"/>
      <c r="BH825" s="2"/>
      <c r="BI825" s="125"/>
      <c r="BJ825" s="125"/>
      <c r="BK825" s="125"/>
      <c r="BL825" s="2"/>
      <c r="BM825" s="2"/>
      <c r="BN825" s="2"/>
      <c r="BO825" s="125"/>
      <c r="BP825" s="125"/>
      <c r="BQ825" s="125"/>
      <c r="BR825" s="2"/>
      <c r="BS825" s="2"/>
      <c r="BT825" s="2"/>
      <c r="BU825" s="125"/>
      <c r="BV825" s="125"/>
      <c r="BW825" s="125"/>
      <c r="BX825" s="2"/>
      <c r="BY825" s="2"/>
      <c r="BZ825" s="2"/>
      <c r="CA825" s="2"/>
      <c r="CB825" s="2"/>
    </row>
    <row r="826" spans="1:80" ht="15.5" x14ac:dyDescent="0.3">
      <c r="A826" s="10"/>
      <c r="B826" s="2"/>
      <c r="C826" s="2"/>
      <c r="D826" s="12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10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125"/>
      <c r="BD826" s="2"/>
      <c r="BE826" s="2"/>
      <c r="BF826" s="2"/>
      <c r="BG826" s="2"/>
      <c r="BH826" s="2"/>
      <c r="BI826" s="125"/>
      <c r="BJ826" s="125"/>
      <c r="BK826" s="125"/>
      <c r="BL826" s="2"/>
      <c r="BM826" s="2"/>
      <c r="BN826" s="2"/>
      <c r="BO826" s="125"/>
      <c r="BP826" s="125"/>
      <c r="BQ826" s="125"/>
      <c r="BR826" s="2"/>
      <c r="BS826" s="2"/>
      <c r="BT826" s="2"/>
      <c r="BU826" s="125"/>
      <c r="BV826" s="125"/>
      <c r="BW826" s="125"/>
      <c r="BX826" s="2"/>
      <c r="BY826" s="2"/>
      <c r="BZ826" s="2"/>
      <c r="CA826" s="2"/>
      <c r="CB826" s="2"/>
    </row>
    <row r="827" spans="1:80" ht="15.5" x14ac:dyDescent="0.3">
      <c r="A827" s="10"/>
      <c r="B827" s="2"/>
      <c r="C827" s="2"/>
      <c r="D827" s="12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10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125"/>
      <c r="BD827" s="2"/>
      <c r="BE827" s="2"/>
      <c r="BF827" s="2"/>
      <c r="BG827" s="2"/>
      <c r="BH827" s="2"/>
      <c r="BI827" s="125"/>
      <c r="BJ827" s="125"/>
      <c r="BK827" s="125"/>
      <c r="BL827" s="2"/>
      <c r="BM827" s="2"/>
      <c r="BN827" s="2"/>
      <c r="BO827" s="125"/>
      <c r="BP827" s="125"/>
      <c r="BQ827" s="125"/>
      <c r="BR827" s="2"/>
      <c r="BS827" s="2"/>
      <c r="BT827" s="2"/>
      <c r="BU827" s="125"/>
      <c r="BV827" s="125"/>
      <c r="BW827" s="125"/>
      <c r="BX827" s="2"/>
      <c r="BY827" s="2"/>
      <c r="BZ827" s="2"/>
      <c r="CA827" s="2"/>
      <c r="CB827" s="2"/>
    </row>
    <row r="828" spans="1:80" ht="15.5" x14ac:dyDescent="0.3">
      <c r="A828" s="10"/>
      <c r="B828" s="2"/>
      <c r="C828" s="2"/>
      <c r="D828" s="12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10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125"/>
      <c r="BD828" s="2"/>
      <c r="BE828" s="2"/>
      <c r="BF828" s="2"/>
      <c r="BG828" s="2"/>
      <c r="BH828" s="2"/>
      <c r="BI828" s="125"/>
      <c r="BJ828" s="125"/>
      <c r="BK828" s="125"/>
      <c r="BL828" s="2"/>
      <c r="BM828" s="2"/>
      <c r="BN828" s="2"/>
      <c r="BO828" s="125"/>
      <c r="BP828" s="125"/>
      <c r="BQ828" s="125"/>
      <c r="BR828" s="2"/>
      <c r="BS828" s="2"/>
      <c r="BT828" s="2"/>
      <c r="BU828" s="125"/>
      <c r="BV828" s="125"/>
      <c r="BW828" s="125"/>
      <c r="BX828" s="2"/>
      <c r="BY828" s="2"/>
      <c r="BZ828" s="2"/>
      <c r="CA828" s="2"/>
      <c r="CB828" s="2"/>
    </row>
    <row r="829" spans="1:80" ht="15.5" x14ac:dyDescent="0.3">
      <c r="A829" s="10"/>
      <c r="B829" s="2"/>
      <c r="C829" s="2"/>
      <c r="D829" s="12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10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125"/>
      <c r="BD829" s="2"/>
      <c r="BE829" s="2"/>
      <c r="BF829" s="2"/>
      <c r="BG829" s="2"/>
      <c r="BH829" s="2"/>
      <c r="BI829" s="125"/>
      <c r="BJ829" s="125"/>
      <c r="BK829" s="125"/>
      <c r="BL829" s="2"/>
      <c r="BM829" s="2"/>
      <c r="BN829" s="2"/>
      <c r="BO829" s="125"/>
      <c r="BP829" s="125"/>
      <c r="BQ829" s="125"/>
      <c r="BR829" s="2"/>
      <c r="BS829" s="2"/>
      <c r="BT829" s="2"/>
      <c r="BU829" s="125"/>
      <c r="BV829" s="125"/>
      <c r="BW829" s="125"/>
      <c r="BX829" s="2"/>
      <c r="BY829" s="2"/>
      <c r="BZ829" s="2"/>
      <c r="CA829" s="2"/>
      <c r="CB829" s="2"/>
    </row>
    <row r="830" spans="1:80" ht="15.5" x14ac:dyDescent="0.3">
      <c r="A830" s="10"/>
      <c r="B830" s="2"/>
      <c r="C830" s="2"/>
      <c r="D830" s="12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10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125"/>
      <c r="BD830" s="2"/>
      <c r="BE830" s="2"/>
      <c r="BF830" s="2"/>
      <c r="BG830" s="2"/>
      <c r="BH830" s="2"/>
      <c r="BI830" s="125"/>
      <c r="BJ830" s="125"/>
      <c r="BK830" s="125"/>
      <c r="BL830" s="2"/>
      <c r="BM830" s="2"/>
      <c r="BN830" s="2"/>
      <c r="BO830" s="125"/>
      <c r="BP830" s="125"/>
      <c r="BQ830" s="125"/>
      <c r="BR830" s="2"/>
      <c r="BS830" s="2"/>
      <c r="BT830" s="2"/>
      <c r="BU830" s="125"/>
      <c r="BV830" s="125"/>
      <c r="BW830" s="125"/>
      <c r="BX830" s="2"/>
      <c r="BY830" s="2"/>
      <c r="BZ830" s="2"/>
      <c r="CA830" s="2"/>
      <c r="CB830" s="2"/>
    </row>
    <row r="831" spans="1:80" ht="15.5" x14ac:dyDescent="0.3">
      <c r="A831" s="10"/>
      <c r="B831" s="2"/>
      <c r="C831" s="2"/>
      <c r="D831" s="12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10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125"/>
      <c r="BD831" s="2"/>
      <c r="BE831" s="2"/>
      <c r="BF831" s="2"/>
      <c r="BG831" s="2"/>
      <c r="BH831" s="2"/>
      <c r="BI831" s="125"/>
      <c r="BJ831" s="125"/>
      <c r="BK831" s="125"/>
      <c r="BL831" s="2"/>
      <c r="BM831" s="2"/>
      <c r="BN831" s="2"/>
      <c r="BO831" s="125"/>
      <c r="BP831" s="125"/>
      <c r="BQ831" s="125"/>
      <c r="BR831" s="2"/>
      <c r="BS831" s="2"/>
      <c r="BT831" s="2"/>
      <c r="BU831" s="125"/>
      <c r="BV831" s="125"/>
      <c r="BW831" s="125"/>
      <c r="BX831" s="2"/>
      <c r="BY831" s="2"/>
      <c r="BZ831" s="2"/>
      <c r="CA831" s="2"/>
      <c r="CB831" s="2"/>
    </row>
    <row r="832" spans="1:80" ht="15.5" x14ac:dyDescent="0.3">
      <c r="A832" s="10"/>
      <c r="B832" s="2"/>
      <c r="C832" s="2"/>
      <c r="D832" s="12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10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125"/>
      <c r="BD832" s="2"/>
      <c r="BE832" s="2"/>
      <c r="BF832" s="2"/>
      <c r="BG832" s="2"/>
      <c r="BH832" s="2"/>
      <c r="BI832" s="125"/>
      <c r="BJ832" s="125"/>
      <c r="BK832" s="125"/>
      <c r="BL832" s="2"/>
      <c r="BM832" s="2"/>
      <c r="BN832" s="2"/>
      <c r="BO832" s="125"/>
      <c r="BP832" s="125"/>
      <c r="BQ832" s="125"/>
      <c r="BR832" s="2"/>
      <c r="BS832" s="2"/>
      <c r="BT832" s="2"/>
      <c r="BU832" s="125"/>
      <c r="BV832" s="125"/>
      <c r="BW832" s="125"/>
      <c r="BX832" s="2"/>
      <c r="BY832" s="2"/>
      <c r="BZ832" s="2"/>
      <c r="CA832" s="2"/>
      <c r="CB832" s="2"/>
    </row>
    <row r="833" spans="1:80" ht="15.5" x14ac:dyDescent="0.3">
      <c r="A833" s="10"/>
      <c r="B833" s="2"/>
      <c r="C833" s="2"/>
      <c r="D833" s="12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10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125"/>
      <c r="BD833" s="2"/>
      <c r="BE833" s="2"/>
      <c r="BF833" s="2"/>
      <c r="BG833" s="2"/>
      <c r="BH833" s="2"/>
      <c r="BI833" s="125"/>
      <c r="BJ833" s="125"/>
      <c r="BK833" s="125"/>
      <c r="BL833" s="2"/>
      <c r="BM833" s="2"/>
      <c r="BN833" s="2"/>
      <c r="BO833" s="125"/>
      <c r="BP833" s="125"/>
      <c r="BQ833" s="125"/>
      <c r="BR833" s="2"/>
      <c r="BS833" s="2"/>
      <c r="BT833" s="2"/>
      <c r="BU833" s="125"/>
      <c r="BV833" s="125"/>
      <c r="BW833" s="125"/>
      <c r="BX833" s="2"/>
      <c r="BY833" s="2"/>
      <c r="BZ833" s="2"/>
      <c r="CA833" s="2"/>
      <c r="CB833" s="2"/>
    </row>
    <row r="834" spans="1:80" ht="15.5" x14ac:dyDescent="0.3">
      <c r="A834" s="10"/>
      <c r="B834" s="2"/>
      <c r="C834" s="2"/>
      <c r="D834" s="12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10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125"/>
      <c r="BD834" s="2"/>
      <c r="BE834" s="2"/>
      <c r="BF834" s="2"/>
      <c r="BG834" s="2"/>
      <c r="BH834" s="2"/>
      <c r="BI834" s="125"/>
      <c r="BJ834" s="125"/>
      <c r="BK834" s="125"/>
      <c r="BL834" s="2"/>
      <c r="BM834" s="2"/>
      <c r="BN834" s="2"/>
      <c r="BO834" s="125"/>
      <c r="BP834" s="125"/>
      <c r="BQ834" s="125"/>
      <c r="BR834" s="2"/>
      <c r="BS834" s="2"/>
      <c r="BT834" s="2"/>
      <c r="BU834" s="125"/>
      <c r="BV834" s="125"/>
      <c r="BW834" s="125"/>
      <c r="BX834" s="2"/>
      <c r="BY834" s="2"/>
      <c r="BZ834" s="2"/>
      <c r="CA834" s="2"/>
      <c r="CB834" s="2"/>
    </row>
    <row r="835" spans="1:80" ht="15.5" x14ac:dyDescent="0.3">
      <c r="A835" s="10"/>
      <c r="B835" s="2"/>
      <c r="C835" s="2"/>
      <c r="D835" s="12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10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125"/>
      <c r="BD835" s="2"/>
      <c r="BE835" s="2"/>
      <c r="BF835" s="2"/>
      <c r="BG835" s="2"/>
      <c r="BH835" s="2"/>
      <c r="BI835" s="125"/>
      <c r="BJ835" s="125"/>
      <c r="BK835" s="125"/>
      <c r="BL835" s="2"/>
      <c r="BM835" s="2"/>
      <c r="BN835" s="2"/>
      <c r="BO835" s="125"/>
      <c r="BP835" s="125"/>
      <c r="BQ835" s="125"/>
      <c r="BR835" s="2"/>
      <c r="BS835" s="2"/>
      <c r="BT835" s="2"/>
      <c r="BU835" s="125"/>
      <c r="BV835" s="125"/>
      <c r="BW835" s="125"/>
      <c r="BX835" s="2"/>
      <c r="BY835" s="2"/>
      <c r="BZ835" s="2"/>
      <c r="CA835" s="2"/>
      <c r="CB835" s="2"/>
    </row>
    <row r="836" spans="1:80" ht="15.5" x14ac:dyDescent="0.3">
      <c r="A836" s="10"/>
      <c r="B836" s="2"/>
      <c r="C836" s="2"/>
      <c r="D836" s="12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10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125"/>
      <c r="BD836" s="2"/>
      <c r="BE836" s="2"/>
      <c r="BF836" s="2"/>
      <c r="BG836" s="2"/>
      <c r="BH836" s="2"/>
      <c r="BI836" s="125"/>
      <c r="BJ836" s="125"/>
      <c r="BK836" s="125"/>
      <c r="BL836" s="2"/>
      <c r="BM836" s="2"/>
      <c r="BN836" s="2"/>
      <c r="BO836" s="125"/>
      <c r="BP836" s="125"/>
      <c r="BQ836" s="125"/>
      <c r="BR836" s="2"/>
      <c r="BS836" s="2"/>
      <c r="BT836" s="2"/>
      <c r="BU836" s="125"/>
      <c r="BV836" s="125"/>
      <c r="BW836" s="125"/>
      <c r="BX836" s="2"/>
      <c r="BY836" s="2"/>
      <c r="BZ836" s="2"/>
      <c r="CA836" s="2"/>
      <c r="CB836" s="2"/>
    </row>
    <row r="837" spans="1:80" ht="15.5" x14ac:dyDescent="0.3">
      <c r="A837" s="10"/>
      <c r="B837" s="2"/>
      <c r="C837" s="2"/>
      <c r="D837" s="12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10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125"/>
      <c r="BD837" s="2"/>
      <c r="BE837" s="2"/>
      <c r="BF837" s="2"/>
      <c r="BG837" s="2"/>
      <c r="BH837" s="2"/>
      <c r="BI837" s="125"/>
      <c r="BJ837" s="125"/>
      <c r="BK837" s="125"/>
      <c r="BL837" s="2"/>
      <c r="BM837" s="2"/>
      <c r="BN837" s="2"/>
      <c r="BO837" s="125"/>
      <c r="BP837" s="125"/>
      <c r="BQ837" s="125"/>
      <c r="BR837" s="2"/>
      <c r="BS837" s="2"/>
      <c r="BT837" s="2"/>
      <c r="BU837" s="125"/>
      <c r="BV837" s="125"/>
      <c r="BW837" s="125"/>
      <c r="BX837" s="2"/>
      <c r="BY837" s="2"/>
      <c r="BZ837" s="2"/>
      <c r="CA837" s="2"/>
      <c r="CB837" s="2"/>
    </row>
    <row r="838" spans="1:80" ht="15.5" x14ac:dyDescent="0.3">
      <c r="A838" s="10"/>
      <c r="B838" s="2"/>
      <c r="C838" s="2"/>
      <c r="D838" s="12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10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125"/>
      <c r="BD838" s="2"/>
      <c r="BE838" s="2"/>
      <c r="BF838" s="2"/>
      <c r="BG838" s="2"/>
      <c r="BH838" s="2"/>
      <c r="BI838" s="125"/>
      <c r="BJ838" s="125"/>
      <c r="BK838" s="125"/>
      <c r="BL838" s="2"/>
      <c r="BM838" s="2"/>
      <c r="BN838" s="2"/>
      <c r="BO838" s="125"/>
      <c r="BP838" s="125"/>
      <c r="BQ838" s="125"/>
      <c r="BR838" s="2"/>
      <c r="BS838" s="2"/>
      <c r="BT838" s="2"/>
      <c r="BU838" s="125"/>
      <c r="BV838" s="125"/>
      <c r="BW838" s="125"/>
      <c r="BX838" s="2"/>
      <c r="BY838" s="2"/>
      <c r="BZ838" s="2"/>
      <c r="CA838" s="2"/>
      <c r="CB838" s="2"/>
    </row>
    <row r="839" spans="1:80" ht="15.5" x14ac:dyDescent="0.3">
      <c r="A839" s="10"/>
      <c r="B839" s="2"/>
      <c r="C839" s="2"/>
      <c r="D839" s="12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10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125"/>
      <c r="BD839" s="2"/>
      <c r="BE839" s="2"/>
      <c r="BF839" s="2"/>
      <c r="BG839" s="2"/>
      <c r="BH839" s="2"/>
      <c r="BI839" s="125"/>
      <c r="BJ839" s="125"/>
      <c r="BK839" s="125"/>
      <c r="BL839" s="2"/>
      <c r="BM839" s="2"/>
      <c r="BN839" s="2"/>
      <c r="BO839" s="125"/>
      <c r="BP839" s="125"/>
      <c r="BQ839" s="125"/>
      <c r="BR839" s="2"/>
      <c r="BS839" s="2"/>
      <c r="BT839" s="2"/>
      <c r="BU839" s="125"/>
      <c r="BV839" s="125"/>
      <c r="BW839" s="125"/>
      <c r="BX839" s="2"/>
      <c r="BY839" s="2"/>
      <c r="BZ839" s="2"/>
      <c r="CA839" s="2"/>
      <c r="CB839" s="2"/>
    </row>
    <row r="840" spans="1:80" ht="15.5" x14ac:dyDescent="0.3">
      <c r="A840" s="10"/>
      <c r="B840" s="2"/>
      <c r="C840" s="2"/>
      <c r="D840" s="12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10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125"/>
      <c r="BD840" s="2"/>
      <c r="BE840" s="2"/>
      <c r="BF840" s="2"/>
      <c r="BG840" s="2"/>
      <c r="BH840" s="2"/>
      <c r="BI840" s="125"/>
      <c r="BJ840" s="125"/>
      <c r="BK840" s="125"/>
      <c r="BL840" s="2"/>
      <c r="BM840" s="2"/>
      <c r="BN840" s="2"/>
      <c r="BO840" s="125"/>
      <c r="BP840" s="125"/>
      <c r="BQ840" s="125"/>
      <c r="BR840" s="2"/>
      <c r="BS840" s="2"/>
      <c r="BT840" s="2"/>
      <c r="BU840" s="125"/>
      <c r="BV840" s="125"/>
      <c r="BW840" s="125"/>
      <c r="BX840" s="2"/>
      <c r="BY840" s="2"/>
      <c r="BZ840" s="2"/>
      <c r="CA840" s="2"/>
      <c r="CB840" s="2"/>
    </row>
    <row r="841" spans="1:80" ht="15.5" x14ac:dyDescent="0.3">
      <c r="A841" s="10"/>
      <c r="B841" s="2"/>
      <c r="C841" s="2"/>
      <c r="D841" s="12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10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125"/>
      <c r="BD841" s="2"/>
      <c r="BE841" s="2"/>
      <c r="BF841" s="2"/>
      <c r="BG841" s="2"/>
      <c r="BH841" s="2"/>
      <c r="BI841" s="125"/>
      <c r="BJ841" s="125"/>
      <c r="BK841" s="125"/>
      <c r="BL841" s="2"/>
      <c r="BM841" s="2"/>
      <c r="BN841" s="2"/>
      <c r="BO841" s="125"/>
      <c r="BP841" s="125"/>
      <c r="BQ841" s="125"/>
      <c r="BR841" s="2"/>
      <c r="BS841" s="2"/>
      <c r="BT841" s="2"/>
      <c r="BU841" s="125"/>
      <c r="BV841" s="125"/>
      <c r="BW841" s="125"/>
      <c r="BX841" s="2"/>
      <c r="BY841" s="2"/>
      <c r="BZ841" s="2"/>
      <c r="CA841" s="2"/>
      <c r="CB841" s="2"/>
    </row>
    <row r="842" spans="1:80" ht="15.5" x14ac:dyDescent="0.3">
      <c r="A842" s="10"/>
      <c r="B842" s="2"/>
      <c r="C842" s="2"/>
      <c r="D842" s="12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10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125"/>
      <c r="BD842" s="2"/>
      <c r="BE842" s="2"/>
      <c r="BF842" s="2"/>
      <c r="BG842" s="2"/>
      <c r="BH842" s="2"/>
      <c r="BI842" s="125"/>
      <c r="BJ842" s="125"/>
      <c r="BK842" s="125"/>
      <c r="BL842" s="2"/>
      <c r="BM842" s="2"/>
      <c r="BN842" s="2"/>
      <c r="BO842" s="125"/>
      <c r="BP842" s="125"/>
      <c r="BQ842" s="125"/>
      <c r="BR842" s="2"/>
      <c r="BS842" s="2"/>
      <c r="BT842" s="2"/>
      <c r="BU842" s="125"/>
      <c r="BV842" s="125"/>
      <c r="BW842" s="125"/>
      <c r="BX842" s="2"/>
      <c r="BY842" s="2"/>
      <c r="BZ842" s="2"/>
      <c r="CA842" s="2"/>
      <c r="CB842" s="2"/>
    </row>
    <row r="843" spans="1:80" ht="15.5" x14ac:dyDescent="0.3">
      <c r="A843" s="10"/>
      <c r="B843" s="2"/>
      <c r="C843" s="2"/>
      <c r="D843" s="12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10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125"/>
      <c r="BD843" s="2"/>
      <c r="BE843" s="2"/>
      <c r="BF843" s="2"/>
      <c r="BG843" s="2"/>
      <c r="BH843" s="2"/>
      <c r="BI843" s="125"/>
      <c r="BJ843" s="125"/>
      <c r="BK843" s="125"/>
      <c r="BL843" s="2"/>
      <c r="BM843" s="2"/>
      <c r="BN843" s="2"/>
      <c r="BO843" s="125"/>
      <c r="BP843" s="125"/>
      <c r="BQ843" s="125"/>
      <c r="BR843" s="2"/>
      <c r="BS843" s="2"/>
      <c r="BT843" s="2"/>
      <c r="BU843" s="125"/>
      <c r="BV843" s="125"/>
      <c r="BW843" s="125"/>
      <c r="BX843" s="2"/>
      <c r="BY843" s="2"/>
      <c r="BZ843" s="2"/>
      <c r="CA843" s="2"/>
      <c r="CB843" s="2"/>
    </row>
    <row r="844" spans="1:80" ht="15.5" x14ac:dyDescent="0.3">
      <c r="A844" s="10"/>
      <c r="B844" s="2"/>
      <c r="C844" s="2"/>
      <c r="D844" s="12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10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125"/>
      <c r="BD844" s="2"/>
      <c r="BE844" s="2"/>
      <c r="BF844" s="2"/>
      <c r="BG844" s="2"/>
      <c r="BH844" s="2"/>
      <c r="BI844" s="125"/>
      <c r="BJ844" s="125"/>
      <c r="BK844" s="125"/>
      <c r="BL844" s="2"/>
      <c r="BM844" s="2"/>
      <c r="BN844" s="2"/>
      <c r="BO844" s="125"/>
      <c r="BP844" s="125"/>
      <c r="BQ844" s="125"/>
      <c r="BR844" s="2"/>
      <c r="BS844" s="2"/>
      <c r="BT844" s="2"/>
      <c r="BU844" s="125"/>
      <c r="BV844" s="125"/>
      <c r="BW844" s="125"/>
      <c r="BX844" s="2"/>
      <c r="BY844" s="2"/>
      <c r="BZ844" s="2"/>
      <c r="CA844" s="2"/>
      <c r="CB844" s="2"/>
    </row>
    <row r="845" spans="1:80" ht="15.5" x14ac:dyDescent="0.3">
      <c r="A845" s="10"/>
      <c r="B845" s="2"/>
      <c r="C845" s="2"/>
      <c r="D845" s="12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10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125"/>
      <c r="BD845" s="2"/>
      <c r="BE845" s="2"/>
      <c r="BF845" s="2"/>
      <c r="BG845" s="2"/>
      <c r="BH845" s="2"/>
      <c r="BI845" s="125"/>
      <c r="BJ845" s="125"/>
      <c r="BK845" s="125"/>
      <c r="BL845" s="2"/>
      <c r="BM845" s="2"/>
      <c r="BN845" s="2"/>
      <c r="BO845" s="125"/>
      <c r="BP845" s="125"/>
      <c r="BQ845" s="125"/>
      <c r="BR845" s="2"/>
      <c r="BS845" s="2"/>
      <c r="BT845" s="2"/>
      <c r="BU845" s="125"/>
      <c r="BV845" s="125"/>
      <c r="BW845" s="125"/>
      <c r="BX845" s="2"/>
      <c r="BY845" s="2"/>
      <c r="BZ845" s="2"/>
      <c r="CA845" s="2"/>
      <c r="CB845" s="2"/>
    </row>
    <row r="846" spans="1:80" ht="15.5" x14ac:dyDescent="0.3">
      <c r="A846" s="10"/>
      <c r="B846" s="2"/>
      <c r="C846" s="2"/>
      <c r="D846" s="12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10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125"/>
      <c r="BD846" s="2"/>
      <c r="BE846" s="2"/>
      <c r="BF846" s="2"/>
      <c r="BG846" s="2"/>
      <c r="BH846" s="2"/>
      <c r="BI846" s="125"/>
      <c r="BJ846" s="125"/>
      <c r="BK846" s="125"/>
      <c r="BL846" s="2"/>
      <c r="BM846" s="2"/>
      <c r="BN846" s="2"/>
      <c r="BO846" s="125"/>
      <c r="BP846" s="125"/>
      <c r="BQ846" s="125"/>
      <c r="BR846" s="2"/>
      <c r="BS846" s="2"/>
      <c r="BT846" s="2"/>
      <c r="BU846" s="125"/>
      <c r="BV846" s="125"/>
      <c r="BW846" s="125"/>
      <c r="BX846" s="2"/>
      <c r="BY846" s="2"/>
      <c r="BZ846" s="2"/>
      <c r="CA846" s="2"/>
      <c r="CB846" s="2"/>
    </row>
    <row r="847" spans="1:80" ht="15.5" x14ac:dyDescent="0.3">
      <c r="A847" s="10"/>
      <c r="B847" s="2"/>
      <c r="C847" s="2"/>
      <c r="D847" s="12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10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125"/>
      <c r="BD847" s="2"/>
      <c r="BE847" s="2"/>
      <c r="BF847" s="2"/>
      <c r="BG847" s="2"/>
      <c r="BH847" s="2"/>
      <c r="BI847" s="125"/>
      <c r="BJ847" s="125"/>
      <c r="BK847" s="125"/>
      <c r="BL847" s="2"/>
      <c r="BM847" s="2"/>
      <c r="BN847" s="2"/>
      <c r="BO847" s="125"/>
      <c r="BP847" s="125"/>
      <c r="BQ847" s="125"/>
      <c r="BR847" s="2"/>
      <c r="BS847" s="2"/>
      <c r="BT847" s="2"/>
      <c r="BU847" s="125"/>
      <c r="BV847" s="125"/>
      <c r="BW847" s="125"/>
      <c r="BX847" s="2"/>
      <c r="BY847" s="2"/>
      <c r="BZ847" s="2"/>
      <c r="CA847" s="2"/>
      <c r="CB847" s="2"/>
    </row>
    <row r="848" spans="1:80" ht="15.5" x14ac:dyDescent="0.3">
      <c r="A848" s="10"/>
      <c r="B848" s="2"/>
      <c r="C848" s="2"/>
      <c r="D848" s="12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10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125"/>
      <c r="BD848" s="2"/>
      <c r="BE848" s="2"/>
      <c r="BF848" s="2"/>
      <c r="BG848" s="2"/>
      <c r="BH848" s="2"/>
      <c r="BI848" s="125"/>
      <c r="BJ848" s="125"/>
      <c r="BK848" s="125"/>
      <c r="BL848" s="2"/>
      <c r="BM848" s="2"/>
      <c r="BN848" s="2"/>
      <c r="BO848" s="125"/>
      <c r="BP848" s="125"/>
      <c r="BQ848" s="125"/>
      <c r="BR848" s="2"/>
      <c r="BS848" s="2"/>
      <c r="BT848" s="2"/>
      <c r="BU848" s="125"/>
      <c r="BV848" s="125"/>
      <c r="BW848" s="125"/>
      <c r="BX848" s="2"/>
      <c r="BY848" s="2"/>
      <c r="BZ848" s="2"/>
      <c r="CA848" s="2"/>
      <c r="CB848" s="2"/>
    </row>
    <row r="849" spans="1:80" ht="15.5" x14ac:dyDescent="0.3">
      <c r="A849" s="10"/>
      <c r="B849" s="2"/>
      <c r="C849" s="2"/>
      <c r="D849" s="12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10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125"/>
      <c r="BD849" s="2"/>
      <c r="BE849" s="2"/>
      <c r="BF849" s="2"/>
      <c r="BG849" s="2"/>
      <c r="BH849" s="2"/>
      <c r="BI849" s="125"/>
      <c r="BJ849" s="125"/>
      <c r="BK849" s="125"/>
      <c r="BL849" s="2"/>
      <c r="BM849" s="2"/>
      <c r="BN849" s="2"/>
      <c r="BO849" s="125"/>
      <c r="BP849" s="125"/>
      <c r="BQ849" s="125"/>
      <c r="BR849" s="2"/>
      <c r="BS849" s="2"/>
      <c r="BT849" s="2"/>
      <c r="BU849" s="125"/>
      <c r="BV849" s="125"/>
      <c r="BW849" s="125"/>
      <c r="BX849" s="2"/>
      <c r="BY849" s="2"/>
      <c r="BZ849" s="2"/>
      <c r="CA849" s="2"/>
      <c r="CB849" s="2"/>
    </row>
    <row r="850" spans="1:80" ht="15.5" x14ac:dyDescent="0.3">
      <c r="A850" s="10"/>
      <c r="B850" s="2"/>
      <c r="C850" s="2"/>
      <c r="D850" s="12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10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125"/>
      <c r="BD850" s="2"/>
      <c r="BE850" s="2"/>
      <c r="BF850" s="2"/>
      <c r="BG850" s="2"/>
      <c r="BH850" s="2"/>
      <c r="BI850" s="125"/>
      <c r="BJ850" s="125"/>
      <c r="BK850" s="125"/>
      <c r="BL850" s="2"/>
      <c r="BM850" s="2"/>
      <c r="BN850" s="2"/>
      <c r="BO850" s="125"/>
      <c r="BP850" s="125"/>
      <c r="BQ850" s="125"/>
      <c r="BR850" s="2"/>
      <c r="BS850" s="2"/>
      <c r="BT850" s="2"/>
      <c r="BU850" s="125"/>
      <c r="BV850" s="125"/>
      <c r="BW850" s="125"/>
      <c r="BX850" s="2"/>
      <c r="BY850" s="2"/>
      <c r="BZ850" s="2"/>
      <c r="CA850" s="2"/>
      <c r="CB850" s="2"/>
    </row>
    <row r="851" spans="1:80" ht="15.5" x14ac:dyDescent="0.3">
      <c r="A851" s="10"/>
      <c r="B851" s="2"/>
      <c r="C851" s="2"/>
      <c r="D851" s="12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10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125"/>
      <c r="BD851" s="2"/>
      <c r="BE851" s="2"/>
      <c r="BF851" s="2"/>
      <c r="BG851" s="2"/>
      <c r="BH851" s="2"/>
      <c r="BI851" s="125"/>
      <c r="BJ851" s="125"/>
      <c r="BK851" s="125"/>
      <c r="BL851" s="2"/>
      <c r="BM851" s="2"/>
      <c r="BN851" s="2"/>
      <c r="BO851" s="125"/>
      <c r="BP851" s="125"/>
      <c r="BQ851" s="125"/>
      <c r="BR851" s="2"/>
      <c r="BS851" s="2"/>
      <c r="BT851" s="2"/>
      <c r="BU851" s="125"/>
      <c r="BV851" s="125"/>
      <c r="BW851" s="125"/>
      <c r="BX851" s="2"/>
      <c r="BY851" s="2"/>
      <c r="BZ851" s="2"/>
      <c r="CA851" s="2"/>
      <c r="CB851" s="2"/>
    </row>
    <row r="852" spans="1:80" ht="15.5" x14ac:dyDescent="0.3">
      <c r="A852" s="10"/>
      <c r="B852" s="2"/>
      <c r="C852" s="2"/>
      <c r="D852" s="12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10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125"/>
      <c r="BD852" s="2"/>
      <c r="BE852" s="2"/>
      <c r="BF852" s="2"/>
      <c r="BG852" s="2"/>
      <c r="BH852" s="2"/>
      <c r="BI852" s="125"/>
      <c r="BJ852" s="125"/>
      <c r="BK852" s="125"/>
      <c r="BL852" s="2"/>
      <c r="BM852" s="2"/>
      <c r="BN852" s="2"/>
      <c r="BO852" s="125"/>
      <c r="BP852" s="125"/>
      <c r="BQ852" s="125"/>
      <c r="BR852" s="2"/>
      <c r="BS852" s="2"/>
      <c r="BT852" s="2"/>
      <c r="BU852" s="125"/>
      <c r="BV852" s="125"/>
      <c r="BW852" s="125"/>
      <c r="BX852" s="2"/>
      <c r="BY852" s="2"/>
      <c r="BZ852" s="2"/>
      <c r="CA852" s="2"/>
      <c r="CB852" s="2"/>
    </row>
    <row r="853" spans="1:80" ht="15.5" x14ac:dyDescent="0.3">
      <c r="A853" s="10"/>
      <c r="B853" s="2"/>
      <c r="C853" s="2"/>
      <c r="D853" s="12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10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125"/>
      <c r="BD853" s="2"/>
      <c r="BE853" s="2"/>
      <c r="BF853" s="2"/>
      <c r="BG853" s="2"/>
      <c r="BH853" s="2"/>
      <c r="BI853" s="125"/>
      <c r="BJ853" s="125"/>
      <c r="BK853" s="125"/>
      <c r="BL853" s="2"/>
      <c r="BM853" s="2"/>
      <c r="BN853" s="2"/>
      <c r="BO853" s="125"/>
      <c r="BP853" s="125"/>
      <c r="BQ853" s="125"/>
      <c r="BR853" s="2"/>
      <c r="BS853" s="2"/>
      <c r="BT853" s="2"/>
      <c r="BU853" s="125"/>
      <c r="BV853" s="125"/>
      <c r="BW853" s="125"/>
      <c r="BX853" s="2"/>
      <c r="BY853" s="2"/>
      <c r="BZ853" s="2"/>
      <c r="CA853" s="2"/>
      <c r="CB853" s="2"/>
    </row>
    <row r="854" spans="1:80" ht="15.5" x14ac:dyDescent="0.3">
      <c r="A854" s="10"/>
      <c r="B854" s="2"/>
      <c r="C854" s="2"/>
      <c r="D854" s="12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10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125"/>
      <c r="BD854" s="2"/>
      <c r="BE854" s="2"/>
      <c r="BF854" s="2"/>
      <c r="BG854" s="2"/>
      <c r="BH854" s="2"/>
      <c r="BI854" s="125"/>
      <c r="BJ854" s="125"/>
      <c r="BK854" s="125"/>
      <c r="BL854" s="2"/>
      <c r="BM854" s="2"/>
      <c r="BN854" s="2"/>
      <c r="BO854" s="125"/>
      <c r="BP854" s="125"/>
      <c r="BQ854" s="125"/>
      <c r="BR854" s="2"/>
      <c r="BS854" s="2"/>
      <c r="BT854" s="2"/>
      <c r="BU854" s="125"/>
      <c r="BV854" s="125"/>
      <c r="BW854" s="125"/>
      <c r="BX854" s="2"/>
      <c r="BY854" s="2"/>
      <c r="BZ854" s="2"/>
      <c r="CA854" s="2"/>
      <c r="CB854" s="2"/>
    </row>
    <row r="855" spans="1:80" ht="15.5" x14ac:dyDescent="0.3">
      <c r="A855" s="10"/>
      <c r="B855" s="2"/>
      <c r="C855" s="2"/>
      <c r="D855" s="12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10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125"/>
      <c r="BD855" s="2"/>
      <c r="BE855" s="2"/>
      <c r="BF855" s="2"/>
      <c r="BG855" s="2"/>
      <c r="BH855" s="2"/>
      <c r="BI855" s="125"/>
      <c r="BJ855" s="125"/>
      <c r="BK855" s="125"/>
      <c r="BL855" s="2"/>
      <c r="BM855" s="2"/>
      <c r="BN855" s="2"/>
      <c r="BO855" s="125"/>
      <c r="BP855" s="125"/>
      <c r="BQ855" s="125"/>
      <c r="BR855" s="2"/>
      <c r="BS855" s="2"/>
      <c r="BT855" s="2"/>
      <c r="BU855" s="125"/>
      <c r="BV855" s="125"/>
      <c r="BW855" s="125"/>
      <c r="BX855" s="2"/>
      <c r="BY855" s="2"/>
      <c r="BZ855" s="2"/>
      <c r="CA855" s="2"/>
      <c r="CB855" s="2"/>
    </row>
    <row r="856" spans="1:80" ht="15.5" x14ac:dyDescent="0.3">
      <c r="A856" s="10"/>
      <c r="B856" s="2"/>
      <c r="C856" s="2"/>
      <c r="D856" s="12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10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125"/>
      <c r="BD856" s="2"/>
      <c r="BE856" s="2"/>
      <c r="BF856" s="2"/>
      <c r="BG856" s="2"/>
      <c r="BH856" s="2"/>
      <c r="BI856" s="125"/>
      <c r="BJ856" s="125"/>
      <c r="BK856" s="125"/>
      <c r="BL856" s="2"/>
      <c r="BM856" s="2"/>
      <c r="BN856" s="2"/>
      <c r="BO856" s="125"/>
      <c r="BP856" s="125"/>
      <c r="BQ856" s="125"/>
      <c r="BR856" s="2"/>
      <c r="BS856" s="2"/>
      <c r="BT856" s="2"/>
      <c r="BU856" s="125"/>
      <c r="BV856" s="125"/>
      <c r="BW856" s="125"/>
      <c r="BX856" s="2"/>
      <c r="BY856" s="2"/>
      <c r="BZ856" s="2"/>
      <c r="CA856" s="2"/>
      <c r="CB856" s="2"/>
    </row>
    <row r="857" spans="1:80" ht="15.5" x14ac:dyDescent="0.3">
      <c r="A857" s="10"/>
      <c r="B857" s="2"/>
      <c r="C857" s="2"/>
      <c r="D857" s="12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10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125"/>
      <c r="BD857" s="2"/>
      <c r="BE857" s="2"/>
      <c r="BF857" s="2"/>
      <c r="BG857" s="2"/>
      <c r="BH857" s="2"/>
      <c r="BI857" s="125"/>
      <c r="BJ857" s="125"/>
      <c r="BK857" s="125"/>
      <c r="BL857" s="2"/>
      <c r="BM857" s="2"/>
      <c r="BN857" s="2"/>
      <c r="BO857" s="125"/>
      <c r="BP857" s="125"/>
      <c r="BQ857" s="125"/>
      <c r="BR857" s="2"/>
      <c r="BS857" s="2"/>
      <c r="BT857" s="2"/>
      <c r="BU857" s="125"/>
      <c r="BV857" s="125"/>
      <c r="BW857" s="125"/>
      <c r="BX857" s="2"/>
      <c r="BY857" s="2"/>
      <c r="BZ857" s="2"/>
      <c r="CA857" s="2"/>
      <c r="CB857" s="2"/>
    </row>
    <row r="858" spans="1:80" ht="15.5" x14ac:dyDescent="0.3">
      <c r="A858" s="10"/>
      <c r="B858" s="2"/>
      <c r="C858" s="2"/>
      <c r="D858" s="12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10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125"/>
      <c r="BD858" s="2"/>
      <c r="BE858" s="2"/>
      <c r="BF858" s="2"/>
      <c r="BG858" s="2"/>
      <c r="BH858" s="2"/>
      <c r="BI858" s="125"/>
      <c r="BJ858" s="125"/>
      <c r="BK858" s="125"/>
      <c r="BL858" s="2"/>
      <c r="BM858" s="2"/>
      <c r="BN858" s="2"/>
      <c r="BO858" s="125"/>
      <c r="BP858" s="125"/>
      <c r="BQ858" s="125"/>
      <c r="BR858" s="2"/>
      <c r="BS858" s="2"/>
      <c r="BT858" s="2"/>
      <c r="BU858" s="125"/>
      <c r="BV858" s="125"/>
      <c r="BW858" s="125"/>
      <c r="BX858" s="2"/>
      <c r="BY858" s="2"/>
      <c r="BZ858" s="2"/>
      <c r="CA858" s="2"/>
      <c r="CB858" s="2"/>
    </row>
    <row r="859" spans="1:80" ht="15.5" x14ac:dyDescent="0.3">
      <c r="A859" s="10"/>
      <c r="B859" s="2"/>
      <c r="C859" s="2"/>
      <c r="D859" s="12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10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125"/>
      <c r="BD859" s="2"/>
      <c r="BE859" s="2"/>
      <c r="BF859" s="2"/>
      <c r="BG859" s="2"/>
      <c r="BH859" s="2"/>
      <c r="BI859" s="125"/>
      <c r="BJ859" s="125"/>
      <c r="BK859" s="125"/>
      <c r="BL859" s="2"/>
      <c r="BM859" s="2"/>
      <c r="BN859" s="2"/>
      <c r="BO859" s="125"/>
      <c r="BP859" s="125"/>
      <c r="BQ859" s="125"/>
      <c r="BR859" s="2"/>
      <c r="BS859" s="2"/>
      <c r="BT859" s="2"/>
      <c r="BU859" s="125"/>
      <c r="BV859" s="125"/>
      <c r="BW859" s="125"/>
      <c r="BX859" s="2"/>
      <c r="BY859" s="2"/>
      <c r="BZ859" s="2"/>
      <c r="CA859" s="2"/>
      <c r="CB859" s="2"/>
    </row>
    <row r="860" spans="1:80" ht="15.5" x14ac:dyDescent="0.3">
      <c r="A860" s="10"/>
      <c r="B860" s="2"/>
      <c r="C860" s="2"/>
      <c r="D860" s="12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10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125"/>
      <c r="BD860" s="2"/>
      <c r="BE860" s="2"/>
      <c r="BF860" s="2"/>
      <c r="BG860" s="2"/>
      <c r="BH860" s="2"/>
      <c r="BI860" s="125"/>
      <c r="BJ860" s="125"/>
      <c r="BK860" s="125"/>
      <c r="BL860" s="2"/>
      <c r="BM860" s="2"/>
      <c r="BN860" s="2"/>
      <c r="BO860" s="125"/>
      <c r="BP860" s="125"/>
      <c r="BQ860" s="125"/>
      <c r="BR860" s="2"/>
      <c r="BS860" s="2"/>
      <c r="BT860" s="2"/>
      <c r="BU860" s="125"/>
      <c r="BV860" s="125"/>
      <c r="BW860" s="125"/>
      <c r="BX860" s="2"/>
      <c r="BY860" s="2"/>
      <c r="BZ860" s="2"/>
      <c r="CA860" s="2"/>
      <c r="CB860" s="2"/>
    </row>
    <row r="861" spans="1:80" ht="15.5" x14ac:dyDescent="0.3">
      <c r="A861" s="10"/>
      <c r="B861" s="2"/>
      <c r="C861" s="2"/>
      <c r="D861" s="12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10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125"/>
      <c r="BD861" s="2"/>
      <c r="BE861" s="2"/>
      <c r="BF861" s="2"/>
      <c r="BG861" s="2"/>
      <c r="BH861" s="2"/>
      <c r="BI861" s="125"/>
      <c r="BJ861" s="125"/>
      <c r="BK861" s="125"/>
      <c r="BL861" s="2"/>
      <c r="BM861" s="2"/>
      <c r="BN861" s="2"/>
      <c r="BO861" s="125"/>
      <c r="BP861" s="125"/>
      <c r="BQ861" s="125"/>
      <c r="BR861" s="2"/>
      <c r="BS861" s="2"/>
      <c r="BT861" s="2"/>
      <c r="BU861" s="125"/>
      <c r="BV861" s="125"/>
      <c r="BW861" s="125"/>
      <c r="BX861" s="2"/>
      <c r="BY861" s="2"/>
      <c r="BZ861" s="2"/>
      <c r="CA861" s="2"/>
      <c r="CB861" s="2"/>
    </row>
    <row r="862" spans="1:80" ht="15.5" x14ac:dyDescent="0.3">
      <c r="A862" s="10"/>
      <c r="B862" s="2"/>
      <c r="C862" s="2"/>
      <c r="D862" s="12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10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125"/>
      <c r="BD862" s="2"/>
      <c r="BE862" s="2"/>
      <c r="BF862" s="2"/>
      <c r="BG862" s="2"/>
      <c r="BH862" s="2"/>
      <c r="BI862" s="125"/>
      <c r="BJ862" s="125"/>
      <c r="BK862" s="125"/>
      <c r="BL862" s="2"/>
      <c r="BM862" s="2"/>
      <c r="BN862" s="2"/>
      <c r="BO862" s="125"/>
      <c r="BP862" s="125"/>
      <c r="BQ862" s="125"/>
      <c r="BR862" s="2"/>
      <c r="BS862" s="2"/>
      <c r="BT862" s="2"/>
      <c r="BU862" s="125"/>
      <c r="BV862" s="125"/>
      <c r="BW862" s="125"/>
      <c r="BX862" s="2"/>
      <c r="BY862" s="2"/>
      <c r="BZ862" s="2"/>
      <c r="CA862" s="2"/>
      <c r="CB862" s="2"/>
    </row>
    <row r="863" spans="1:80" ht="15.5" x14ac:dyDescent="0.3">
      <c r="A863" s="10"/>
      <c r="B863" s="2"/>
      <c r="C863" s="2"/>
      <c r="D863" s="12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10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125"/>
      <c r="BD863" s="2"/>
      <c r="BE863" s="2"/>
      <c r="BF863" s="2"/>
      <c r="BG863" s="2"/>
      <c r="BH863" s="2"/>
      <c r="BI863" s="125"/>
      <c r="BJ863" s="125"/>
      <c r="BK863" s="125"/>
      <c r="BL863" s="2"/>
      <c r="BM863" s="2"/>
      <c r="BN863" s="2"/>
      <c r="BO863" s="125"/>
      <c r="BP863" s="125"/>
      <c r="BQ863" s="125"/>
      <c r="BR863" s="2"/>
      <c r="BS863" s="2"/>
      <c r="BT863" s="2"/>
      <c r="BU863" s="125"/>
      <c r="BV863" s="125"/>
      <c r="BW863" s="125"/>
      <c r="BX863" s="2"/>
      <c r="BY863" s="2"/>
      <c r="BZ863" s="2"/>
      <c r="CA863" s="2"/>
      <c r="CB863" s="2"/>
    </row>
    <row r="864" spans="1:80" ht="15.5" x14ac:dyDescent="0.3">
      <c r="A864" s="10"/>
      <c r="B864" s="2"/>
      <c r="C864" s="2"/>
      <c r="D864" s="12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10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125"/>
      <c r="BD864" s="2"/>
      <c r="BE864" s="2"/>
      <c r="BF864" s="2"/>
      <c r="BG864" s="2"/>
      <c r="BH864" s="2"/>
      <c r="BI864" s="125"/>
      <c r="BJ864" s="125"/>
      <c r="BK864" s="125"/>
      <c r="BL864" s="2"/>
      <c r="BM864" s="2"/>
      <c r="BN864" s="2"/>
      <c r="BO864" s="125"/>
      <c r="BP864" s="125"/>
      <c r="BQ864" s="125"/>
      <c r="BR864" s="2"/>
      <c r="BS864" s="2"/>
      <c r="BT864" s="2"/>
      <c r="BU864" s="125"/>
      <c r="BV864" s="125"/>
      <c r="BW864" s="125"/>
      <c r="BX864" s="2"/>
      <c r="BY864" s="2"/>
      <c r="BZ864" s="2"/>
      <c r="CA864" s="2"/>
      <c r="CB864" s="2"/>
    </row>
    <row r="865" spans="1:80" ht="15.5" x14ac:dyDescent="0.3">
      <c r="A865" s="10"/>
      <c r="B865" s="2"/>
      <c r="C865" s="2"/>
      <c r="D865" s="12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10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125"/>
      <c r="BD865" s="2"/>
      <c r="BE865" s="2"/>
      <c r="BF865" s="2"/>
      <c r="BG865" s="2"/>
      <c r="BH865" s="2"/>
      <c r="BI865" s="125"/>
      <c r="BJ865" s="125"/>
      <c r="BK865" s="125"/>
      <c r="BL865" s="2"/>
      <c r="BM865" s="2"/>
      <c r="BN865" s="2"/>
      <c r="BO865" s="125"/>
      <c r="BP865" s="125"/>
      <c r="BQ865" s="125"/>
      <c r="BR865" s="2"/>
      <c r="BS865" s="2"/>
      <c r="BT865" s="2"/>
      <c r="BU865" s="125"/>
      <c r="BV865" s="125"/>
      <c r="BW865" s="125"/>
      <c r="BX865" s="2"/>
      <c r="BY865" s="2"/>
      <c r="BZ865" s="2"/>
      <c r="CA865" s="2"/>
      <c r="CB865" s="2"/>
    </row>
    <row r="866" spans="1:80" ht="15.5" x14ac:dyDescent="0.3">
      <c r="A866" s="10"/>
      <c r="B866" s="2"/>
      <c r="C866" s="2"/>
      <c r="D866" s="12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10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125"/>
      <c r="BD866" s="2"/>
      <c r="BE866" s="2"/>
      <c r="BF866" s="2"/>
      <c r="BG866" s="2"/>
      <c r="BH866" s="2"/>
      <c r="BI866" s="125"/>
      <c r="BJ866" s="125"/>
      <c r="BK866" s="125"/>
      <c r="BL866" s="2"/>
      <c r="BM866" s="2"/>
      <c r="BN866" s="2"/>
      <c r="BO866" s="125"/>
      <c r="BP866" s="125"/>
      <c r="BQ866" s="125"/>
      <c r="BR866" s="2"/>
      <c r="BS866" s="2"/>
      <c r="BT866" s="2"/>
      <c r="BU866" s="125"/>
      <c r="BV866" s="125"/>
      <c r="BW866" s="125"/>
      <c r="BX866" s="2"/>
      <c r="BY866" s="2"/>
      <c r="BZ866" s="2"/>
      <c r="CA866" s="2"/>
      <c r="CB866" s="2"/>
    </row>
    <row r="867" spans="1:80" ht="15.5" x14ac:dyDescent="0.3">
      <c r="A867" s="10"/>
      <c r="B867" s="2"/>
      <c r="C867" s="2"/>
      <c r="D867" s="12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10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125"/>
      <c r="BD867" s="2"/>
      <c r="BE867" s="2"/>
      <c r="BF867" s="2"/>
      <c r="BG867" s="2"/>
      <c r="BH867" s="2"/>
      <c r="BI867" s="125"/>
      <c r="BJ867" s="125"/>
      <c r="BK867" s="125"/>
      <c r="BL867" s="2"/>
      <c r="BM867" s="2"/>
      <c r="BN867" s="2"/>
      <c r="BO867" s="125"/>
      <c r="BP867" s="125"/>
      <c r="BQ867" s="125"/>
      <c r="BR867" s="2"/>
      <c r="BS867" s="2"/>
      <c r="BT867" s="2"/>
      <c r="BU867" s="125"/>
      <c r="BV867" s="125"/>
      <c r="BW867" s="125"/>
      <c r="BX867" s="2"/>
      <c r="BY867" s="2"/>
      <c r="BZ867" s="2"/>
      <c r="CA867" s="2"/>
      <c r="CB867" s="2"/>
    </row>
    <row r="868" spans="1:80" ht="15.5" x14ac:dyDescent="0.3">
      <c r="A868" s="10"/>
      <c r="B868" s="2"/>
      <c r="C868" s="2"/>
      <c r="D868" s="12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10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125"/>
      <c r="BD868" s="2"/>
      <c r="BE868" s="2"/>
      <c r="BF868" s="2"/>
      <c r="BG868" s="2"/>
      <c r="BH868" s="2"/>
      <c r="BI868" s="125"/>
      <c r="BJ868" s="125"/>
      <c r="BK868" s="125"/>
      <c r="BL868" s="2"/>
      <c r="BM868" s="2"/>
      <c r="BN868" s="2"/>
      <c r="BO868" s="125"/>
      <c r="BP868" s="125"/>
      <c r="BQ868" s="125"/>
      <c r="BR868" s="2"/>
      <c r="BS868" s="2"/>
      <c r="BT868" s="2"/>
      <c r="BU868" s="125"/>
      <c r="BV868" s="125"/>
      <c r="BW868" s="125"/>
      <c r="BX868" s="2"/>
      <c r="BY868" s="2"/>
      <c r="BZ868" s="2"/>
      <c r="CA868" s="2"/>
      <c r="CB868" s="2"/>
    </row>
    <row r="869" spans="1:80" ht="15.5" x14ac:dyDescent="0.3">
      <c r="A869" s="10"/>
      <c r="B869" s="2"/>
      <c r="C869" s="2"/>
      <c r="D869" s="12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10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125"/>
      <c r="BD869" s="2"/>
      <c r="BE869" s="2"/>
      <c r="BF869" s="2"/>
      <c r="BG869" s="2"/>
      <c r="BH869" s="2"/>
      <c r="BI869" s="125"/>
      <c r="BJ869" s="125"/>
      <c r="BK869" s="125"/>
      <c r="BL869" s="2"/>
      <c r="BM869" s="2"/>
      <c r="BN869" s="2"/>
      <c r="BO869" s="125"/>
      <c r="BP869" s="125"/>
      <c r="BQ869" s="125"/>
      <c r="BR869" s="2"/>
      <c r="BS869" s="2"/>
      <c r="BT869" s="2"/>
      <c r="BU869" s="125"/>
      <c r="BV869" s="125"/>
      <c r="BW869" s="125"/>
      <c r="BX869" s="2"/>
      <c r="BY869" s="2"/>
      <c r="BZ869" s="2"/>
      <c r="CA869" s="2"/>
      <c r="CB869" s="2"/>
    </row>
    <row r="870" spans="1:80" ht="15.5" x14ac:dyDescent="0.3">
      <c r="A870" s="10"/>
      <c r="B870" s="2"/>
      <c r="C870" s="2"/>
      <c r="D870" s="12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10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125"/>
      <c r="BD870" s="2"/>
      <c r="BE870" s="2"/>
      <c r="BF870" s="2"/>
      <c r="BG870" s="2"/>
      <c r="BH870" s="2"/>
      <c r="BI870" s="125"/>
      <c r="BJ870" s="125"/>
      <c r="BK870" s="125"/>
      <c r="BL870" s="2"/>
      <c r="BM870" s="2"/>
      <c r="BN870" s="2"/>
      <c r="BO870" s="125"/>
      <c r="BP870" s="125"/>
      <c r="BQ870" s="125"/>
      <c r="BR870" s="2"/>
      <c r="BS870" s="2"/>
      <c r="BT870" s="2"/>
      <c r="BU870" s="125"/>
      <c r="BV870" s="125"/>
      <c r="BW870" s="125"/>
      <c r="BX870" s="2"/>
      <c r="BY870" s="2"/>
      <c r="BZ870" s="2"/>
      <c r="CA870" s="2"/>
      <c r="CB870" s="2"/>
    </row>
    <row r="871" spans="1:80" ht="15.5" x14ac:dyDescent="0.3">
      <c r="A871" s="10"/>
      <c r="B871" s="2"/>
      <c r="C871" s="2"/>
      <c r="D871" s="12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10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125"/>
      <c r="BD871" s="2"/>
      <c r="BE871" s="2"/>
      <c r="BF871" s="2"/>
      <c r="BG871" s="2"/>
      <c r="BH871" s="2"/>
      <c r="BI871" s="125"/>
      <c r="BJ871" s="125"/>
      <c r="BK871" s="125"/>
      <c r="BL871" s="2"/>
      <c r="BM871" s="2"/>
      <c r="BN871" s="2"/>
      <c r="BO871" s="125"/>
      <c r="BP871" s="125"/>
      <c r="BQ871" s="125"/>
      <c r="BR871" s="2"/>
      <c r="BS871" s="2"/>
      <c r="BT871" s="2"/>
      <c r="BU871" s="125"/>
      <c r="BV871" s="125"/>
      <c r="BW871" s="125"/>
      <c r="BX871" s="2"/>
      <c r="BY871" s="2"/>
      <c r="BZ871" s="2"/>
      <c r="CA871" s="2"/>
      <c r="CB871" s="2"/>
    </row>
    <row r="872" spans="1:80" ht="15.5" x14ac:dyDescent="0.3">
      <c r="A872" s="10"/>
      <c r="B872" s="2"/>
      <c r="C872" s="2"/>
      <c r="D872" s="12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10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125"/>
      <c r="BD872" s="2"/>
      <c r="BE872" s="2"/>
      <c r="BF872" s="2"/>
      <c r="BG872" s="2"/>
      <c r="BH872" s="2"/>
      <c r="BI872" s="125"/>
      <c r="BJ872" s="125"/>
      <c r="BK872" s="125"/>
      <c r="BL872" s="2"/>
      <c r="BM872" s="2"/>
      <c r="BN872" s="2"/>
      <c r="BO872" s="125"/>
      <c r="BP872" s="125"/>
      <c r="BQ872" s="125"/>
      <c r="BR872" s="2"/>
      <c r="BS872" s="2"/>
      <c r="BT872" s="2"/>
      <c r="BU872" s="125"/>
      <c r="BV872" s="125"/>
      <c r="BW872" s="125"/>
      <c r="BX872" s="2"/>
      <c r="BY872" s="2"/>
      <c r="BZ872" s="2"/>
      <c r="CA872" s="2"/>
      <c r="CB872" s="2"/>
    </row>
    <row r="873" spans="1:80" ht="15.5" x14ac:dyDescent="0.3">
      <c r="A873" s="10"/>
      <c r="B873" s="2"/>
      <c r="C873" s="2"/>
      <c r="D873" s="12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10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125"/>
      <c r="BD873" s="2"/>
      <c r="BE873" s="2"/>
      <c r="BF873" s="2"/>
      <c r="BG873" s="2"/>
      <c r="BH873" s="2"/>
      <c r="BI873" s="125"/>
      <c r="BJ873" s="125"/>
      <c r="BK873" s="125"/>
      <c r="BL873" s="2"/>
      <c r="BM873" s="2"/>
      <c r="BN873" s="2"/>
      <c r="BO873" s="125"/>
      <c r="BP873" s="125"/>
      <c r="BQ873" s="125"/>
      <c r="BR873" s="2"/>
      <c r="BS873" s="2"/>
      <c r="BT873" s="2"/>
      <c r="BU873" s="125"/>
      <c r="BV873" s="125"/>
      <c r="BW873" s="125"/>
      <c r="BX873" s="2"/>
      <c r="BY873" s="2"/>
      <c r="BZ873" s="2"/>
      <c r="CA873" s="2"/>
      <c r="CB873" s="2"/>
    </row>
    <row r="874" spans="1:80" ht="15.5" x14ac:dyDescent="0.3">
      <c r="A874" s="10"/>
      <c r="B874" s="2"/>
      <c r="C874" s="2"/>
      <c r="D874" s="12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10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125"/>
      <c r="BD874" s="2"/>
      <c r="BE874" s="2"/>
      <c r="BF874" s="2"/>
      <c r="BG874" s="2"/>
      <c r="BH874" s="2"/>
      <c r="BI874" s="125"/>
      <c r="BJ874" s="125"/>
      <c r="BK874" s="125"/>
      <c r="BL874" s="2"/>
      <c r="BM874" s="2"/>
      <c r="BN874" s="2"/>
      <c r="BO874" s="125"/>
      <c r="BP874" s="125"/>
      <c r="BQ874" s="125"/>
      <c r="BR874" s="2"/>
      <c r="BS874" s="2"/>
      <c r="BT874" s="2"/>
      <c r="BU874" s="125"/>
      <c r="BV874" s="125"/>
      <c r="BW874" s="125"/>
      <c r="BX874" s="2"/>
      <c r="BY874" s="2"/>
      <c r="BZ874" s="2"/>
      <c r="CA874" s="2"/>
      <c r="CB874" s="2"/>
    </row>
    <row r="875" spans="1:80" ht="15.5" x14ac:dyDescent="0.3">
      <c r="A875" s="10"/>
      <c r="B875" s="2"/>
      <c r="C875" s="2"/>
      <c r="D875" s="12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10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125"/>
      <c r="BD875" s="2"/>
      <c r="BE875" s="2"/>
      <c r="BF875" s="2"/>
      <c r="BG875" s="2"/>
      <c r="BH875" s="2"/>
      <c r="BI875" s="125"/>
      <c r="BJ875" s="125"/>
      <c r="BK875" s="125"/>
      <c r="BL875" s="2"/>
      <c r="BM875" s="2"/>
      <c r="BN875" s="2"/>
      <c r="BO875" s="125"/>
      <c r="BP875" s="125"/>
      <c r="BQ875" s="125"/>
      <c r="BR875" s="2"/>
      <c r="BS875" s="2"/>
      <c r="BT875" s="2"/>
      <c r="BU875" s="125"/>
      <c r="BV875" s="125"/>
      <c r="BW875" s="125"/>
      <c r="BX875" s="2"/>
      <c r="BY875" s="2"/>
      <c r="BZ875" s="2"/>
      <c r="CA875" s="2"/>
      <c r="CB875" s="2"/>
    </row>
    <row r="876" spans="1:80" ht="15.5" x14ac:dyDescent="0.3">
      <c r="A876" s="10"/>
      <c r="B876" s="2"/>
      <c r="C876" s="2"/>
      <c r="D876" s="12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10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125"/>
      <c r="BD876" s="2"/>
      <c r="BE876" s="2"/>
      <c r="BF876" s="2"/>
      <c r="BG876" s="2"/>
      <c r="BH876" s="2"/>
      <c r="BI876" s="125"/>
      <c r="BJ876" s="125"/>
      <c r="BK876" s="125"/>
      <c r="BL876" s="2"/>
      <c r="BM876" s="2"/>
      <c r="BN876" s="2"/>
      <c r="BO876" s="125"/>
      <c r="BP876" s="125"/>
      <c r="BQ876" s="125"/>
      <c r="BR876" s="2"/>
      <c r="BS876" s="2"/>
      <c r="BT876" s="2"/>
      <c r="BU876" s="125"/>
      <c r="BV876" s="125"/>
      <c r="BW876" s="125"/>
      <c r="BX876" s="2"/>
      <c r="BY876" s="2"/>
      <c r="BZ876" s="2"/>
      <c r="CA876" s="2"/>
      <c r="CB876" s="2"/>
    </row>
    <row r="877" spans="1:80" ht="15.5" x14ac:dyDescent="0.3">
      <c r="A877" s="10"/>
      <c r="B877" s="2"/>
      <c r="C877" s="2"/>
      <c r="D877" s="12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10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125"/>
      <c r="BD877" s="2"/>
      <c r="BE877" s="2"/>
      <c r="BF877" s="2"/>
      <c r="BG877" s="2"/>
      <c r="BH877" s="2"/>
      <c r="BI877" s="125"/>
      <c r="BJ877" s="125"/>
      <c r="BK877" s="125"/>
      <c r="BL877" s="2"/>
      <c r="BM877" s="2"/>
      <c r="BN877" s="2"/>
      <c r="BO877" s="125"/>
      <c r="BP877" s="125"/>
      <c r="BQ877" s="125"/>
      <c r="BR877" s="2"/>
      <c r="BS877" s="2"/>
      <c r="BT877" s="2"/>
      <c r="BU877" s="125"/>
      <c r="BV877" s="125"/>
      <c r="BW877" s="125"/>
      <c r="BX877" s="2"/>
      <c r="BY877" s="2"/>
      <c r="BZ877" s="2"/>
      <c r="CA877" s="2"/>
      <c r="CB877" s="2"/>
    </row>
    <row r="878" spans="1:80" ht="15.5" x14ac:dyDescent="0.3">
      <c r="A878" s="10"/>
      <c r="B878" s="2"/>
      <c r="C878" s="2"/>
      <c r="D878" s="12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10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125"/>
      <c r="BD878" s="2"/>
      <c r="BE878" s="2"/>
      <c r="BF878" s="2"/>
      <c r="BG878" s="2"/>
      <c r="BH878" s="2"/>
      <c r="BI878" s="125"/>
      <c r="BJ878" s="125"/>
      <c r="BK878" s="125"/>
      <c r="BL878" s="2"/>
      <c r="BM878" s="2"/>
      <c r="BN878" s="2"/>
      <c r="BO878" s="125"/>
      <c r="BP878" s="125"/>
      <c r="BQ878" s="125"/>
      <c r="BR878" s="2"/>
      <c r="BS878" s="2"/>
      <c r="BT878" s="2"/>
      <c r="BU878" s="125"/>
      <c r="BV878" s="125"/>
      <c r="BW878" s="125"/>
      <c r="BX878" s="2"/>
      <c r="BY878" s="2"/>
      <c r="BZ878" s="2"/>
      <c r="CA878" s="2"/>
      <c r="CB878" s="2"/>
    </row>
    <row r="879" spans="1:80" ht="15.5" x14ac:dyDescent="0.3">
      <c r="A879" s="10"/>
      <c r="B879" s="2"/>
      <c r="C879" s="2"/>
      <c r="D879" s="12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10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125"/>
      <c r="BD879" s="2"/>
      <c r="BE879" s="2"/>
      <c r="BF879" s="2"/>
      <c r="BG879" s="2"/>
      <c r="BH879" s="2"/>
      <c r="BI879" s="125"/>
      <c r="BJ879" s="125"/>
      <c r="BK879" s="125"/>
      <c r="BL879" s="2"/>
      <c r="BM879" s="2"/>
      <c r="BN879" s="2"/>
      <c r="BO879" s="125"/>
      <c r="BP879" s="125"/>
      <c r="BQ879" s="125"/>
      <c r="BR879" s="2"/>
      <c r="BS879" s="2"/>
      <c r="BT879" s="2"/>
      <c r="BU879" s="125"/>
      <c r="BV879" s="125"/>
      <c r="BW879" s="125"/>
      <c r="BX879" s="2"/>
      <c r="BY879" s="2"/>
      <c r="BZ879" s="2"/>
      <c r="CA879" s="2"/>
      <c r="CB879" s="2"/>
    </row>
    <row r="880" spans="1:80" ht="15.5" x14ac:dyDescent="0.3">
      <c r="A880" s="10"/>
      <c r="B880" s="2"/>
      <c r="C880" s="2"/>
      <c r="D880" s="12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10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125"/>
      <c r="BD880" s="2"/>
      <c r="BE880" s="2"/>
      <c r="BF880" s="2"/>
      <c r="BG880" s="2"/>
      <c r="BH880" s="2"/>
      <c r="BI880" s="125"/>
      <c r="BJ880" s="125"/>
      <c r="BK880" s="125"/>
      <c r="BL880" s="2"/>
      <c r="BM880" s="2"/>
      <c r="BN880" s="2"/>
      <c r="BO880" s="125"/>
      <c r="BP880" s="125"/>
      <c r="BQ880" s="125"/>
      <c r="BR880" s="2"/>
      <c r="BS880" s="2"/>
      <c r="BT880" s="2"/>
      <c r="BU880" s="125"/>
      <c r="BV880" s="125"/>
      <c r="BW880" s="125"/>
      <c r="BX880" s="2"/>
      <c r="BY880" s="2"/>
      <c r="BZ880" s="2"/>
      <c r="CA880" s="2"/>
      <c r="CB880" s="2"/>
    </row>
    <row r="881" spans="1:80" ht="15.5" x14ac:dyDescent="0.3">
      <c r="A881" s="10"/>
      <c r="B881" s="2"/>
      <c r="C881" s="2"/>
      <c r="D881" s="12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10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125"/>
      <c r="BD881" s="2"/>
      <c r="BE881" s="2"/>
      <c r="BF881" s="2"/>
      <c r="BG881" s="2"/>
      <c r="BH881" s="2"/>
      <c r="BI881" s="125"/>
      <c r="BJ881" s="125"/>
      <c r="BK881" s="125"/>
      <c r="BL881" s="2"/>
      <c r="BM881" s="2"/>
      <c r="BN881" s="2"/>
      <c r="BO881" s="125"/>
      <c r="BP881" s="125"/>
      <c r="BQ881" s="125"/>
      <c r="BR881" s="2"/>
      <c r="BS881" s="2"/>
      <c r="BT881" s="2"/>
      <c r="BU881" s="125"/>
      <c r="BV881" s="125"/>
      <c r="BW881" s="125"/>
      <c r="BX881" s="2"/>
      <c r="BY881" s="2"/>
      <c r="BZ881" s="2"/>
      <c r="CA881" s="2"/>
      <c r="CB881" s="2"/>
    </row>
    <row r="882" spans="1:80" ht="15.5" x14ac:dyDescent="0.3">
      <c r="A882" s="10"/>
      <c r="B882" s="2"/>
      <c r="C882" s="2"/>
      <c r="D882" s="12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10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125"/>
      <c r="BD882" s="2"/>
      <c r="BE882" s="2"/>
      <c r="BF882" s="2"/>
      <c r="BG882" s="2"/>
      <c r="BH882" s="2"/>
      <c r="BI882" s="125"/>
      <c r="BJ882" s="125"/>
      <c r="BK882" s="125"/>
      <c r="BL882" s="2"/>
      <c r="BM882" s="2"/>
      <c r="BN882" s="2"/>
      <c r="BO882" s="125"/>
      <c r="BP882" s="125"/>
      <c r="BQ882" s="125"/>
      <c r="BR882" s="2"/>
      <c r="BS882" s="2"/>
      <c r="BT882" s="2"/>
      <c r="BU882" s="125"/>
      <c r="BV882" s="125"/>
      <c r="BW882" s="125"/>
      <c r="BX882" s="2"/>
      <c r="BY882" s="2"/>
      <c r="BZ882" s="2"/>
      <c r="CA882" s="2"/>
      <c r="CB882" s="2"/>
    </row>
    <row r="883" spans="1:80" ht="15.5" x14ac:dyDescent="0.3">
      <c r="A883" s="10"/>
      <c r="B883" s="2"/>
      <c r="C883" s="2"/>
      <c r="D883" s="12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10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125"/>
      <c r="BD883" s="2"/>
      <c r="BE883" s="2"/>
      <c r="BF883" s="2"/>
      <c r="BG883" s="2"/>
      <c r="BH883" s="2"/>
      <c r="BI883" s="125"/>
      <c r="BJ883" s="125"/>
      <c r="BK883" s="125"/>
      <c r="BL883" s="2"/>
      <c r="BM883" s="2"/>
      <c r="BN883" s="2"/>
      <c r="BO883" s="125"/>
      <c r="BP883" s="125"/>
      <c r="BQ883" s="125"/>
      <c r="BR883" s="2"/>
      <c r="BS883" s="2"/>
      <c r="BT883" s="2"/>
      <c r="BU883" s="125"/>
      <c r="BV883" s="125"/>
      <c r="BW883" s="125"/>
      <c r="BX883" s="2"/>
      <c r="BY883" s="2"/>
      <c r="BZ883" s="2"/>
      <c r="CA883" s="2"/>
      <c r="CB883" s="2"/>
    </row>
    <row r="884" spans="1:80" ht="15.5" x14ac:dyDescent="0.3">
      <c r="A884" s="10"/>
      <c r="B884" s="2"/>
      <c r="C884" s="2"/>
      <c r="D884" s="12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10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125"/>
      <c r="BD884" s="2"/>
      <c r="BE884" s="2"/>
      <c r="BF884" s="2"/>
      <c r="BG884" s="2"/>
      <c r="BH884" s="2"/>
      <c r="BI884" s="125"/>
      <c r="BJ884" s="125"/>
      <c r="BK884" s="125"/>
      <c r="BL884" s="2"/>
      <c r="BM884" s="2"/>
      <c r="BN884" s="2"/>
      <c r="BO884" s="125"/>
      <c r="BP884" s="125"/>
      <c r="BQ884" s="125"/>
      <c r="BR884" s="2"/>
      <c r="BS884" s="2"/>
      <c r="BT884" s="2"/>
      <c r="BU884" s="125"/>
      <c r="BV884" s="125"/>
      <c r="BW884" s="125"/>
      <c r="BX884" s="2"/>
      <c r="BY884" s="2"/>
      <c r="BZ884" s="2"/>
      <c r="CA884" s="2"/>
      <c r="CB884" s="2"/>
    </row>
    <row r="885" spans="1:80" ht="15.5" x14ac:dyDescent="0.3">
      <c r="A885" s="10"/>
      <c r="B885" s="2"/>
      <c r="C885" s="2"/>
      <c r="D885" s="12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10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125"/>
      <c r="BD885" s="2"/>
      <c r="BE885" s="2"/>
      <c r="BF885" s="2"/>
      <c r="BG885" s="2"/>
      <c r="BH885" s="2"/>
      <c r="BI885" s="125"/>
      <c r="BJ885" s="125"/>
      <c r="BK885" s="125"/>
      <c r="BL885" s="2"/>
      <c r="BM885" s="2"/>
      <c r="BN885" s="2"/>
      <c r="BO885" s="125"/>
      <c r="BP885" s="125"/>
      <c r="BQ885" s="125"/>
      <c r="BR885" s="2"/>
      <c r="BS885" s="2"/>
      <c r="BT885" s="2"/>
      <c r="BU885" s="125"/>
      <c r="BV885" s="125"/>
      <c r="BW885" s="125"/>
      <c r="BX885" s="2"/>
      <c r="BY885" s="2"/>
      <c r="BZ885" s="2"/>
      <c r="CA885" s="2"/>
      <c r="CB885" s="2"/>
    </row>
    <row r="886" spans="1:80" ht="15.5" x14ac:dyDescent="0.3">
      <c r="A886" s="10"/>
      <c r="B886" s="2"/>
      <c r="C886" s="2"/>
      <c r="D886" s="12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10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125"/>
      <c r="BD886" s="2"/>
      <c r="BE886" s="2"/>
      <c r="BF886" s="2"/>
      <c r="BG886" s="2"/>
      <c r="BH886" s="2"/>
      <c r="BI886" s="125"/>
      <c r="BJ886" s="125"/>
      <c r="BK886" s="125"/>
      <c r="BL886" s="2"/>
      <c r="BM886" s="2"/>
      <c r="BN886" s="2"/>
      <c r="BO886" s="125"/>
      <c r="BP886" s="125"/>
      <c r="BQ886" s="125"/>
      <c r="BR886" s="2"/>
      <c r="BS886" s="2"/>
      <c r="BT886" s="2"/>
      <c r="BU886" s="125"/>
      <c r="BV886" s="125"/>
      <c r="BW886" s="125"/>
      <c r="BX886" s="2"/>
      <c r="BY886" s="2"/>
      <c r="BZ886" s="2"/>
      <c r="CA886" s="2"/>
      <c r="CB886" s="2"/>
    </row>
    <row r="887" spans="1:80" ht="15.5" x14ac:dyDescent="0.3">
      <c r="A887" s="10"/>
      <c r="B887" s="2"/>
      <c r="C887" s="2"/>
      <c r="D887" s="12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10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125"/>
      <c r="BD887" s="2"/>
      <c r="BE887" s="2"/>
      <c r="BF887" s="2"/>
      <c r="BG887" s="2"/>
      <c r="BH887" s="2"/>
      <c r="BI887" s="125"/>
      <c r="BJ887" s="125"/>
      <c r="BK887" s="125"/>
      <c r="BL887" s="2"/>
      <c r="BM887" s="2"/>
      <c r="BN887" s="2"/>
      <c r="BO887" s="125"/>
      <c r="BP887" s="125"/>
      <c r="BQ887" s="125"/>
      <c r="BR887" s="2"/>
      <c r="BS887" s="2"/>
      <c r="BT887" s="2"/>
      <c r="BU887" s="125"/>
      <c r="BV887" s="125"/>
      <c r="BW887" s="125"/>
      <c r="BX887" s="2"/>
      <c r="BY887" s="2"/>
      <c r="BZ887" s="2"/>
      <c r="CA887" s="2"/>
      <c r="CB887" s="2"/>
    </row>
    <row r="888" spans="1:80" ht="15.5" x14ac:dyDescent="0.3">
      <c r="A888" s="10"/>
      <c r="B888" s="2"/>
      <c r="C888" s="2"/>
      <c r="D888" s="12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10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125"/>
      <c r="BD888" s="2"/>
      <c r="BE888" s="2"/>
      <c r="BF888" s="2"/>
      <c r="BG888" s="2"/>
      <c r="BH888" s="2"/>
      <c r="BI888" s="125"/>
      <c r="BJ888" s="125"/>
      <c r="BK888" s="125"/>
      <c r="BL888" s="2"/>
      <c r="BM888" s="2"/>
      <c r="BN888" s="2"/>
      <c r="BO888" s="125"/>
      <c r="BP888" s="125"/>
      <c r="BQ888" s="125"/>
      <c r="BR888" s="2"/>
      <c r="BS888" s="2"/>
      <c r="BT888" s="2"/>
      <c r="BU888" s="125"/>
      <c r="BV888" s="125"/>
      <c r="BW888" s="125"/>
      <c r="BX888" s="2"/>
      <c r="BY888" s="2"/>
      <c r="BZ888" s="2"/>
      <c r="CA888" s="2"/>
      <c r="CB888" s="2"/>
    </row>
    <row r="889" spans="1:80" ht="15.5" x14ac:dyDescent="0.3">
      <c r="A889" s="10"/>
      <c r="B889" s="2"/>
      <c r="C889" s="2"/>
      <c r="D889" s="12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10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125"/>
      <c r="BD889" s="2"/>
      <c r="BE889" s="2"/>
      <c r="BF889" s="2"/>
      <c r="BG889" s="2"/>
      <c r="BH889" s="2"/>
      <c r="BI889" s="125"/>
      <c r="BJ889" s="125"/>
      <c r="BK889" s="125"/>
      <c r="BL889" s="2"/>
      <c r="BM889" s="2"/>
      <c r="BN889" s="2"/>
      <c r="BO889" s="125"/>
      <c r="BP889" s="125"/>
      <c r="BQ889" s="125"/>
      <c r="BR889" s="2"/>
      <c r="BS889" s="2"/>
      <c r="BT889" s="2"/>
      <c r="BU889" s="125"/>
      <c r="BV889" s="125"/>
      <c r="BW889" s="125"/>
      <c r="BX889" s="2"/>
      <c r="BY889" s="2"/>
      <c r="BZ889" s="2"/>
      <c r="CA889" s="2"/>
      <c r="CB889" s="2"/>
    </row>
    <row r="890" spans="1:80" ht="15.5" x14ac:dyDescent="0.3">
      <c r="A890" s="10"/>
      <c r="B890" s="2"/>
      <c r="C890" s="2"/>
      <c r="D890" s="12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10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125"/>
      <c r="BD890" s="2"/>
      <c r="BE890" s="2"/>
      <c r="BF890" s="2"/>
      <c r="BG890" s="2"/>
      <c r="BH890" s="2"/>
      <c r="BI890" s="125"/>
      <c r="BJ890" s="125"/>
      <c r="BK890" s="125"/>
      <c r="BL890" s="2"/>
      <c r="BM890" s="2"/>
      <c r="BN890" s="2"/>
      <c r="BO890" s="125"/>
      <c r="BP890" s="125"/>
      <c r="BQ890" s="125"/>
      <c r="BR890" s="2"/>
      <c r="BS890" s="2"/>
      <c r="BT890" s="2"/>
      <c r="BU890" s="125"/>
      <c r="BV890" s="125"/>
      <c r="BW890" s="125"/>
      <c r="BX890" s="2"/>
      <c r="BY890" s="2"/>
      <c r="BZ890" s="2"/>
      <c r="CA890" s="2"/>
      <c r="CB890" s="2"/>
    </row>
    <row r="891" spans="1:80" ht="15.5" x14ac:dyDescent="0.3">
      <c r="A891" s="10"/>
      <c r="B891" s="2"/>
      <c r="C891" s="2"/>
      <c r="D891" s="12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10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125"/>
      <c r="BD891" s="2"/>
      <c r="BE891" s="2"/>
      <c r="BF891" s="2"/>
      <c r="BG891" s="2"/>
      <c r="BH891" s="2"/>
      <c r="BI891" s="125"/>
      <c r="BJ891" s="125"/>
      <c r="BK891" s="125"/>
      <c r="BL891" s="2"/>
      <c r="BM891" s="2"/>
      <c r="BN891" s="2"/>
      <c r="BO891" s="125"/>
      <c r="BP891" s="125"/>
      <c r="BQ891" s="125"/>
      <c r="BR891" s="2"/>
      <c r="BS891" s="2"/>
      <c r="BT891" s="2"/>
      <c r="BU891" s="125"/>
      <c r="BV891" s="125"/>
      <c r="BW891" s="125"/>
      <c r="BX891" s="2"/>
      <c r="BY891" s="2"/>
      <c r="BZ891" s="2"/>
      <c r="CA891" s="2"/>
      <c r="CB891" s="2"/>
    </row>
    <row r="892" spans="1:80" ht="15.5" x14ac:dyDescent="0.3">
      <c r="A892" s="10"/>
      <c r="B892" s="2"/>
      <c r="C892" s="2"/>
      <c r="D892" s="12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10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125"/>
      <c r="BD892" s="2"/>
      <c r="BE892" s="2"/>
      <c r="BF892" s="2"/>
      <c r="BG892" s="2"/>
      <c r="BH892" s="2"/>
      <c r="BI892" s="125"/>
      <c r="BJ892" s="125"/>
      <c r="BK892" s="125"/>
      <c r="BL892" s="2"/>
      <c r="BM892" s="2"/>
      <c r="BN892" s="2"/>
      <c r="BO892" s="125"/>
      <c r="BP892" s="125"/>
      <c r="BQ892" s="125"/>
      <c r="BR892" s="2"/>
      <c r="BS892" s="2"/>
      <c r="BT892" s="2"/>
      <c r="BU892" s="125"/>
      <c r="BV892" s="125"/>
      <c r="BW892" s="125"/>
      <c r="BX892" s="2"/>
      <c r="BY892" s="2"/>
      <c r="BZ892" s="2"/>
      <c r="CA892" s="2"/>
      <c r="CB892" s="2"/>
    </row>
    <row r="893" spans="1:80" ht="15.5" x14ac:dyDescent="0.3">
      <c r="A893" s="10"/>
      <c r="B893" s="2"/>
      <c r="C893" s="2"/>
      <c r="D893" s="12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10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125"/>
      <c r="BD893" s="2"/>
      <c r="BE893" s="2"/>
      <c r="BF893" s="2"/>
      <c r="BG893" s="2"/>
      <c r="BH893" s="2"/>
      <c r="BI893" s="125"/>
      <c r="BJ893" s="125"/>
      <c r="BK893" s="125"/>
      <c r="BL893" s="2"/>
      <c r="BM893" s="2"/>
      <c r="BN893" s="2"/>
      <c r="BO893" s="125"/>
      <c r="BP893" s="125"/>
      <c r="BQ893" s="125"/>
      <c r="BR893" s="2"/>
      <c r="BS893" s="2"/>
      <c r="BT893" s="2"/>
      <c r="BU893" s="125"/>
      <c r="BV893" s="125"/>
      <c r="BW893" s="125"/>
      <c r="BX893" s="2"/>
      <c r="BY893" s="2"/>
      <c r="BZ893" s="2"/>
      <c r="CA893" s="2"/>
      <c r="CB893" s="2"/>
    </row>
    <row r="894" spans="1:80" ht="15.5" x14ac:dyDescent="0.3">
      <c r="A894" s="10"/>
      <c r="B894" s="2"/>
      <c r="C894" s="2"/>
      <c r="D894" s="12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10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125"/>
      <c r="BD894" s="2"/>
      <c r="BE894" s="2"/>
      <c r="BF894" s="2"/>
      <c r="BG894" s="2"/>
      <c r="BH894" s="2"/>
      <c r="BI894" s="125"/>
      <c r="BJ894" s="125"/>
      <c r="BK894" s="125"/>
      <c r="BL894" s="2"/>
      <c r="BM894" s="2"/>
      <c r="BN894" s="2"/>
      <c r="BO894" s="125"/>
      <c r="BP894" s="125"/>
      <c r="BQ894" s="125"/>
      <c r="BR894" s="2"/>
      <c r="BS894" s="2"/>
      <c r="BT894" s="2"/>
      <c r="BU894" s="125"/>
      <c r="BV894" s="125"/>
      <c r="BW894" s="125"/>
      <c r="BX894" s="2"/>
      <c r="BY894" s="2"/>
      <c r="BZ894" s="2"/>
      <c r="CA894" s="2"/>
      <c r="CB894" s="2"/>
    </row>
    <row r="895" spans="1:80" ht="15.5" x14ac:dyDescent="0.3">
      <c r="A895" s="10"/>
      <c r="B895" s="2"/>
      <c r="C895" s="2"/>
      <c r="D895" s="12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10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125"/>
      <c r="BD895" s="2"/>
      <c r="BE895" s="2"/>
      <c r="BF895" s="2"/>
      <c r="BG895" s="2"/>
      <c r="BH895" s="2"/>
      <c r="BI895" s="125"/>
      <c r="BJ895" s="125"/>
      <c r="BK895" s="125"/>
      <c r="BL895" s="2"/>
      <c r="BM895" s="2"/>
      <c r="BN895" s="2"/>
      <c r="BO895" s="125"/>
      <c r="BP895" s="125"/>
      <c r="BQ895" s="125"/>
      <c r="BR895" s="2"/>
      <c r="BS895" s="2"/>
      <c r="BT895" s="2"/>
      <c r="BU895" s="125"/>
      <c r="BV895" s="125"/>
      <c r="BW895" s="125"/>
      <c r="BX895" s="2"/>
      <c r="BY895" s="2"/>
      <c r="BZ895" s="2"/>
      <c r="CA895" s="2"/>
      <c r="CB895" s="2"/>
    </row>
    <row r="896" spans="1:80" ht="15.5" x14ac:dyDescent="0.3">
      <c r="A896" s="10"/>
      <c r="B896" s="2"/>
      <c r="C896" s="2"/>
      <c r="D896" s="12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10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125"/>
      <c r="BD896" s="2"/>
      <c r="BE896" s="2"/>
      <c r="BF896" s="2"/>
      <c r="BG896" s="2"/>
      <c r="BH896" s="2"/>
      <c r="BI896" s="125"/>
      <c r="BJ896" s="125"/>
      <c r="BK896" s="125"/>
      <c r="BL896" s="2"/>
      <c r="BM896" s="2"/>
      <c r="BN896" s="2"/>
      <c r="BO896" s="125"/>
      <c r="BP896" s="125"/>
      <c r="BQ896" s="125"/>
      <c r="BR896" s="2"/>
      <c r="BS896" s="2"/>
      <c r="BT896" s="2"/>
      <c r="BU896" s="125"/>
      <c r="BV896" s="125"/>
      <c r="BW896" s="125"/>
      <c r="BX896" s="2"/>
      <c r="BY896" s="2"/>
      <c r="BZ896" s="2"/>
      <c r="CA896" s="2"/>
      <c r="CB896" s="2"/>
    </row>
    <row r="897" spans="1:80" ht="15.5" x14ac:dyDescent="0.3">
      <c r="A897" s="10"/>
      <c r="B897" s="2"/>
      <c r="C897" s="2"/>
      <c r="D897" s="12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10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125"/>
      <c r="BD897" s="2"/>
      <c r="BE897" s="2"/>
      <c r="BF897" s="2"/>
      <c r="BG897" s="2"/>
      <c r="BH897" s="2"/>
      <c r="BI897" s="125"/>
      <c r="BJ897" s="125"/>
      <c r="BK897" s="125"/>
      <c r="BL897" s="2"/>
      <c r="BM897" s="2"/>
      <c r="BN897" s="2"/>
      <c r="BO897" s="125"/>
      <c r="BP897" s="125"/>
      <c r="BQ897" s="125"/>
      <c r="BR897" s="2"/>
      <c r="BS897" s="2"/>
      <c r="BT897" s="2"/>
      <c r="BU897" s="125"/>
      <c r="BV897" s="125"/>
      <c r="BW897" s="125"/>
      <c r="BX897" s="2"/>
      <c r="BY897" s="2"/>
      <c r="BZ897" s="2"/>
      <c r="CA897" s="2"/>
      <c r="CB897" s="2"/>
    </row>
    <row r="898" spans="1:80" ht="15.5" x14ac:dyDescent="0.3">
      <c r="A898" s="10"/>
      <c r="B898" s="2"/>
      <c r="C898" s="2"/>
      <c r="D898" s="12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10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125"/>
      <c r="BD898" s="2"/>
      <c r="BE898" s="2"/>
      <c r="BF898" s="2"/>
      <c r="BG898" s="2"/>
      <c r="BH898" s="2"/>
      <c r="BI898" s="125"/>
      <c r="BJ898" s="125"/>
      <c r="BK898" s="125"/>
      <c r="BL898" s="2"/>
      <c r="BM898" s="2"/>
      <c r="BN898" s="2"/>
      <c r="BO898" s="125"/>
      <c r="BP898" s="125"/>
      <c r="BQ898" s="125"/>
      <c r="BR898" s="2"/>
      <c r="BS898" s="2"/>
      <c r="BT898" s="2"/>
      <c r="BU898" s="125"/>
      <c r="BV898" s="125"/>
      <c r="BW898" s="125"/>
      <c r="BX898" s="2"/>
      <c r="BY898" s="2"/>
      <c r="BZ898" s="2"/>
      <c r="CA898" s="2"/>
      <c r="CB898" s="2"/>
    </row>
    <row r="899" spans="1:80" ht="15.5" x14ac:dyDescent="0.3">
      <c r="A899" s="10"/>
      <c r="B899" s="2"/>
      <c r="C899" s="2"/>
      <c r="D899" s="12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10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125"/>
      <c r="BD899" s="2"/>
      <c r="BE899" s="2"/>
      <c r="BF899" s="2"/>
      <c r="BG899" s="2"/>
      <c r="BH899" s="2"/>
      <c r="BI899" s="125"/>
      <c r="BJ899" s="125"/>
      <c r="BK899" s="125"/>
      <c r="BL899" s="2"/>
      <c r="BM899" s="2"/>
      <c r="BN899" s="2"/>
      <c r="BO899" s="125"/>
      <c r="BP899" s="125"/>
      <c r="BQ899" s="125"/>
      <c r="BR899" s="2"/>
      <c r="BS899" s="2"/>
      <c r="BT899" s="2"/>
      <c r="BU899" s="125"/>
      <c r="BV899" s="125"/>
      <c r="BW899" s="125"/>
      <c r="BX899" s="2"/>
      <c r="BY899" s="2"/>
      <c r="BZ899" s="2"/>
      <c r="CA899" s="2"/>
      <c r="CB899" s="2"/>
    </row>
    <row r="900" spans="1:80" ht="15.5" x14ac:dyDescent="0.3">
      <c r="A900" s="10"/>
      <c r="B900" s="2"/>
      <c r="C900" s="2"/>
      <c r="D900" s="12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10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125"/>
      <c r="BD900" s="2"/>
      <c r="BE900" s="2"/>
      <c r="BF900" s="2"/>
      <c r="BG900" s="2"/>
      <c r="BH900" s="2"/>
      <c r="BI900" s="125"/>
      <c r="BJ900" s="125"/>
      <c r="BK900" s="125"/>
      <c r="BL900" s="2"/>
      <c r="BM900" s="2"/>
      <c r="BN900" s="2"/>
      <c r="BO900" s="125"/>
      <c r="BP900" s="125"/>
      <c r="BQ900" s="125"/>
      <c r="BR900" s="2"/>
      <c r="BS900" s="2"/>
      <c r="BT900" s="2"/>
      <c r="BU900" s="125"/>
      <c r="BV900" s="125"/>
      <c r="BW900" s="125"/>
      <c r="BX900" s="2"/>
      <c r="BY900" s="2"/>
      <c r="BZ900" s="2"/>
      <c r="CA900" s="2"/>
      <c r="CB900" s="2"/>
    </row>
    <row r="901" spans="1:80" ht="15.5" x14ac:dyDescent="0.3">
      <c r="A901" s="10"/>
      <c r="B901" s="2"/>
      <c r="C901" s="2"/>
      <c r="D901" s="12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10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125"/>
      <c r="BD901" s="2"/>
      <c r="BE901" s="2"/>
      <c r="BF901" s="2"/>
      <c r="BG901" s="2"/>
      <c r="BH901" s="2"/>
      <c r="BI901" s="125"/>
      <c r="BJ901" s="125"/>
      <c r="BK901" s="125"/>
      <c r="BL901" s="2"/>
      <c r="BM901" s="2"/>
      <c r="BN901" s="2"/>
      <c r="BO901" s="125"/>
      <c r="BP901" s="125"/>
      <c r="BQ901" s="125"/>
      <c r="BR901" s="2"/>
      <c r="BS901" s="2"/>
      <c r="BT901" s="2"/>
      <c r="BU901" s="125"/>
      <c r="BV901" s="125"/>
      <c r="BW901" s="125"/>
      <c r="BX901" s="2"/>
      <c r="BY901" s="2"/>
      <c r="BZ901" s="2"/>
      <c r="CA901" s="2"/>
      <c r="CB901" s="2"/>
    </row>
    <row r="902" spans="1:80" ht="15.5" x14ac:dyDescent="0.3">
      <c r="A902" s="10"/>
      <c r="B902" s="2"/>
      <c r="C902" s="2"/>
      <c r="D902" s="12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10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125"/>
      <c r="BD902" s="2"/>
      <c r="BE902" s="2"/>
      <c r="BF902" s="2"/>
      <c r="BG902" s="2"/>
      <c r="BH902" s="2"/>
      <c r="BI902" s="125"/>
      <c r="BJ902" s="125"/>
      <c r="BK902" s="125"/>
      <c r="BL902" s="2"/>
      <c r="BM902" s="2"/>
      <c r="BN902" s="2"/>
      <c r="BO902" s="125"/>
      <c r="BP902" s="125"/>
      <c r="BQ902" s="125"/>
      <c r="BR902" s="2"/>
      <c r="BS902" s="2"/>
      <c r="BT902" s="2"/>
      <c r="BU902" s="125"/>
      <c r="BV902" s="125"/>
      <c r="BW902" s="125"/>
      <c r="BX902" s="2"/>
      <c r="BY902" s="2"/>
      <c r="BZ902" s="2"/>
      <c r="CA902" s="2"/>
      <c r="CB902" s="2"/>
    </row>
    <row r="903" spans="1:80" ht="15.5" x14ac:dyDescent="0.3">
      <c r="A903" s="10"/>
      <c r="B903" s="2"/>
      <c r="C903" s="2"/>
      <c r="D903" s="12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10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125"/>
      <c r="BD903" s="2"/>
      <c r="BE903" s="2"/>
      <c r="BF903" s="2"/>
      <c r="BG903" s="2"/>
      <c r="BH903" s="2"/>
      <c r="BI903" s="125"/>
      <c r="BJ903" s="125"/>
      <c r="BK903" s="125"/>
      <c r="BL903" s="2"/>
      <c r="BM903" s="2"/>
      <c r="BN903" s="2"/>
      <c r="BO903" s="125"/>
      <c r="BP903" s="125"/>
      <c r="BQ903" s="125"/>
      <c r="BR903" s="2"/>
      <c r="BS903" s="2"/>
      <c r="BT903" s="2"/>
      <c r="BU903" s="125"/>
      <c r="BV903" s="125"/>
      <c r="BW903" s="125"/>
      <c r="BX903" s="2"/>
      <c r="BY903" s="2"/>
      <c r="BZ903" s="2"/>
      <c r="CA903" s="2"/>
      <c r="CB903" s="2"/>
    </row>
    <row r="904" spans="1:80" ht="15.5" x14ac:dyDescent="0.3">
      <c r="A904" s="10"/>
      <c r="B904" s="2"/>
      <c r="C904" s="2"/>
      <c r="D904" s="12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10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125"/>
      <c r="BD904" s="2"/>
      <c r="BE904" s="2"/>
      <c r="BF904" s="2"/>
      <c r="BG904" s="2"/>
      <c r="BH904" s="2"/>
      <c r="BI904" s="125"/>
      <c r="BJ904" s="125"/>
      <c r="BK904" s="125"/>
      <c r="BL904" s="2"/>
      <c r="BM904" s="2"/>
      <c r="BN904" s="2"/>
      <c r="BO904" s="125"/>
      <c r="BP904" s="125"/>
      <c r="BQ904" s="125"/>
      <c r="BR904" s="2"/>
      <c r="BS904" s="2"/>
      <c r="BT904" s="2"/>
      <c r="BU904" s="125"/>
      <c r="BV904" s="125"/>
      <c r="BW904" s="125"/>
      <c r="BX904" s="2"/>
      <c r="BY904" s="2"/>
      <c r="BZ904" s="2"/>
      <c r="CA904" s="2"/>
      <c r="CB904" s="2"/>
    </row>
    <row r="905" spans="1:80" ht="15.5" x14ac:dyDescent="0.3">
      <c r="A905" s="10"/>
      <c r="B905" s="2"/>
      <c r="C905" s="2"/>
      <c r="D905" s="12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10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125"/>
      <c r="BD905" s="2"/>
      <c r="BE905" s="2"/>
      <c r="BF905" s="2"/>
      <c r="BG905" s="2"/>
      <c r="BH905" s="2"/>
      <c r="BI905" s="125"/>
      <c r="BJ905" s="125"/>
      <c r="BK905" s="125"/>
      <c r="BL905" s="2"/>
      <c r="BM905" s="2"/>
      <c r="BN905" s="2"/>
      <c r="BO905" s="125"/>
      <c r="BP905" s="125"/>
      <c r="BQ905" s="125"/>
      <c r="BR905" s="2"/>
      <c r="BS905" s="2"/>
      <c r="BT905" s="2"/>
      <c r="BU905" s="125"/>
      <c r="BV905" s="125"/>
      <c r="BW905" s="125"/>
      <c r="BX905" s="2"/>
      <c r="BY905" s="2"/>
      <c r="BZ905" s="2"/>
      <c r="CA905" s="2"/>
      <c r="CB905" s="2"/>
    </row>
    <row r="906" spans="1:80" ht="15.5" x14ac:dyDescent="0.3">
      <c r="A906" s="10"/>
      <c r="B906" s="2"/>
      <c r="C906" s="2"/>
      <c r="D906" s="12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10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125"/>
      <c r="BD906" s="2"/>
      <c r="BE906" s="2"/>
      <c r="BF906" s="2"/>
      <c r="BG906" s="2"/>
      <c r="BH906" s="2"/>
      <c r="BI906" s="125"/>
      <c r="BJ906" s="125"/>
      <c r="BK906" s="125"/>
      <c r="BL906" s="2"/>
      <c r="BM906" s="2"/>
      <c r="BN906" s="2"/>
      <c r="BO906" s="125"/>
      <c r="BP906" s="125"/>
      <c r="BQ906" s="125"/>
      <c r="BR906" s="2"/>
      <c r="BS906" s="2"/>
      <c r="BT906" s="2"/>
      <c r="BU906" s="125"/>
      <c r="BV906" s="125"/>
      <c r="BW906" s="125"/>
      <c r="BX906" s="2"/>
      <c r="BY906" s="2"/>
      <c r="BZ906" s="2"/>
      <c r="CA906" s="2"/>
      <c r="CB906" s="2"/>
    </row>
    <row r="907" spans="1:80" ht="15.5" x14ac:dyDescent="0.3">
      <c r="A907" s="10"/>
      <c r="B907" s="2"/>
      <c r="C907" s="2"/>
      <c r="D907" s="12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10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125"/>
      <c r="BD907" s="2"/>
      <c r="BE907" s="2"/>
      <c r="BF907" s="2"/>
      <c r="BG907" s="2"/>
      <c r="BH907" s="2"/>
      <c r="BI907" s="125"/>
      <c r="BJ907" s="125"/>
      <c r="BK907" s="125"/>
      <c r="BL907" s="2"/>
      <c r="BM907" s="2"/>
      <c r="BN907" s="2"/>
      <c r="BO907" s="125"/>
      <c r="BP907" s="125"/>
      <c r="BQ907" s="125"/>
      <c r="BR907" s="2"/>
      <c r="BS907" s="2"/>
      <c r="BT907" s="2"/>
      <c r="BU907" s="125"/>
      <c r="BV907" s="125"/>
      <c r="BW907" s="125"/>
      <c r="BX907" s="2"/>
      <c r="BY907" s="2"/>
      <c r="BZ907" s="2"/>
      <c r="CA907" s="2"/>
      <c r="CB907" s="2"/>
    </row>
    <row r="908" spans="1:80" ht="15.5" x14ac:dyDescent="0.3">
      <c r="A908" s="10"/>
      <c r="B908" s="2"/>
      <c r="C908" s="2"/>
      <c r="D908" s="12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10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125"/>
      <c r="BD908" s="2"/>
      <c r="BE908" s="2"/>
      <c r="BF908" s="2"/>
      <c r="BG908" s="2"/>
      <c r="BH908" s="2"/>
      <c r="BI908" s="125"/>
      <c r="BJ908" s="125"/>
      <c r="BK908" s="125"/>
      <c r="BL908" s="2"/>
      <c r="BM908" s="2"/>
      <c r="BN908" s="2"/>
      <c r="BO908" s="125"/>
      <c r="BP908" s="125"/>
      <c r="BQ908" s="125"/>
      <c r="BR908" s="2"/>
      <c r="BS908" s="2"/>
      <c r="BT908" s="2"/>
      <c r="BU908" s="125"/>
      <c r="BV908" s="125"/>
      <c r="BW908" s="125"/>
      <c r="BX908" s="2"/>
      <c r="BY908" s="2"/>
      <c r="BZ908" s="2"/>
      <c r="CA908" s="2"/>
      <c r="CB908" s="2"/>
    </row>
    <row r="909" spans="1:80" ht="15.5" x14ac:dyDescent="0.3">
      <c r="A909" s="10"/>
      <c r="B909" s="2"/>
      <c r="C909" s="2"/>
      <c r="D909" s="12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10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125"/>
      <c r="BD909" s="2"/>
      <c r="BE909" s="2"/>
      <c r="BF909" s="2"/>
      <c r="BG909" s="2"/>
      <c r="BH909" s="2"/>
      <c r="BI909" s="125"/>
      <c r="BJ909" s="125"/>
      <c r="BK909" s="125"/>
      <c r="BL909" s="2"/>
      <c r="BM909" s="2"/>
      <c r="BN909" s="2"/>
      <c r="BO909" s="125"/>
      <c r="BP909" s="125"/>
      <c r="BQ909" s="125"/>
      <c r="BR909" s="2"/>
      <c r="BS909" s="2"/>
      <c r="BT909" s="2"/>
      <c r="BU909" s="125"/>
      <c r="BV909" s="125"/>
      <c r="BW909" s="125"/>
      <c r="BX909" s="2"/>
      <c r="BY909" s="2"/>
      <c r="BZ909" s="2"/>
      <c r="CA909" s="2"/>
      <c r="CB909" s="2"/>
    </row>
    <row r="910" spans="1:80" ht="15.5" x14ac:dyDescent="0.3">
      <c r="A910" s="10"/>
      <c r="B910" s="2"/>
      <c r="C910" s="2"/>
      <c r="D910" s="12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10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125"/>
      <c r="BD910" s="2"/>
      <c r="BE910" s="2"/>
      <c r="BF910" s="2"/>
      <c r="BG910" s="2"/>
      <c r="BH910" s="2"/>
      <c r="BI910" s="125"/>
      <c r="BJ910" s="125"/>
      <c r="BK910" s="125"/>
      <c r="BL910" s="2"/>
      <c r="BM910" s="2"/>
      <c r="BN910" s="2"/>
      <c r="BO910" s="125"/>
      <c r="BP910" s="125"/>
      <c r="BQ910" s="125"/>
      <c r="BR910" s="2"/>
      <c r="BS910" s="2"/>
      <c r="BT910" s="2"/>
      <c r="BU910" s="125"/>
      <c r="BV910" s="125"/>
      <c r="BW910" s="125"/>
      <c r="BX910" s="2"/>
      <c r="BY910" s="2"/>
      <c r="BZ910" s="2"/>
      <c r="CA910" s="2"/>
      <c r="CB910" s="2"/>
    </row>
    <row r="911" spans="1:80" ht="15.5" x14ac:dyDescent="0.3">
      <c r="A911" s="10"/>
      <c r="B911" s="2"/>
      <c r="C911" s="2"/>
      <c r="D911" s="12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10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125"/>
      <c r="BD911" s="2"/>
      <c r="BE911" s="2"/>
      <c r="BF911" s="2"/>
      <c r="BG911" s="2"/>
      <c r="BH911" s="2"/>
      <c r="BI911" s="125"/>
      <c r="BJ911" s="125"/>
      <c r="BK911" s="125"/>
      <c r="BL911" s="2"/>
      <c r="BM911" s="2"/>
      <c r="BN911" s="2"/>
      <c r="BO911" s="125"/>
      <c r="BP911" s="125"/>
      <c r="BQ911" s="125"/>
      <c r="BR911" s="2"/>
      <c r="BS911" s="2"/>
      <c r="BT911" s="2"/>
      <c r="BU911" s="125"/>
      <c r="BV911" s="125"/>
      <c r="BW911" s="125"/>
      <c r="BX911" s="2"/>
      <c r="BY911" s="2"/>
      <c r="BZ911" s="2"/>
      <c r="CA911" s="2"/>
      <c r="CB911" s="2"/>
    </row>
    <row r="912" spans="1:80" ht="15.5" x14ac:dyDescent="0.3">
      <c r="A912" s="10"/>
      <c r="B912" s="2"/>
      <c r="C912" s="2"/>
      <c r="D912" s="12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10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125"/>
      <c r="BD912" s="2"/>
      <c r="BE912" s="2"/>
      <c r="BF912" s="2"/>
      <c r="BG912" s="2"/>
      <c r="BH912" s="2"/>
      <c r="BI912" s="125"/>
      <c r="BJ912" s="125"/>
      <c r="BK912" s="125"/>
      <c r="BL912" s="2"/>
      <c r="BM912" s="2"/>
      <c r="BN912" s="2"/>
      <c r="BO912" s="125"/>
      <c r="BP912" s="125"/>
      <c r="BQ912" s="125"/>
      <c r="BR912" s="2"/>
      <c r="BS912" s="2"/>
      <c r="BT912" s="2"/>
      <c r="BU912" s="125"/>
      <c r="BV912" s="125"/>
      <c r="BW912" s="125"/>
      <c r="BX912" s="2"/>
      <c r="BY912" s="2"/>
      <c r="BZ912" s="2"/>
      <c r="CA912" s="2"/>
      <c r="CB912" s="2"/>
    </row>
    <row r="913" spans="1:80" ht="15.5" x14ac:dyDescent="0.3">
      <c r="A913" s="10"/>
      <c r="B913" s="2"/>
      <c r="C913" s="2"/>
      <c r="D913" s="12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10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125"/>
      <c r="BD913" s="2"/>
      <c r="BE913" s="2"/>
      <c r="BF913" s="2"/>
      <c r="BG913" s="2"/>
      <c r="BH913" s="2"/>
      <c r="BI913" s="125"/>
      <c r="BJ913" s="125"/>
      <c r="BK913" s="125"/>
      <c r="BL913" s="2"/>
      <c r="BM913" s="2"/>
      <c r="BN913" s="2"/>
      <c r="BO913" s="125"/>
      <c r="BP913" s="125"/>
      <c r="BQ913" s="125"/>
      <c r="BR913" s="2"/>
      <c r="BS913" s="2"/>
      <c r="BT913" s="2"/>
      <c r="BU913" s="125"/>
      <c r="BV913" s="125"/>
      <c r="BW913" s="125"/>
      <c r="BX913" s="2"/>
      <c r="BY913" s="2"/>
      <c r="BZ913" s="2"/>
      <c r="CA913" s="2"/>
      <c r="CB913" s="2"/>
    </row>
    <row r="914" spans="1:80" ht="15.5" x14ac:dyDescent="0.3">
      <c r="A914" s="10"/>
      <c r="B914" s="2"/>
      <c r="C914" s="2"/>
      <c r="D914" s="12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10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125"/>
      <c r="BD914" s="2"/>
      <c r="BE914" s="2"/>
      <c r="BF914" s="2"/>
      <c r="BG914" s="2"/>
      <c r="BH914" s="2"/>
      <c r="BI914" s="125"/>
      <c r="BJ914" s="125"/>
      <c r="BK914" s="125"/>
      <c r="BL914" s="2"/>
      <c r="BM914" s="2"/>
      <c r="BN914" s="2"/>
      <c r="BO914" s="125"/>
      <c r="BP914" s="125"/>
      <c r="BQ914" s="125"/>
      <c r="BR914" s="2"/>
      <c r="BS914" s="2"/>
      <c r="BT914" s="2"/>
      <c r="BU914" s="125"/>
      <c r="BV914" s="125"/>
      <c r="BW914" s="125"/>
      <c r="BX914" s="2"/>
      <c r="BY914" s="2"/>
      <c r="BZ914" s="2"/>
      <c r="CA914" s="2"/>
      <c r="CB914" s="2"/>
    </row>
    <row r="915" spans="1:80" ht="15.5" x14ac:dyDescent="0.3">
      <c r="A915" s="10"/>
      <c r="B915" s="2"/>
      <c r="C915" s="2"/>
      <c r="D915" s="12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10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125"/>
      <c r="BD915" s="2"/>
      <c r="BE915" s="2"/>
      <c r="BF915" s="2"/>
      <c r="BG915" s="2"/>
      <c r="BH915" s="2"/>
      <c r="BI915" s="125"/>
      <c r="BJ915" s="125"/>
      <c r="BK915" s="125"/>
      <c r="BL915" s="2"/>
      <c r="BM915" s="2"/>
      <c r="BN915" s="2"/>
      <c r="BO915" s="125"/>
      <c r="BP915" s="125"/>
      <c r="BQ915" s="125"/>
      <c r="BR915" s="2"/>
      <c r="BS915" s="2"/>
      <c r="BT915" s="2"/>
      <c r="BU915" s="125"/>
      <c r="BV915" s="125"/>
      <c r="BW915" s="125"/>
      <c r="BX915" s="2"/>
      <c r="BY915" s="2"/>
      <c r="BZ915" s="2"/>
      <c r="CA915" s="2"/>
      <c r="CB915" s="2"/>
    </row>
    <row r="916" spans="1:80" ht="15.5" x14ac:dyDescent="0.3">
      <c r="A916" s="10"/>
      <c r="B916" s="2"/>
      <c r="C916" s="2"/>
      <c r="D916" s="12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10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125"/>
      <c r="BD916" s="2"/>
      <c r="BE916" s="2"/>
      <c r="BF916" s="2"/>
      <c r="BG916" s="2"/>
      <c r="BH916" s="2"/>
      <c r="BI916" s="125"/>
      <c r="BJ916" s="125"/>
      <c r="BK916" s="125"/>
      <c r="BL916" s="2"/>
      <c r="BM916" s="2"/>
      <c r="BN916" s="2"/>
      <c r="BO916" s="125"/>
      <c r="BP916" s="125"/>
      <c r="BQ916" s="125"/>
      <c r="BR916" s="2"/>
      <c r="BS916" s="2"/>
      <c r="BT916" s="2"/>
      <c r="BU916" s="125"/>
      <c r="BV916" s="125"/>
      <c r="BW916" s="125"/>
      <c r="BX916" s="2"/>
      <c r="BY916" s="2"/>
      <c r="BZ916" s="2"/>
      <c r="CA916" s="2"/>
      <c r="CB916" s="2"/>
    </row>
    <row r="917" spans="1:80" ht="15.5" x14ac:dyDescent="0.3">
      <c r="A917" s="10"/>
      <c r="B917" s="2"/>
      <c r="C917" s="2"/>
      <c r="D917" s="12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10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125"/>
      <c r="BD917" s="2"/>
      <c r="BE917" s="2"/>
      <c r="BF917" s="2"/>
      <c r="BG917" s="2"/>
      <c r="BH917" s="2"/>
      <c r="BI917" s="125"/>
      <c r="BJ917" s="125"/>
      <c r="BK917" s="125"/>
      <c r="BL917" s="2"/>
      <c r="BM917" s="2"/>
      <c r="BN917" s="2"/>
      <c r="BO917" s="125"/>
      <c r="BP917" s="125"/>
      <c r="BQ917" s="125"/>
      <c r="BR917" s="2"/>
      <c r="BS917" s="2"/>
      <c r="BT917" s="2"/>
      <c r="BU917" s="125"/>
      <c r="BV917" s="125"/>
      <c r="BW917" s="125"/>
      <c r="BX917" s="2"/>
      <c r="BY917" s="2"/>
      <c r="BZ917" s="2"/>
      <c r="CA917" s="2"/>
      <c r="CB917" s="2"/>
    </row>
    <row r="918" spans="1:80" ht="15.5" x14ac:dyDescent="0.3">
      <c r="A918" s="10"/>
      <c r="B918" s="2"/>
      <c r="C918" s="2"/>
      <c r="D918" s="12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10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125"/>
      <c r="BD918" s="2"/>
      <c r="BE918" s="2"/>
      <c r="BF918" s="2"/>
      <c r="BG918" s="2"/>
      <c r="BH918" s="2"/>
      <c r="BI918" s="125"/>
      <c r="BJ918" s="125"/>
      <c r="BK918" s="125"/>
      <c r="BL918" s="2"/>
      <c r="BM918" s="2"/>
      <c r="BN918" s="2"/>
      <c r="BO918" s="125"/>
      <c r="BP918" s="125"/>
      <c r="BQ918" s="125"/>
      <c r="BR918" s="2"/>
      <c r="BS918" s="2"/>
      <c r="BT918" s="2"/>
      <c r="BU918" s="125"/>
      <c r="BV918" s="125"/>
      <c r="BW918" s="125"/>
      <c r="BX918" s="2"/>
      <c r="BY918" s="2"/>
      <c r="BZ918" s="2"/>
      <c r="CA918" s="2"/>
      <c r="CB918" s="2"/>
    </row>
    <row r="919" spans="1:80" ht="15.5" x14ac:dyDescent="0.3">
      <c r="A919" s="10"/>
      <c r="B919" s="2"/>
      <c r="C919" s="2"/>
      <c r="D919" s="12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10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125"/>
      <c r="BD919" s="2"/>
      <c r="BE919" s="2"/>
      <c r="BF919" s="2"/>
      <c r="BG919" s="2"/>
      <c r="BH919" s="2"/>
      <c r="BI919" s="125"/>
      <c r="BJ919" s="125"/>
      <c r="BK919" s="125"/>
      <c r="BL919" s="2"/>
      <c r="BM919" s="2"/>
      <c r="BN919" s="2"/>
      <c r="BO919" s="125"/>
      <c r="BP919" s="125"/>
      <c r="BQ919" s="125"/>
      <c r="BR919" s="2"/>
      <c r="BS919" s="2"/>
      <c r="BT919" s="2"/>
      <c r="BU919" s="125"/>
      <c r="BV919" s="125"/>
      <c r="BW919" s="125"/>
      <c r="BX919" s="2"/>
      <c r="BY919" s="2"/>
      <c r="BZ919" s="2"/>
      <c r="CA919" s="2"/>
      <c r="CB919" s="2"/>
    </row>
    <row r="920" spans="1:80" ht="15.5" x14ac:dyDescent="0.3">
      <c r="A920" s="10"/>
      <c r="B920" s="2"/>
      <c r="C920" s="2"/>
      <c r="D920" s="12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10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125"/>
      <c r="BD920" s="2"/>
      <c r="BE920" s="2"/>
      <c r="BF920" s="2"/>
      <c r="BG920" s="2"/>
      <c r="BH920" s="2"/>
      <c r="BI920" s="125"/>
      <c r="BJ920" s="125"/>
      <c r="BK920" s="125"/>
      <c r="BL920" s="2"/>
      <c r="BM920" s="2"/>
      <c r="BN920" s="2"/>
      <c r="BO920" s="125"/>
      <c r="BP920" s="125"/>
      <c r="BQ920" s="125"/>
      <c r="BR920" s="2"/>
      <c r="BS920" s="2"/>
      <c r="BT920" s="2"/>
      <c r="BU920" s="125"/>
      <c r="BV920" s="125"/>
      <c r="BW920" s="125"/>
      <c r="BX920" s="2"/>
      <c r="BY920" s="2"/>
      <c r="BZ920" s="2"/>
      <c r="CA920" s="2"/>
      <c r="CB920" s="2"/>
    </row>
    <row r="921" spans="1:80" ht="15.5" x14ac:dyDescent="0.3">
      <c r="A921" s="10"/>
      <c r="B921" s="2"/>
      <c r="C921" s="2"/>
      <c r="D921" s="12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10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125"/>
      <c r="BD921" s="2"/>
      <c r="BE921" s="2"/>
      <c r="BF921" s="2"/>
      <c r="BG921" s="2"/>
      <c r="BH921" s="2"/>
      <c r="BI921" s="125"/>
      <c r="BJ921" s="125"/>
      <c r="BK921" s="125"/>
      <c r="BL921" s="2"/>
      <c r="BM921" s="2"/>
      <c r="BN921" s="2"/>
      <c r="BO921" s="125"/>
      <c r="BP921" s="125"/>
      <c r="BQ921" s="125"/>
      <c r="BR921" s="2"/>
      <c r="BS921" s="2"/>
      <c r="BT921" s="2"/>
      <c r="BU921" s="125"/>
      <c r="BV921" s="125"/>
      <c r="BW921" s="125"/>
      <c r="BX921" s="2"/>
      <c r="BY921" s="2"/>
      <c r="BZ921" s="2"/>
      <c r="CA921" s="2"/>
      <c r="CB921" s="2"/>
    </row>
    <row r="922" spans="1:80" ht="15.5" x14ac:dyDescent="0.3">
      <c r="A922" s="10"/>
      <c r="B922" s="2"/>
      <c r="C922" s="2"/>
      <c r="D922" s="12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10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125"/>
      <c r="BD922" s="2"/>
      <c r="BE922" s="2"/>
      <c r="BF922" s="2"/>
      <c r="BG922" s="2"/>
      <c r="BH922" s="2"/>
      <c r="BI922" s="125"/>
      <c r="BJ922" s="125"/>
      <c r="BK922" s="125"/>
      <c r="BL922" s="2"/>
      <c r="BM922" s="2"/>
      <c r="BN922" s="2"/>
      <c r="BO922" s="125"/>
      <c r="BP922" s="125"/>
      <c r="BQ922" s="125"/>
      <c r="BR922" s="2"/>
      <c r="BS922" s="2"/>
      <c r="BT922" s="2"/>
      <c r="BU922" s="125"/>
      <c r="BV922" s="125"/>
      <c r="BW922" s="125"/>
      <c r="BX922" s="2"/>
      <c r="BY922" s="2"/>
      <c r="BZ922" s="2"/>
      <c r="CA922" s="2"/>
      <c r="CB922" s="2"/>
    </row>
    <row r="923" spans="1:80" ht="15.5" x14ac:dyDescent="0.3">
      <c r="A923" s="10"/>
      <c r="B923" s="2"/>
      <c r="C923" s="2"/>
      <c r="D923" s="12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10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125"/>
      <c r="BD923" s="2"/>
      <c r="BE923" s="2"/>
      <c r="BF923" s="2"/>
      <c r="BG923" s="2"/>
      <c r="BH923" s="2"/>
      <c r="BI923" s="125"/>
      <c r="BJ923" s="125"/>
      <c r="BK923" s="125"/>
      <c r="BL923" s="2"/>
      <c r="BM923" s="2"/>
      <c r="BN923" s="2"/>
      <c r="BO923" s="125"/>
      <c r="BP923" s="125"/>
      <c r="BQ923" s="125"/>
      <c r="BR923" s="2"/>
      <c r="BS923" s="2"/>
      <c r="BT923" s="2"/>
      <c r="BU923" s="125"/>
      <c r="BV923" s="125"/>
      <c r="BW923" s="125"/>
      <c r="BX923" s="2"/>
      <c r="BY923" s="2"/>
      <c r="BZ923" s="2"/>
      <c r="CA923" s="2"/>
      <c r="CB923" s="2"/>
    </row>
    <row r="924" spans="1:80" ht="15.5" x14ac:dyDescent="0.3">
      <c r="A924" s="10"/>
      <c r="B924" s="2"/>
      <c r="C924" s="2"/>
      <c r="D924" s="12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10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125"/>
      <c r="BD924" s="2"/>
      <c r="BE924" s="2"/>
      <c r="BF924" s="2"/>
      <c r="BG924" s="2"/>
      <c r="BH924" s="2"/>
      <c r="BI924" s="125"/>
      <c r="BJ924" s="125"/>
      <c r="BK924" s="125"/>
      <c r="BL924" s="2"/>
      <c r="BM924" s="2"/>
      <c r="BN924" s="2"/>
      <c r="BO924" s="125"/>
      <c r="BP924" s="125"/>
      <c r="BQ924" s="125"/>
      <c r="BR924" s="2"/>
      <c r="BS924" s="2"/>
      <c r="BT924" s="2"/>
      <c r="BU924" s="125"/>
      <c r="BV924" s="125"/>
      <c r="BW924" s="125"/>
      <c r="BX924" s="2"/>
      <c r="BY924" s="2"/>
      <c r="BZ924" s="2"/>
      <c r="CA924" s="2"/>
      <c r="CB924" s="2"/>
    </row>
    <row r="925" spans="1:80" ht="15.5" x14ac:dyDescent="0.3">
      <c r="A925" s="10"/>
      <c r="B925" s="2"/>
      <c r="C925" s="2"/>
      <c r="D925" s="12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10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125"/>
      <c r="BD925" s="2"/>
      <c r="BE925" s="2"/>
      <c r="BF925" s="2"/>
      <c r="BG925" s="2"/>
      <c r="BH925" s="2"/>
      <c r="BI925" s="125"/>
      <c r="BJ925" s="125"/>
      <c r="BK925" s="125"/>
      <c r="BL925" s="2"/>
      <c r="BM925" s="2"/>
      <c r="BN925" s="2"/>
      <c r="BO925" s="125"/>
      <c r="BP925" s="125"/>
      <c r="BQ925" s="125"/>
      <c r="BR925" s="2"/>
      <c r="BS925" s="2"/>
      <c r="BT925" s="2"/>
      <c r="BU925" s="125"/>
      <c r="BV925" s="125"/>
      <c r="BW925" s="125"/>
      <c r="BX925" s="2"/>
      <c r="BY925" s="2"/>
      <c r="BZ925" s="2"/>
      <c r="CA925" s="2"/>
      <c r="CB925" s="2"/>
    </row>
    <row r="926" spans="1:80" ht="15.5" x14ac:dyDescent="0.3">
      <c r="A926" s="10"/>
      <c r="B926" s="2"/>
      <c r="C926" s="2"/>
      <c r="D926" s="12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10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125"/>
      <c r="BD926" s="2"/>
      <c r="BE926" s="2"/>
      <c r="BF926" s="2"/>
      <c r="BG926" s="2"/>
      <c r="BH926" s="2"/>
      <c r="BI926" s="125"/>
      <c r="BJ926" s="125"/>
      <c r="BK926" s="125"/>
      <c r="BL926" s="2"/>
      <c r="BM926" s="2"/>
      <c r="BN926" s="2"/>
      <c r="BO926" s="125"/>
      <c r="BP926" s="125"/>
      <c r="BQ926" s="125"/>
      <c r="BR926" s="2"/>
      <c r="BS926" s="2"/>
      <c r="BT926" s="2"/>
      <c r="BU926" s="125"/>
      <c r="BV926" s="125"/>
      <c r="BW926" s="125"/>
      <c r="BX926" s="2"/>
      <c r="BY926" s="2"/>
      <c r="BZ926" s="2"/>
      <c r="CA926" s="2"/>
      <c r="CB926" s="2"/>
    </row>
    <row r="927" spans="1:80" ht="15.5" x14ac:dyDescent="0.3">
      <c r="A927" s="10"/>
      <c r="B927" s="2"/>
      <c r="C927" s="2"/>
      <c r="D927" s="12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10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125"/>
      <c r="BD927" s="2"/>
      <c r="BE927" s="2"/>
      <c r="BF927" s="2"/>
      <c r="BG927" s="2"/>
      <c r="BH927" s="2"/>
      <c r="BI927" s="125"/>
      <c r="BJ927" s="125"/>
      <c r="BK927" s="125"/>
      <c r="BL927" s="2"/>
      <c r="BM927" s="2"/>
      <c r="BN927" s="2"/>
      <c r="BO927" s="125"/>
      <c r="BP927" s="125"/>
      <c r="BQ927" s="125"/>
      <c r="BR927" s="2"/>
      <c r="BS927" s="2"/>
      <c r="BT927" s="2"/>
      <c r="BU927" s="125"/>
      <c r="BV927" s="125"/>
      <c r="BW927" s="125"/>
      <c r="BX927" s="2"/>
      <c r="BY927" s="2"/>
      <c r="BZ927" s="2"/>
      <c r="CA927" s="2"/>
      <c r="CB927" s="2"/>
    </row>
    <row r="928" spans="1:80" ht="15.5" x14ac:dyDescent="0.3">
      <c r="A928" s="10"/>
      <c r="B928" s="2"/>
      <c r="C928" s="2"/>
      <c r="D928" s="12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10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125"/>
      <c r="BD928" s="2"/>
      <c r="BE928" s="2"/>
      <c r="BF928" s="2"/>
      <c r="BG928" s="2"/>
      <c r="BH928" s="2"/>
      <c r="BI928" s="125"/>
      <c r="BJ928" s="125"/>
      <c r="BK928" s="125"/>
      <c r="BL928" s="2"/>
      <c r="BM928" s="2"/>
      <c r="BN928" s="2"/>
      <c r="BO928" s="125"/>
      <c r="BP928" s="125"/>
      <c r="BQ928" s="125"/>
      <c r="BR928" s="2"/>
      <c r="BS928" s="2"/>
      <c r="BT928" s="2"/>
      <c r="BU928" s="125"/>
      <c r="BV928" s="125"/>
      <c r="BW928" s="125"/>
      <c r="BX928" s="2"/>
      <c r="BY928" s="2"/>
      <c r="BZ928" s="2"/>
      <c r="CA928" s="2"/>
      <c r="CB928" s="2"/>
    </row>
    <row r="929" spans="1:80" ht="15.5" x14ac:dyDescent="0.3">
      <c r="A929" s="10"/>
      <c r="B929" s="2"/>
      <c r="C929" s="2"/>
      <c r="D929" s="12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10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125"/>
      <c r="BD929" s="2"/>
      <c r="BE929" s="2"/>
      <c r="BF929" s="2"/>
      <c r="BG929" s="2"/>
      <c r="BH929" s="2"/>
      <c r="BI929" s="125"/>
      <c r="BJ929" s="125"/>
      <c r="BK929" s="125"/>
      <c r="BL929" s="2"/>
      <c r="BM929" s="2"/>
      <c r="BN929" s="2"/>
      <c r="BO929" s="125"/>
      <c r="BP929" s="125"/>
      <c r="BQ929" s="125"/>
      <c r="BR929" s="2"/>
      <c r="BS929" s="2"/>
      <c r="BT929" s="2"/>
      <c r="BU929" s="125"/>
      <c r="BV929" s="125"/>
      <c r="BW929" s="125"/>
      <c r="BX929" s="2"/>
      <c r="BY929" s="2"/>
      <c r="BZ929" s="2"/>
      <c r="CA929" s="2"/>
      <c r="CB929" s="2"/>
    </row>
    <row r="930" spans="1:80" ht="15.5" x14ac:dyDescent="0.3">
      <c r="A930" s="10"/>
      <c r="B930" s="2"/>
      <c r="C930" s="2"/>
      <c r="D930" s="12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10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125"/>
      <c r="BD930" s="2"/>
      <c r="BE930" s="2"/>
      <c r="BF930" s="2"/>
      <c r="BG930" s="2"/>
      <c r="BH930" s="2"/>
      <c r="BI930" s="125"/>
      <c r="BJ930" s="125"/>
      <c r="BK930" s="125"/>
      <c r="BL930" s="2"/>
      <c r="BM930" s="2"/>
      <c r="BN930" s="2"/>
      <c r="BO930" s="125"/>
      <c r="BP930" s="125"/>
      <c r="BQ930" s="125"/>
      <c r="BR930" s="2"/>
      <c r="BS930" s="2"/>
      <c r="BT930" s="2"/>
      <c r="BU930" s="125"/>
      <c r="BV930" s="125"/>
      <c r="BW930" s="125"/>
      <c r="BX930" s="2"/>
      <c r="BY930" s="2"/>
      <c r="BZ930" s="2"/>
      <c r="CA930" s="2"/>
      <c r="CB930" s="2"/>
    </row>
    <row r="931" spans="1:80" ht="15.5" x14ac:dyDescent="0.3">
      <c r="A931" s="10"/>
      <c r="B931" s="2"/>
      <c r="C931" s="2"/>
      <c r="D931" s="12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10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125"/>
      <c r="BD931" s="2"/>
      <c r="BE931" s="2"/>
      <c r="BF931" s="2"/>
      <c r="BG931" s="2"/>
      <c r="BH931" s="2"/>
      <c r="BI931" s="125"/>
      <c r="BJ931" s="125"/>
      <c r="BK931" s="125"/>
      <c r="BL931" s="2"/>
      <c r="BM931" s="2"/>
      <c r="BN931" s="2"/>
      <c r="BO931" s="125"/>
      <c r="BP931" s="125"/>
      <c r="BQ931" s="125"/>
      <c r="BR931" s="2"/>
      <c r="BS931" s="2"/>
      <c r="BT931" s="2"/>
      <c r="BU931" s="125"/>
      <c r="BV931" s="125"/>
      <c r="BW931" s="125"/>
      <c r="BX931" s="2"/>
      <c r="BY931" s="2"/>
      <c r="BZ931" s="2"/>
      <c r="CA931" s="2"/>
      <c r="CB931" s="2"/>
    </row>
    <row r="932" spans="1:80" ht="15.5" x14ac:dyDescent="0.3">
      <c r="A932" s="10"/>
      <c r="B932" s="2"/>
      <c r="C932" s="2"/>
      <c r="D932" s="12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10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125"/>
      <c r="BD932" s="2"/>
      <c r="BE932" s="2"/>
      <c r="BF932" s="2"/>
      <c r="BG932" s="2"/>
      <c r="BH932" s="2"/>
      <c r="BI932" s="125"/>
      <c r="BJ932" s="125"/>
      <c r="BK932" s="125"/>
      <c r="BL932" s="2"/>
      <c r="BM932" s="2"/>
      <c r="BN932" s="2"/>
      <c r="BO932" s="125"/>
      <c r="BP932" s="125"/>
      <c r="BQ932" s="125"/>
      <c r="BR932" s="2"/>
      <c r="BS932" s="2"/>
      <c r="BT932" s="2"/>
      <c r="BU932" s="125"/>
      <c r="BV932" s="125"/>
      <c r="BW932" s="125"/>
      <c r="BX932" s="2"/>
      <c r="BY932" s="2"/>
      <c r="BZ932" s="2"/>
      <c r="CA932" s="2"/>
      <c r="CB932" s="2"/>
    </row>
    <row r="933" spans="1:80" ht="15.5" x14ac:dyDescent="0.3">
      <c r="A933" s="10"/>
      <c r="B933" s="2"/>
      <c r="C933" s="2"/>
      <c r="D933" s="12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10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125"/>
      <c r="BD933" s="2"/>
      <c r="BE933" s="2"/>
      <c r="BF933" s="2"/>
      <c r="BG933" s="2"/>
      <c r="BH933" s="2"/>
      <c r="BI933" s="125"/>
      <c r="BJ933" s="125"/>
      <c r="BK933" s="125"/>
      <c r="BL933" s="2"/>
      <c r="BM933" s="2"/>
      <c r="BN933" s="2"/>
      <c r="BO933" s="125"/>
      <c r="BP933" s="125"/>
      <c r="BQ933" s="125"/>
      <c r="BR933" s="2"/>
      <c r="BS933" s="2"/>
      <c r="BT933" s="2"/>
      <c r="BU933" s="125"/>
      <c r="BV933" s="125"/>
      <c r="BW933" s="125"/>
      <c r="BX933" s="2"/>
      <c r="BY933" s="2"/>
      <c r="BZ933" s="2"/>
      <c r="CA933" s="2"/>
      <c r="CB933" s="2"/>
    </row>
    <row r="934" spans="1:80" ht="15.5" x14ac:dyDescent="0.3">
      <c r="A934" s="10"/>
      <c r="B934" s="2"/>
      <c r="C934" s="2"/>
      <c r="D934" s="12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10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125"/>
      <c r="BD934" s="2"/>
      <c r="BE934" s="2"/>
      <c r="BF934" s="2"/>
      <c r="BG934" s="2"/>
      <c r="BH934" s="2"/>
      <c r="BI934" s="125"/>
      <c r="BJ934" s="125"/>
      <c r="BK934" s="125"/>
      <c r="BL934" s="2"/>
      <c r="BM934" s="2"/>
      <c r="BN934" s="2"/>
      <c r="BO934" s="125"/>
      <c r="BP934" s="125"/>
      <c r="BQ934" s="125"/>
      <c r="BR934" s="2"/>
      <c r="BS934" s="2"/>
      <c r="BT934" s="2"/>
      <c r="BU934" s="125"/>
      <c r="BV934" s="125"/>
      <c r="BW934" s="125"/>
      <c r="BX934" s="2"/>
      <c r="BY934" s="2"/>
      <c r="BZ934" s="2"/>
      <c r="CA934" s="2"/>
      <c r="CB934" s="2"/>
    </row>
    <row r="935" spans="1:80" ht="15.5" x14ac:dyDescent="0.3">
      <c r="A935" s="10"/>
      <c r="B935" s="2"/>
      <c r="C935" s="2"/>
      <c r="D935" s="12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10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125"/>
      <c r="BD935" s="2"/>
      <c r="BE935" s="2"/>
      <c r="BF935" s="2"/>
      <c r="BG935" s="2"/>
      <c r="BH935" s="2"/>
      <c r="BI935" s="125"/>
      <c r="BJ935" s="125"/>
      <c r="BK935" s="125"/>
      <c r="BL935" s="2"/>
      <c r="BM935" s="2"/>
      <c r="BN935" s="2"/>
      <c r="BO935" s="125"/>
      <c r="BP935" s="125"/>
      <c r="BQ935" s="125"/>
      <c r="BR935" s="2"/>
      <c r="BS935" s="2"/>
      <c r="BT935" s="2"/>
      <c r="BU935" s="125"/>
      <c r="BV935" s="125"/>
      <c r="BW935" s="125"/>
      <c r="BX935" s="2"/>
      <c r="BY935" s="2"/>
      <c r="BZ935" s="2"/>
      <c r="CA935" s="2"/>
      <c r="CB935" s="2"/>
    </row>
    <row r="936" spans="1:80" ht="15.5" x14ac:dyDescent="0.3">
      <c r="A936" s="10"/>
      <c r="B936" s="2"/>
      <c r="C936" s="2"/>
      <c r="D936" s="12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10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125"/>
      <c r="BD936" s="2"/>
      <c r="BE936" s="2"/>
      <c r="BF936" s="2"/>
      <c r="BG936" s="2"/>
      <c r="BH936" s="2"/>
      <c r="BI936" s="125"/>
      <c r="BJ936" s="125"/>
      <c r="BK936" s="125"/>
      <c r="BL936" s="2"/>
      <c r="BM936" s="2"/>
      <c r="BN936" s="2"/>
      <c r="BO936" s="125"/>
      <c r="BP936" s="125"/>
      <c r="BQ936" s="125"/>
      <c r="BR936" s="2"/>
      <c r="BS936" s="2"/>
      <c r="BT936" s="2"/>
      <c r="BU936" s="125"/>
      <c r="BV936" s="125"/>
      <c r="BW936" s="125"/>
      <c r="BX936" s="2"/>
      <c r="BY936" s="2"/>
      <c r="BZ936" s="2"/>
      <c r="CA936" s="2"/>
      <c r="CB936" s="2"/>
    </row>
    <row r="937" spans="1:80" ht="15.5" x14ac:dyDescent="0.3">
      <c r="A937" s="10"/>
      <c r="B937" s="2"/>
      <c r="C937" s="2"/>
      <c r="D937" s="12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10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125"/>
      <c r="BD937" s="2"/>
      <c r="BE937" s="2"/>
      <c r="BF937" s="2"/>
      <c r="BG937" s="2"/>
      <c r="BH937" s="2"/>
      <c r="BI937" s="125"/>
      <c r="BJ937" s="125"/>
      <c r="BK937" s="125"/>
      <c r="BL937" s="2"/>
      <c r="BM937" s="2"/>
      <c r="BN937" s="2"/>
      <c r="BO937" s="125"/>
      <c r="BP937" s="125"/>
      <c r="BQ937" s="125"/>
      <c r="BR937" s="2"/>
      <c r="BS937" s="2"/>
      <c r="BT937" s="2"/>
      <c r="BU937" s="125"/>
      <c r="BV937" s="125"/>
      <c r="BW937" s="125"/>
      <c r="BX937" s="2"/>
      <c r="BY937" s="2"/>
      <c r="BZ937" s="2"/>
      <c r="CA937" s="2"/>
      <c r="CB937" s="2"/>
    </row>
    <row r="938" spans="1:80" ht="15.5" x14ac:dyDescent="0.3">
      <c r="A938" s="10"/>
      <c r="B938" s="2"/>
      <c r="C938" s="2"/>
      <c r="D938" s="12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10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125"/>
      <c r="BD938" s="2"/>
      <c r="BE938" s="2"/>
      <c r="BF938" s="2"/>
      <c r="BG938" s="2"/>
      <c r="BH938" s="2"/>
      <c r="BI938" s="125"/>
      <c r="BJ938" s="125"/>
      <c r="BK938" s="125"/>
      <c r="BL938" s="2"/>
      <c r="BM938" s="2"/>
      <c r="BN938" s="2"/>
      <c r="BO938" s="125"/>
      <c r="BP938" s="125"/>
      <c r="BQ938" s="125"/>
      <c r="BR938" s="2"/>
      <c r="BS938" s="2"/>
      <c r="BT938" s="2"/>
      <c r="BU938" s="125"/>
      <c r="BV938" s="125"/>
      <c r="BW938" s="125"/>
      <c r="BX938" s="2"/>
      <c r="BY938" s="2"/>
      <c r="BZ938" s="2"/>
      <c r="CA938" s="2"/>
      <c r="CB938" s="2"/>
    </row>
    <row r="939" spans="1:80" ht="15.5" x14ac:dyDescent="0.3">
      <c r="A939" s="10"/>
      <c r="B939" s="2"/>
      <c r="C939" s="2"/>
      <c r="D939" s="12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10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125"/>
      <c r="BD939" s="2"/>
      <c r="BE939" s="2"/>
      <c r="BF939" s="2"/>
      <c r="BG939" s="2"/>
      <c r="BH939" s="2"/>
      <c r="BI939" s="125"/>
      <c r="BJ939" s="125"/>
      <c r="BK939" s="125"/>
      <c r="BL939" s="2"/>
      <c r="BM939" s="2"/>
      <c r="BN939" s="2"/>
      <c r="BO939" s="125"/>
      <c r="BP939" s="125"/>
      <c r="BQ939" s="125"/>
      <c r="BR939" s="2"/>
      <c r="BS939" s="2"/>
      <c r="BT939" s="2"/>
      <c r="BU939" s="125"/>
      <c r="BV939" s="125"/>
      <c r="BW939" s="125"/>
      <c r="BX939" s="2"/>
      <c r="BY939" s="2"/>
      <c r="BZ939" s="2"/>
      <c r="CA939" s="2"/>
      <c r="CB939" s="2"/>
    </row>
    <row r="940" spans="1:80" ht="15.5" x14ac:dyDescent="0.3">
      <c r="A940" s="10"/>
      <c r="B940" s="2"/>
      <c r="C940" s="2"/>
      <c r="D940" s="12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10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125"/>
      <c r="BD940" s="2"/>
      <c r="BE940" s="2"/>
      <c r="BF940" s="2"/>
      <c r="BG940" s="2"/>
      <c r="BH940" s="2"/>
      <c r="BI940" s="125"/>
      <c r="BJ940" s="125"/>
      <c r="BK940" s="125"/>
      <c r="BL940" s="2"/>
      <c r="BM940" s="2"/>
      <c r="BN940" s="2"/>
      <c r="BO940" s="125"/>
      <c r="BP940" s="125"/>
      <c r="BQ940" s="125"/>
      <c r="BR940" s="2"/>
      <c r="BS940" s="2"/>
      <c r="BT940" s="2"/>
      <c r="BU940" s="125"/>
      <c r="BV940" s="125"/>
      <c r="BW940" s="125"/>
      <c r="BX940" s="2"/>
      <c r="BY940" s="2"/>
      <c r="BZ940" s="2"/>
      <c r="CA940" s="2"/>
      <c r="CB940" s="2"/>
    </row>
    <row r="941" spans="1:80" ht="15.5" x14ac:dyDescent="0.3">
      <c r="A941" s="10"/>
      <c r="B941" s="2"/>
      <c r="C941" s="2"/>
      <c r="D941" s="12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10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125"/>
      <c r="BD941" s="2"/>
      <c r="BE941" s="2"/>
      <c r="BF941" s="2"/>
      <c r="BG941" s="2"/>
      <c r="BH941" s="2"/>
      <c r="BI941" s="125"/>
      <c r="BJ941" s="125"/>
      <c r="BK941" s="125"/>
      <c r="BL941" s="2"/>
      <c r="BM941" s="2"/>
      <c r="BN941" s="2"/>
      <c r="BO941" s="125"/>
      <c r="BP941" s="125"/>
      <c r="BQ941" s="125"/>
      <c r="BR941" s="2"/>
      <c r="BS941" s="2"/>
      <c r="BT941" s="2"/>
      <c r="BU941" s="125"/>
      <c r="BV941" s="125"/>
      <c r="BW941" s="125"/>
      <c r="BX941" s="2"/>
      <c r="BY941" s="2"/>
      <c r="BZ941" s="2"/>
      <c r="CA941" s="2"/>
      <c r="CB941" s="2"/>
    </row>
    <row r="942" spans="1:80" ht="15.5" x14ac:dyDescent="0.3">
      <c r="A942" s="10"/>
      <c r="B942" s="2"/>
      <c r="C942" s="2"/>
      <c r="D942" s="12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10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125"/>
      <c r="BD942" s="2"/>
      <c r="BE942" s="2"/>
      <c r="BF942" s="2"/>
      <c r="BG942" s="2"/>
      <c r="BH942" s="2"/>
      <c r="BI942" s="125"/>
      <c r="BJ942" s="125"/>
      <c r="BK942" s="125"/>
      <c r="BL942" s="2"/>
      <c r="BM942" s="2"/>
      <c r="BN942" s="2"/>
      <c r="BO942" s="125"/>
      <c r="BP942" s="125"/>
      <c r="BQ942" s="125"/>
      <c r="BR942" s="2"/>
      <c r="BS942" s="2"/>
      <c r="BT942" s="2"/>
      <c r="BU942" s="125"/>
      <c r="BV942" s="125"/>
      <c r="BW942" s="125"/>
      <c r="BX942" s="2"/>
      <c r="BY942" s="2"/>
      <c r="BZ942" s="2"/>
      <c r="CA942" s="2"/>
      <c r="CB942" s="2"/>
    </row>
    <row r="943" spans="1:80" ht="15.5" x14ac:dyDescent="0.3">
      <c r="A943" s="10"/>
      <c r="B943" s="2"/>
      <c r="C943" s="2"/>
      <c r="D943" s="12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10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125"/>
      <c r="BD943" s="2"/>
      <c r="BE943" s="2"/>
      <c r="BF943" s="2"/>
      <c r="BG943" s="2"/>
      <c r="BH943" s="2"/>
      <c r="BI943" s="125"/>
      <c r="BJ943" s="125"/>
      <c r="BK943" s="125"/>
      <c r="BL943" s="2"/>
      <c r="BM943" s="2"/>
      <c r="BN943" s="2"/>
      <c r="BO943" s="125"/>
      <c r="BP943" s="125"/>
      <c r="BQ943" s="125"/>
      <c r="BR943" s="2"/>
      <c r="BS943" s="2"/>
      <c r="BT943" s="2"/>
      <c r="BU943" s="125"/>
      <c r="BV943" s="125"/>
      <c r="BW943" s="125"/>
      <c r="BX943" s="2"/>
      <c r="BY943" s="2"/>
      <c r="BZ943" s="2"/>
      <c r="CA943" s="2"/>
      <c r="CB943" s="2"/>
    </row>
    <row r="944" spans="1:80" ht="15.5" x14ac:dyDescent="0.3">
      <c r="A944" s="10"/>
      <c r="B944" s="2"/>
      <c r="C944" s="2"/>
      <c r="D944" s="12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10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125"/>
      <c r="BD944" s="2"/>
      <c r="BE944" s="2"/>
      <c r="BF944" s="2"/>
      <c r="BG944" s="2"/>
      <c r="BH944" s="2"/>
      <c r="BI944" s="125"/>
      <c r="BJ944" s="125"/>
      <c r="BK944" s="125"/>
      <c r="BL944" s="2"/>
      <c r="BM944" s="2"/>
      <c r="BN944" s="2"/>
      <c r="BO944" s="125"/>
      <c r="BP944" s="125"/>
      <c r="BQ944" s="125"/>
      <c r="BR944" s="2"/>
      <c r="BS944" s="2"/>
      <c r="BT944" s="2"/>
      <c r="BU944" s="125"/>
      <c r="BV944" s="125"/>
      <c r="BW944" s="125"/>
      <c r="BX944" s="2"/>
      <c r="BY944" s="2"/>
      <c r="BZ944" s="2"/>
      <c r="CA944" s="2"/>
      <c r="CB944" s="2"/>
    </row>
    <row r="945" spans="1:80" ht="15.5" x14ac:dyDescent="0.3">
      <c r="A945" s="10"/>
      <c r="B945" s="2"/>
      <c r="C945" s="2"/>
      <c r="D945" s="12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10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125"/>
      <c r="BD945" s="2"/>
      <c r="BE945" s="2"/>
      <c r="BF945" s="2"/>
      <c r="BG945" s="2"/>
      <c r="BH945" s="2"/>
      <c r="BI945" s="125"/>
      <c r="BJ945" s="125"/>
      <c r="BK945" s="125"/>
      <c r="BL945" s="2"/>
      <c r="BM945" s="2"/>
      <c r="BN945" s="2"/>
      <c r="BO945" s="125"/>
      <c r="BP945" s="125"/>
      <c r="BQ945" s="125"/>
      <c r="BR945" s="2"/>
      <c r="BS945" s="2"/>
      <c r="BT945" s="2"/>
      <c r="BU945" s="125"/>
      <c r="BV945" s="125"/>
      <c r="BW945" s="125"/>
      <c r="BX945" s="2"/>
      <c r="BY945" s="2"/>
      <c r="BZ945" s="2"/>
      <c r="CA945" s="2"/>
      <c r="CB945" s="2"/>
    </row>
    <row r="946" spans="1:80" ht="15.5" x14ac:dyDescent="0.3">
      <c r="A946" s="10"/>
      <c r="B946" s="2"/>
      <c r="C946" s="2"/>
      <c r="D946" s="12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10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125"/>
      <c r="BD946" s="2"/>
      <c r="BE946" s="2"/>
      <c r="BF946" s="2"/>
      <c r="BG946" s="2"/>
      <c r="BH946" s="2"/>
      <c r="BI946" s="125"/>
      <c r="BJ946" s="125"/>
      <c r="BK946" s="125"/>
      <c r="BL946" s="2"/>
      <c r="BM946" s="2"/>
      <c r="BN946" s="2"/>
      <c r="BO946" s="125"/>
      <c r="BP946" s="125"/>
      <c r="BQ946" s="125"/>
      <c r="BR946" s="2"/>
      <c r="BS946" s="2"/>
      <c r="BT946" s="2"/>
      <c r="BU946" s="125"/>
      <c r="BV946" s="125"/>
      <c r="BW946" s="125"/>
      <c r="BX946" s="2"/>
      <c r="BY946" s="2"/>
      <c r="BZ946" s="2"/>
      <c r="CA946" s="2"/>
      <c r="CB946" s="2"/>
    </row>
    <row r="947" spans="1:80" ht="15.5" x14ac:dyDescent="0.3">
      <c r="A947" s="10"/>
      <c r="B947" s="2"/>
      <c r="C947" s="2"/>
      <c r="D947" s="12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10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125"/>
      <c r="BD947" s="2"/>
      <c r="BE947" s="2"/>
      <c r="BF947" s="2"/>
      <c r="BG947" s="2"/>
      <c r="BH947" s="2"/>
      <c r="BI947" s="125"/>
      <c r="BJ947" s="125"/>
      <c r="BK947" s="125"/>
      <c r="BL947" s="2"/>
      <c r="BM947" s="2"/>
      <c r="BN947" s="2"/>
      <c r="BO947" s="125"/>
      <c r="BP947" s="125"/>
      <c r="BQ947" s="125"/>
      <c r="BR947" s="2"/>
      <c r="BS947" s="2"/>
      <c r="BT947" s="2"/>
      <c r="BU947" s="125"/>
      <c r="BV947" s="125"/>
      <c r="BW947" s="125"/>
      <c r="BX947" s="2"/>
      <c r="BY947" s="2"/>
      <c r="BZ947" s="2"/>
      <c r="CA947" s="2"/>
      <c r="CB947" s="2"/>
    </row>
    <row r="948" spans="1:80" ht="15.5" x14ac:dyDescent="0.3">
      <c r="A948" s="10"/>
      <c r="B948" s="2"/>
      <c r="C948" s="2"/>
      <c r="D948" s="12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10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125"/>
      <c r="BD948" s="2"/>
      <c r="BE948" s="2"/>
      <c r="BF948" s="2"/>
      <c r="BG948" s="2"/>
      <c r="BH948" s="2"/>
      <c r="BI948" s="125"/>
      <c r="BJ948" s="125"/>
      <c r="BK948" s="125"/>
      <c r="BL948" s="2"/>
      <c r="BM948" s="2"/>
      <c r="BN948" s="2"/>
      <c r="BO948" s="125"/>
      <c r="BP948" s="125"/>
      <c r="BQ948" s="125"/>
      <c r="BR948" s="2"/>
      <c r="BS948" s="2"/>
      <c r="BT948" s="2"/>
      <c r="BU948" s="125"/>
      <c r="BV948" s="125"/>
      <c r="BW948" s="125"/>
      <c r="BX948" s="2"/>
      <c r="BY948" s="2"/>
      <c r="BZ948" s="2"/>
      <c r="CA948" s="2"/>
      <c r="CB948" s="2"/>
    </row>
    <row r="949" spans="1:80" ht="15.5" x14ac:dyDescent="0.3">
      <c r="A949" s="10"/>
      <c r="B949" s="2"/>
      <c r="C949" s="2"/>
      <c r="D949" s="12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10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125"/>
      <c r="BD949" s="2"/>
      <c r="BE949" s="2"/>
      <c r="BF949" s="2"/>
      <c r="BG949" s="2"/>
      <c r="BH949" s="2"/>
      <c r="BI949" s="125"/>
      <c r="BJ949" s="125"/>
      <c r="BK949" s="125"/>
      <c r="BL949" s="2"/>
      <c r="BM949" s="2"/>
      <c r="BN949" s="2"/>
      <c r="BO949" s="125"/>
      <c r="BP949" s="125"/>
      <c r="BQ949" s="125"/>
      <c r="BR949" s="2"/>
      <c r="BS949" s="2"/>
      <c r="BT949" s="2"/>
      <c r="BU949" s="125"/>
      <c r="BV949" s="125"/>
      <c r="BW949" s="125"/>
      <c r="BX949" s="2"/>
      <c r="BY949" s="2"/>
      <c r="BZ949" s="2"/>
      <c r="CA949" s="2"/>
      <c r="CB949" s="2"/>
    </row>
    <row r="950" spans="1:80" ht="15.5" x14ac:dyDescent="0.3">
      <c r="A950" s="10"/>
      <c r="B950" s="2"/>
      <c r="C950" s="2"/>
      <c r="D950" s="12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10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125"/>
      <c r="BD950" s="2"/>
      <c r="BE950" s="2"/>
      <c r="BF950" s="2"/>
      <c r="BG950" s="2"/>
      <c r="BH950" s="2"/>
      <c r="BI950" s="125"/>
      <c r="BJ950" s="125"/>
      <c r="BK950" s="125"/>
      <c r="BL950" s="2"/>
      <c r="BM950" s="2"/>
      <c r="BN950" s="2"/>
      <c r="BO950" s="125"/>
      <c r="BP950" s="125"/>
      <c r="BQ950" s="125"/>
      <c r="BR950" s="2"/>
      <c r="BS950" s="2"/>
      <c r="BT950" s="2"/>
      <c r="BU950" s="125"/>
      <c r="BV950" s="125"/>
      <c r="BW950" s="125"/>
      <c r="BX950" s="2"/>
      <c r="BY950" s="2"/>
      <c r="BZ950" s="2"/>
      <c r="CA950" s="2"/>
      <c r="CB950" s="2"/>
    </row>
    <row r="951" spans="1:80" ht="15.5" x14ac:dyDescent="0.3">
      <c r="A951" s="10"/>
      <c r="B951" s="2"/>
      <c r="C951" s="2"/>
      <c r="D951" s="12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10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125"/>
      <c r="BD951" s="2"/>
      <c r="BE951" s="2"/>
      <c r="BF951" s="2"/>
      <c r="BG951" s="2"/>
      <c r="BH951" s="2"/>
      <c r="BI951" s="125"/>
      <c r="BJ951" s="125"/>
      <c r="BK951" s="125"/>
      <c r="BL951" s="2"/>
      <c r="BM951" s="2"/>
      <c r="BN951" s="2"/>
      <c r="BO951" s="125"/>
      <c r="BP951" s="125"/>
      <c r="BQ951" s="125"/>
      <c r="BR951" s="2"/>
      <c r="BS951" s="2"/>
      <c r="BT951" s="2"/>
      <c r="BU951" s="125"/>
      <c r="BV951" s="125"/>
      <c r="BW951" s="125"/>
      <c r="BX951" s="2"/>
      <c r="BY951" s="2"/>
      <c r="BZ951" s="2"/>
      <c r="CA951" s="2"/>
      <c r="CB951" s="2"/>
    </row>
    <row r="952" spans="1:80" ht="15.5" x14ac:dyDescent="0.3">
      <c r="A952" s="10"/>
      <c r="B952" s="2"/>
      <c r="C952" s="2"/>
      <c r="D952" s="12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10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125"/>
      <c r="BD952" s="2"/>
      <c r="BE952" s="2"/>
      <c r="BF952" s="2"/>
      <c r="BG952" s="2"/>
      <c r="BH952" s="2"/>
      <c r="BI952" s="125"/>
      <c r="BJ952" s="125"/>
      <c r="BK952" s="125"/>
      <c r="BL952" s="2"/>
      <c r="BM952" s="2"/>
      <c r="BN952" s="2"/>
      <c r="BO952" s="125"/>
      <c r="BP952" s="125"/>
      <c r="BQ952" s="125"/>
      <c r="BR952" s="2"/>
      <c r="BS952" s="2"/>
      <c r="BT952" s="2"/>
      <c r="BU952" s="125"/>
      <c r="BV952" s="125"/>
      <c r="BW952" s="125"/>
      <c r="BX952" s="2"/>
      <c r="BY952" s="2"/>
      <c r="BZ952" s="2"/>
      <c r="CA952" s="2"/>
      <c r="CB952" s="2"/>
    </row>
    <row r="953" spans="1:80" ht="15.5" x14ac:dyDescent="0.3">
      <c r="A953" s="10"/>
      <c r="B953" s="2"/>
      <c r="C953" s="2"/>
      <c r="D953" s="12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10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125"/>
      <c r="BD953" s="2"/>
      <c r="BE953" s="2"/>
      <c r="BF953" s="2"/>
      <c r="BG953" s="2"/>
      <c r="BH953" s="2"/>
      <c r="BI953" s="125"/>
      <c r="BJ953" s="125"/>
      <c r="BK953" s="125"/>
      <c r="BL953" s="2"/>
      <c r="BM953" s="2"/>
      <c r="BN953" s="2"/>
      <c r="BO953" s="125"/>
      <c r="BP953" s="125"/>
      <c r="BQ953" s="125"/>
      <c r="BR953" s="2"/>
      <c r="BS953" s="2"/>
      <c r="BT953" s="2"/>
      <c r="BU953" s="125"/>
      <c r="BV953" s="125"/>
      <c r="BW953" s="125"/>
      <c r="BX953" s="2"/>
      <c r="BY953" s="2"/>
      <c r="BZ953" s="2"/>
      <c r="CA953" s="2"/>
      <c r="CB953" s="2"/>
    </row>
    <row r="954" spans="1:80" ht="15.5" x14ac:dyDescent="0.3">
      <c r="A954" s="10"/>
      <c r="B954" s="2"/>
      <c r="C954" s="2"/>
      <c r="D954" s="12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10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125"/>
      <c r="BD954" s="2"/>
      <c r="BE954" s="2"/>
      <c r="BF954" s="2"/>
      <c r="BG954" s="2"/>
      <c r="BH954" s="2"/>
      <c r="BI954" s="125"/>
      <c r="BJ954" s="125"/>
      <c r="BK954" s="125"/>
      <c r="BL954" s="2"/>
      <c r="BM954" s="2"/>
      <c r="BN954" s="2"/>
      <c r="BO954" s="125"/>
      <c r="BP954" s="125"/>
      <c r="BQ954" s="125"/>
      <c r="BR954" s="2"/>
      <c r="BS954" s="2"/>
      <c r="BT954" s="2"/>
      <c r="BU954" s="125"/>
      <c r="BV954" s="125"/>
      <c r="BW954" s="125"/>
      <c r="BX954" s="2"/>
      <c r="BY954" s="2"/>
      <c r="BZ954" s="2"/>
      <c r="CA954" s="2"/>
      <c r="CB954" s="2"/>
    </row>
    <row r="955" spans="1:80" ht="15.5" x14ac:dyDescent="0.3">
      <c r="A955" s="10"/>
      <c r="B955" s="2"/>
      <c r="C955" s="2"/>
      <c r="D955" s="12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10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125"/>
      <c r="BD955" s="2"/>
      <c r="BE955" s="2"/>
      <c r="BF955" s="2"/>
      <c r="BG955" s="2"/>
      <c r="BH955" s="2"/>
      <c r="BI955" s="125"/>
      <c r="BJ955" s="125"/>
      <c r="BK955" s="125"/>
      <c r="BL955" s="2"/>
      <c r="BM955" s="2"/>
      <c r="BN955" s="2"/>
      <c r="BO955" s="125"/>
      <c r="BP955" s="125"/>
      <c r="BQ955" s="125"/>
      <c r="BR955" s="2"/>
      <c r="BS955" s="2"/>
      <c r="BT955" s="2"/>
      <c r="BU955" s="125"/>
      <c r="BV955" s="125"/>
      <c r="BW955" s="125"/>
      <c r="BX955" s="2"/>
      <c r="BY955" s="2"/>
      <c r="BZ955" s="2"/>
      <c r="CA955" s="2"/>
      <c r="CB955" s="2"/>
    </row>
    <row r="956" spans="1:80" ht="15.5" x14ac:dyDescent="0.3">
      <c r="A956" s="10"/>
      <c r="B956" s="2"/>
      <c r="C956" s="2"/>
      <c r="D956" s="12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10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125"/>
      <c r="BD956" s="2"/>
      <c r="BE956" s="2"/>
      <c r="BF956" s="2"/>
      <c r="BG956" s="2"/>
      <c r="BH956" s="2"/>
      <c r="BI956" s="125"/>
      <c r="BJ956" s="125"/>
      <c r="BK956" s="125"/>
      <c r="BL956" s="2"/>
      <c r="BM956" s="2"/>
      <c r="BN956" s="2"/>
      <c r="BO956" s="125"/>
      <c r="BP956" s="125"/>
      <c r="BQ956" s="125"/>
      <c r="BR956" s="2"/>
      <c r="BS956" s="2"/>
      <c r="BT956" s="2"/>
      <c r="BU956" s="125"/>
      <c r="BV956" s="125"/>
      <c r="BW956" s="125"/>
      <c r="BX956" s="2"/>
      <c r="BY956" s="2"/>
      <c r="BZ956" s="2"/>
      <c r="CA956" s="2"/>
      <c r="CB956" s="2"/>
    </row>
    <row r="957" spans="1:80" ht="15.5" x14ac:dyDescent="0.3">
      <c r="A957" s="10"/>
      <c r="B957" s="2"/>
      <c r="C957" s="2"/>
      <c r="D957" s="12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10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125"/>
      <c r="BD957" s="2"/>
      <c r="BE957" s="2"/>
      <c r="BF957" s="2"/>
      <c r="BG957" s="2"/>
      <c r="BH957" s="2"/>
      <c r="BI957" s="125"/>
      <c r="BJ957" s="125"/>
      <c r="BK957" s="125"/>
      <c r="BL957" s="2"/>
      <c r="BM957" s="2"/>
      <c r="BN957" s="2"/>
      <c r="BO957" s="125"/>
      <c r="BP957" s="125"/>
      <c r="BQ957" s="125"/>
      <c r="BR957" s="2"/>
      <c r="BS957" s="2"/>
      <c r="BT957" s="2"/>
      <c r="BU957" s="125"/>
      <c r="BV957" s="125"/>
      <c r="BW957" s="125"/>
      <c r="BX957" s="2"/>
      <c r="BY957" s="2"/>
      <c r="BZ957" s="2"/>
      <c r="CA957" s="2"/>
      <c r="CB957" s="2"/>
    </row>
    <row r="958" spans="1:80" ht="15.5" x14ac:dyDescent="0.3">
      <c r="A958" s="10"/>
      <c r="B958" s="2"/>
      <c r="C958" s="2"/>
      <c r="D958" s="12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10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125"/>
      <c r="BD958" s="2"/>
      <c r="BE958" s="2"/>
      <c r="BF958" s="2"/>
      <c r="BG958" s="2"/>
      <c r="BH958" s="2"/>
      <c r="BI958" s="125"/>
      <c r="BJ958" s="125"/>
      <c r="BK958" s="125"/>
      <c r="BL958" s="2"/>
      <c r="BM958" s="2"/>
      <c r="BN958" s="2"/>
      <c r="BO958" s="125"/>
      <c r="BP958" s="125"/>
      <c r="BQ958" s="125"/>
      <c r="BR958" s="2"/>
      <c r="BS958" s="2"/>
      <c r="BT958" s="2"/>
      <c r="BU958" s="125"/>
      <c r="BV958" s="125"/>
      <c r="BW958" s="125"/>
      <c r="BX958" s="2"/>
      <c r="BY958" s="2"/>
      <c r="BZ958" s="2"/>
      <c r="CA958" s="2"/>
      <c r="CB958" s="2"/>
    </row>
    <row r="959" spans="1:80" ht="15.5" x14ac:dyDescent="0.3">
      <c r="A959" s="10"/>
      <c r="B959" s="2"/>
      <c r="C959" s="2"/>
      <c r="D959" s="12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10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125"/>
      <c r="BD959" s="2"/>
      <c r="BE959" s="2"/>
      <c r="BF959" s="2"/>
      <c r="BG959" s="2"/>
      <c r="BH959" s="2"/>
      <c r="BI959" s="125"/>
      <c r="BJ959" s="125"/>
      <c r="BK959" s="125"/>
      <c r="BL959" s="2"/>
      <c r="BM959" s="2"/>
      <c r="BN959" s="2"/>
      <c r="BO959" s="125"/>
      <c r="BP959" s="125"/>
      <c r="BQ959" s="125"/>
      <c r="BR959" s="2"/>
      <c r="BS959" s="2"/>
      <c r="BT959" s="2"/>
      <c r="BU959" s="125"/>
      <c r="BV959" s="125"/>
      <c r="BW959" s="125"/>
      <c r="BX959" s="2"/>
      <c r="BY959" s="2"/>
      <c r="BZ959" s="2"/>
      <c r="CA959" s="2"/>
      <c r="CB959" s="2"/>
    </row>
    <row r="960" spans="1:80" ht="15.5" x14ac:dyDescent="0.3">
      <c r="A960" s="10"/>
      <c r="B960" s="2"/>
      <c r="C960" s="2"/>
      <c r="D960" s="12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10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125"/>
      <c r="BD960" s="2"/>
      <c r="BE960" s="2"/>
      <c r="BF960" s="2"/>
      <c r="BG960" s="2"/>
      <c r="BH960" s="2"/>
      <c r="BI960" s="125"/>
      <c r="BJ960" s="125"/>
      <c r="BK960" s="125"/>
      <c r="BL960" s="2"/>
      <c r="BM960" s="2"/>
      <c r="BN960" s="2"/>
      <c r="BO960" s="125"/>
      <c r="BP960" s="125"/>
      <c r="BQ960" s="125"/>
      <c r="BR960" s="2"/>
      <c r="BS960" s="2"/>
      <c r="BT960" s="2"/>
      <c r="BU960" s="125"/>
      <c r="BV960" s="125"/>
      <c r="BW960" s="125"/>
      <c r="BX960" s="2"/>
      <c r="BY960" s="2"/>
      <c r="BZ960" s="2"/>
      <c r="CA960" s="2"/>
      <c r="CB960" s="2"/>
    </row>
    <row r="961" spans="1:80" ht="15.5" x14ac:dyDescent="0.3">
      <c r="A961" s="10"/>
      <c r="B961" s="2"/>
      <c r="C961" s="2"/>
      <c r="D961" s="12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10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125"/>
      <c r="BD961" s="2"/>
      <c r="BE961" s="2"/>
      <c r="BF961" s="2"/>
      <c r="BG961" s="2"/>
      <c r="BH961" s="2"/>
      <c r="BI961" s="125"/>
      <c r="BJ961" s="125"/>
      <c r="BK961" s="125"/>
      <c r="BL961" s="2"/>
      <c r="BM961" s="2"/>
      <c r="BN961" s="2"/>
      <c r="BO961" s="125"/>
      <c r="BP961" s="125"/>
      <c r="BQ961" s="125"/>
      <c r="BR961" s="2"/>
      <c r="BS961" s="2"/>
      <c r="BT961" s="2"/>
      <c r="BU961" s="125"/>
      <c r="BV961" s="125"/>
      <c r="BW961" s="125"/>
      <c r="BX961" s="2"/>
      <c r="BY961" s="2"/>
      <c r="BZ961" s="2"/>
      <c r="CA961" s="2"/>
      <c r="CB961" s="2"/>
    </row>
    <row r="962" spans="1:80" ht="15.5" x14ac:dyDescent="0.3">
      <c r="A962" s="10"/>
      <c r="B962" s="2"/>
      <c r="C962" s="2"/>
      <c r="D962" s="12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10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125"/>
      <c r="BD962" s="2"/>
      <c r="BE962" s="2"/>
      <c r="BF962" s="2"/>
      <c r="BG962" s="2"/>
      <c r="BH962" s="2"/>
      <c r="BI962" s="125"/>
      <c r="BJ962" s="125"/>
      <c r="BK962" s="125"/>
      <c r="BL962" s="2"/>
      <c r="BM962" s="2"/>
      <c r="BN962" s="2"/>
      <c r="BO962" s="125"/>
      <c r="BP962" s="125"/>
      <c r="BQ962" s="125"/>
      <c r="BR962" s="2"/>
      <c r="BS962" s="2"/>
      <c r="BT962" s="2"/>
      <c r="BU962" s="125"/>
      <c r="BV962" s="125"/>
      <c r="BW962" s="125"/>
      <c r="BX962" s="2"/>
      <c r="BY962" s="2"/>
      <c r="BZ962" s="2"/>
      <c r="CA962" s="2"/>
      <c r="CB962" s="2"/>
    </row>
    <row r="963" spans="1:80" ht="15.5" x14ac:dyDescent="0.3">
      <c r="A963" s="10"/>
      <c r="B963" s="2"/>
      <c r="C963" s="2"/>
      <c r="D963" s="12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10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125"/>
      <c r="BD963" s="2"/>
      <c r="BE963" s="2"/>
      <c r="BF963" s="2"/>
      <c r="BG963" s="2"/>
      <c r="BH963" s="2"/>
      <c r="BI963" s="125"/>
      <c r="BJ963" s="125"/>
      <c r="BK963" s="125"/>
      <c r="BL963" s="2"/>
      <c r="BM963" s="2"/>
      <c r="BN963" s="2"/>
      <c r="BO963" s="125"/>
      <c r="BP963" s="125"/>
      <c r="BQ963" s="125"/>
      <c r="BR963" s="2"/>
      <c r="BS963" s="2"/>
      <c r="BT963" s="2"/>
      <c r="BU963" s="125"/>
      <c r="BV963" s="125"/>
      <c r="BW963" s="125"/>
      <c r="BX963" s="2"/>
      <c r="BY963" s="2"/>
      <c r="BZ963" s="2"/>
      <c r="CA963" s="2"/>
      <c r="CB963" s="2"/>
    </row>
    <row r="964" spans="1:80" ht="15.5" x14ac:dyDescent="0.3">
      <c r="A964" s="10"/>
      <c r="B964" s="2"/>
      <c r="C964" s="2"/>
      <c r="D964" s="12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10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125"/>
      <c r="BD964" s="2"/>
      <c r="BE964" s="2"/>
      <c r="BF964" s="2"/>
      <c r="BG964" s="2"/>
      <c r="BH964" s="2"/>
      <c r="BI964" s="125"/>
      <c r="BJ964" s="125"/>
      <c r="BK964" s="125"/>
      <c r="BL964" s="2"/>
      <c r="BM964" s="2"/>
      <c r="BN964" s="2"/>
      <c r="BO964" s="125"/>
      <c r="BP964" s="125"/>
      <c r="BQ964" s="125"/>
      <c r="BR964" s="2"/>
      <c r="BS964" s="2"/>
      <c r="BT964" s="2"/>
      <c r="BU964" s="125"/>
      <c r="BV964" s="125"/>
      <c r="BW964" s="125"/>
      <c r="BX964" s="2"/>
      <c r="BY964" s="2"/>
      <c r="BZ964" s="2"/>
      <c r="CA964" s="2"/>
      <c r="CB964" s="2"/>
    </row>
    <row r="965" spans="1:80" ht="15.5" x14ac:dyDescent="0.3">
      <c r="A965" s="10"/>
      <c r="B965" s="2"/>
      <c r="C965" s="2"/>
      <c r="D965" s="12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10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125"/>
      <c r="BD965" s="2"/>
      <c r="BE965" s="2"/>
      <c r="BF965" s="2"/>
      <c r="BG965" s="2"/>
      <c r="BH965" s="2"/>
      <c r="BI965" s="125"/>
      <c r="BJ965" s="125"/>
      <c r="BK965" s="125"/>
      <c r="BL965" s="2"/>
      <c r="BM965" s="2"/>
      <c r="BN965" s="2"/>
      <c r="BO965" s="125"/>
      <c r="BP965" s="125"/>
      <c r="BQ965" s="125"/>
      <c r="BR965" s="2"/>
      <c r="BS965" s="2"/>
      <c r="BT965" s="2"/>
      <c r="BU965" s="125"/>
      <c r="BV965" s="125"/>
      <c r="BW965" s="125"/>
      <c r="BX965" s="2"/>
      <c r="BY965" s="2"/>
      <c r="BZ965" s="2"/>
      <c r="CA965" s="2"/>
      <c r="CB965" s="2"/>
    </row>
    <row r="966" spans="1:80" ht="15.5" x14ac:dyDescent="0.3">
      <c r="A966" s="10"/>
      <c r="B966" s="2"/>
      <c r="C966" s="2"/>
      <c r="D966" s="12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10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125"/>
      <c r="BD966" s="2"/>
      <c r="BE966" s="2"/>
      <c r="BF966" s="2"/>
      <c r="BG966" s="2"/>
      <c r="BH966" s="2"/>
      <c r="BI966" s="125"/>
      <c r="BJ966" s="125"/>
      <c r="BK966" s="125"/>
      <c r="BL966" s="2"/>
      <c r="BM966" s="2"/>
      <c r="BN966" s="2"/>
      <c r="BO966" s="125"/>
      <c r="BP966" s="125"/>
      <c r="BQ966" s="125"/>
      <c r="BR966" s="2"/>
      <c r="BS966" s="2"/>
      <c r="BT966" s="2"/>
      <c r="BU966" s="125"/>
      <c r="BV966" s="125"/>
      <c r="BW966" s="125"/>
      <c r="BX966" s="2"/>
      <c r="BY966" s="2"/>
      <c r="BZ966" s="2"/>
      <c r="CA966" s="2"/>
      <c r="CB966" s="2"/>
    </row>
    <row r="967" spans="1:80" ht="15.5" x14ac:dyDescent="0.3">
      <c r="A967" s="10"/>
      <c r="B967" s="2"/>
      <c r="C967" s="2"/>
      <c r="D967" s="12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10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125"/>
      <c r="BD967" s="2"/>
      <c r="BE967" s="2"/>
      <c r="BF967" s="2"/>
      <c r="BG967" s="2"/>
      <c r="BH967" s="2"/>
      <c r="BI967" s="125"/>
      <c r="BJ967" s="125"/>
      <c r="BK967" s="125"/>
      <c r="BL967" s="2"/>
      <c r="BM967" s="2"/>
      <c r="BN967" s="2"/>
      <c r="BO967" s="125"/>
      <c r="BP967" s="125"/>
      <c r="BQ967" s="125"/>
      <c r="BR967" s="2"/>
      <c r="BS967" s="2"/>
      <c r="BT967" s="2"/>
      <c r="BU967" s="125"/>
      <c r="BV967" s="125"/>
      <c r="BW967" s="125"/>
      <c r="BX967" s="2"/>
      <c r="BY967" s="2"/>
      <c r="BZ967" s="2"/>
      <c r="CA967" s="2"/>
      <c r="CB967" s="2"/>
    </row>
    <row r="968" spans="1:80" ht="15.5" x14ac:dyDescent="0.3">
      <c r="A968" s="10"/>
      <c r="B968" s="2"/>
      <c r="C968" s="2"/>
      <c r="D968" s="12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10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125"/>
      <c r="BD968" s="2"/>
      <c r="BE968" s="2"/>
      <c r="BF968" s="2"/>
      <c r="BG968" s="2"/>
      <c r="BH968" s="2"/>
      <c r="BI968" s="125"/>
      <c r="BJ968" s="125"/>
      <c r="BK968" s="125"/>
      <c r="BL968" s="2"/>
      <c r="BM968" s="2"/>
      <c r="BN968" s="2"/>
      <c r="BO968" s="125"/>
      <c r="BP968" s="125"/>
      <c r="BQ968" s="125"/>
      <c r="BR968" s="2"/>
      <c r="BS968" s="2"/>
      <c r="BT968" s="2"/>
      <c r="BU968" s="125"/>
      <c r="BV968" s="125"/>
      <c r="BW968" s="125"/>
      <c r="BX968" s="2"/>
      <c r="BY968" s="2"/>
      <c r="BZ968" s="2"/>
      <c r="CA968" s="2"/>
      <c r="CB968" s="2"/>
    </row>
    <row r="969" spans="1:80" ht="15.5" x14ac:dyDescent="0.3">
      <c r="A969" s="10"/>
      <c r="B969" s="2"/>
      <c r="C969" s="2"/>
      <c r="D969" s="12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10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125"/>
      <c r="BD969" s="2"/>
      <c r="BE969" s="2"/>
      <c r="BF969" s="2"/>
      <c r="BG969" s="2"/>
      <c r="BH969" s="2"/>
      <c r="BI969" s="125"/>
      <c r="BJ969" s="125"/>
      <c r="BK969" s="125"/>
      <c r="BL969" s="2"/>
      <c r="BM969" s="2"/>
      <c r="BN969" s="2"/>
      <c r="BO969" s="125"/>
      <c r="BP969" s="125"/>
      <c r="BQ969" s="125"/>
      <c r="BR969" s="2"/>
      <c r="BS969" s="2"/>
      <c r="BT969" s="2"/>
      <c r="BU969" s="125"/>
      <c r="BV969" s="125"/>
      <c r="BW969" s="125"/>
      <c r="BX969" s="2"/>
      <c r="BY969" s="2"/>
      <c r="BZ969" s="2"/>
      <c r="CA969" s="2"/>
      <c r="CB969" s="2"/>
    </row>
    <row r="970" spans="1:80" ht="15.5" x14ac:dyDescent="0.3">
      <c r="A970" s="10"/>
      <c r="B970" s="2"/>
      <c r="C970" s="2"/>
      <c r="D970" s="12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10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125"/>
      <c r="BD970" s="2"/>
      <c r="BE970" s="2"/>
      <c r="BF970" s="2"/>
      <c r="BG970" s="2"/>
      <c r="BH970" s="2"/>
      <c r="BI970" s="125"/>
      <c r="BJ970" s="125"/>
      <c r="BK970" s="125"/>
      <c r="BL970" s="2"/>
      <c r="BM970" s="2"/>
      <c r="BN970" s="2"/>
      <c r="BO970" s="125"/>
      <c r="BP970" s="125"/>
      <c r="BQ970" s="125"/>
      <c r="BR970" s="2"/>
      <c r="BS970" s="2"/>
      <c r="BT970" s="2"/>
      <c r="BU970" s="125"/>
      <c r="BV970" s="125"/>
      <c r="BW970" s="125"/>
      <c r="BX970" s="2"/>
      <c r="BY970" s="2"/>
      <c r="BZ970" s="2"/>
      <c r="CA970" s="2"/>
      <c r="CB970" s="2"/>
    </row>
    <row r="971" spans="1:80" ht="15.5" x14ac:dyDescent="0.3">
      <c r="A971" s="10"/>
      <c r="B971" s="2"/>
      <c r="C971" s="2"/>
      <c r="D971" s="12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10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125"/>
      <c r="BD971" s="2"/>
      <c r="BE971" s="2"/>
      <c r="BF971" s="2"/>
      <c r="BG971" s="2"/>
      <c r="BH971" s="2"/>
      <c r="BI971" s="125"/>
      <c r="BJ971" s="125"/>
      <c r="BK971" s="125"/>
      <c r="BL971" s="2"/>
      <c r="BM971" s="2"/>
      <c r="BN971" s="2"/>
      <c r="BO971" s="125"/>
      <c r="BP971" s="125"/>
      <c r="BQ971" s="125"/>
      <c r="BR971" s="2"/>
      <c r="BS971" s="2"/>
      <c r="BT971" s="2"/>
      <c r="BU971" s="125"/>
      <c r="BV971" s="125"/>
      <c r="BW971" s="125"/>
      <c r="BX971" s="2"/>
      <c r="BY971" s="2"/>
      <c r="BZ971" s="2"/>
      <c r="CA971" s="2"/>
      <c r="CB971" s="2"/>
    </row>
    <row r="972" spans="1:80" ht="15.5" x14ac:dyDescent="0.3">
      <c r="A972" s="10"/>
      <c r="B972" s="2"/>
      <c r="C972" s="2"/>
      <c r="D972" s="12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10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125"/>
      <c r="BD972" s="2"/>
      <c r="BE972" s="2"/>
      <c r="BF972" s="2"/>
      <c r="BG972" s="2"/>
      <c r="BH972" s="2"/>
      <c r="BI972" s="125"/>
      <c r="BJ972" s="125"/>
      <c r="BK972" s="125"/>
      <c r="BL972" s="2"/>
      <c r="BM972" s="2"/>
      <c r="BN972" s="2"/>
      <c r="BO972" s="125"/>
      <c r="BP972" s="125"/>
      <c r="BQ972" s="125"/>
      <c r="BR972" s="2"/>
      <c r="BS972" s="2"/>
      <c r="BT972" s="2"/>
      <c r="BU972" s="125"/>
      <c r="BV972" s="125"/>
      <c r="BW972" s="125"/>
      <c r="BX972" s="2"/>
      <c r="BY972" s="2"/>
      <c r="BZ972" s="2"/>
      <c r="CA972" s="2"/>
      <c r="CB972" s="2"/>
    </row>
    <row r="973" spans="1:80" ht="15.5" x14ac:dyDescent="0.3">
      <c r="A973" s="10"/>
      <c r="B973" s="2"/>
      <c r="C973" s="2"/>
      <c r="D973" s="12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10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125"/>
      <c r="BD973" s="2"/>
      <c r="BE973" s="2"/>
      <c r="BF973" s="2"/>
      <c r="BG973" s="2"/>
      <c r="BH973" s="2"/>
      <c r="BI973" s="125"/>
      <c r="BJ973" s="125"/>
      <c r="BK973" s="125"/>
      <c r="BL973" s="2"/>
      <c r="BM973" s="2"/>
      <c r="BN973" s="2"/>
      <c r="BO973" s="125"/>
      <c r="BP973" s="125"/>
      <c r="BQ973" s="125"/>
      <c r="BR973" s="2"/>
      <c r="BS973" s="2"/>
      <c r="BT973" s="2"/>
      <c r="BU973" s="125"/>
      <c r="BV973" s="125"/>
      <c r="BW973" s="125"/>
      <c r="BX973" s="2"/>
      <c r="BY973" s="2"/>
      <c r="BZ973" s="2"/>
      <c r="CA973" s="2"/>
      <c r="CB973" s="2"/>
    </row>
    <row r="974" spans="1:80" ht="15.5" x14ac:dyDescent="0.3">
      <c r="A974" s="10"/>
      <c r="B974" s="2"/>
      <c r="C974" s="2"/>
      <c r="D974" s="12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10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125"/>
      <c r="BD974" s="2"/>
      <c r="BE974" s="2"/>
      <c r="BF974" s="2"/>
      <c r="BG974" s="2"/>
      <c r="BH974" s="2"/>
      <c r="BI974" s="125"/>
      <c r="BJ974" s="125"/>
      <c r="BK974" s="125"/>
      <c r="BL974" s="2"/>
      <c r="BM974" s="2"/>
      <c r="BN974" s="2"/>
      <c r="BO974" s="125"/>
      <c r="BP974" s="125"/>
      <c r="BQ974" s="125"/>
      <c r="BR974" s="2"/>
      <c r="BS974" s="2"/>
      <c r="BT974" s="2"/>
      <c r="BU974" s="125"/>
      <c r="BV974" s="125"/>
      <c r="BW974" s="125"/>
      <c r="BX974" s="2"/>
      <c r="BY974" s="2"/>
      <c r="BZ974" s="2"/>
      <c r="CA974" s="2"/>
      <c r="CB974" s="2"/>
    </row>
    <row r="975" spans="1:80" ht="15.5" x14ac:dyDescent="0.3">
      <c r="A975" s="10"/>
      <c r="B975" s="2"/>
      <c r="C975" s="2"/>
      <c r="D975" s="12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10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125"/>
      <c r="BD975" s="2"/>
      <c r="BE975" s="2"/>
      <c r="BF975" s="2"/>
      <c r="BG975" s="2"/>
      <c r="BH975" s="2"/>
      <c r="BI975" s="125"/>
      <c r="BJ975" s="125"/>
      <c r="BK975" s="125"/>
      <c r="BL975" s="2"/>
      <c r="BM975" s="2"/>
      <c r="BN975" s="2"/>
      <c r="BO975" s="125"/>
      <c r="BP975" s="125"/>
      <c r="BQ975" s="125"/>
      <c r="BR975" s="2"/>
      <c r="BS975" s="2"/>
      <c r="BT975" s="2"/>
      <c r="BU975" s="125"/>
      <c r="BV975" s="125"/>
      <c r="BW975" s="125"/>
      <c r="BX975" s="2"/>
      <c r="BY975" s="2"/>
      <c r="BZ975" s="2"/>
      <c r="CA975" s="2"/>
      <c r="CB975" s="2"/>
    </row>
    <row r="976" spans="1:80" ht="15.5" x14ac:dyDescent="0.3">
      <c r="A976" s="10"/>
      <c r="B976" s="2"/>
      <c r="C976" s="2"/>
      <c r="D976" s="12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10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125"/>
      <c r="BD976" s="2"/>
      <c r="BE976" s="2"/>
      <c r="BF976" s="2"/>
      <c r="BG976" s="2"/>
      <c r="BH976" s="2"/>
      <c r="BI976" s="125"/>
      <c r="BJ976" s="125"/>
      <c r="BK976" s="125"/>
      <c r="BL976" s="2"/>
      <c r="BM976" s="2"/>
      <c r="BN976" s="2"/>
      <c r="BO976" s="125"/>
      <c r="BP976" s="125"/>
      <c r="BQ976" s="125"/>
      <c r="BR976" s="2"/>
      <c r="BS976" s="2"/>
      <c r="BT976" s="2"/>
      <c r="BU976" s="125"/>
      <c r="BV976" s="125"/>
      <c r="BW976" s="125"/>
      <c r="BX976" s="2"/>
      <c r="BY976" s="2"/>
      <c r="BZ976" s="2"/>
      <c r="CA976" s="2"/>
      <c r="CB976" s="2"/>
    </row>
    <row r="977" spans="1:80" ht="15.5" x14ac:dyDescent="0.3">
      <c r="A977" s="10"/>
      <c r="B977" s="2"/>
      <c r="C977" s="2"/>
      <c r="D977" s="12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10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125"/>
      <c r="BD977" s="2"/>
      <c r="BE977" s="2"/>
      <c r="BF977" s="2"/>
      <c r="BG977" s="2"/>
      <c r="BH977" s="2"/>
      <c r="BI977" s="125"/>
      <c r="BJ977" s="125"/>
      <c r="BK977" s="125"/>
      <c r="BL977" s="2"/>
      <c r="BM977" s="2"/>
      <c r="BN977" s="2"/>
      <c r="BO977" s="125"/>
      <c r="BP977" s="125"/>
      <c r="BQ977" s="125"/>
      <c r="BR977" s="2"/>
      <c r="BS977" s="2"/>
      <c r="BT977" s="2"/>
      <c r="BU977" s="125"/>
      <c r="BV977" s="125"/>
      <c r="BW977" s="125"/>
      <c r="BX977" s="2"/>
      <c r="BY977" s="2"/>
      <c r="BZ977" s="2"/>
      <c r="CA977" s="2"/>
      <c r="CB977" s="2"/>
    </row>
    <row r="978" spans="1:80" ht="15.5" x14ac:dyDescent="0.3">
      <c r="A978" s="10"/>
      <c r="B978" s="2"/>
      <c r="C978" s="2"/>
      <c r="D978" s="12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10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125"/>
      <c r="BD978" s="2"/>
      <c r="BE978" s="2"/>
      <c r="BF978" s="2"/>
      <c r="BG978" s="2"/>
      <c r="BH978" s="2"/>
      <c r="BI978" s="125"/>
      <c r="BJ978" s="125"/>
      <c r="BK978" s="125"/>
      <c r="BL978" s="2"/>
      <c r="BM978" s="2"/>
      <c r="BN978" s="2"/>
      <c r="BO978" s="125"/>
      <c r="BP978" s="125"/>
      <c r="BQ978" s="125"/>
      <c r="BR978" s="2"/>
      <c r="BS978" s="2"/>
      <c r="BT978" s="2"/>
      <c r="BU978" s="125"/>
      <c r="BV978" s="125"/>
      <c r="BW978" s="125"/>
      <c r="BX978" s="2"/>
      <c r="BY978" s="2"/>
      <c r="BZ978" s="2"/>
      <c r="CA978" s="2"/>
      <c r="CB978" s="2"/>
    </row>
    <row r="979" spans="1:80" ht="15.5" x14ac:dyDescent="0.3">
      <c r="A979" s="10"/>
      <c r="B979" s="2"/>
      <c r="C979" s="2"/>
      <c r="D979" s="12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10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125"/>
      <c r="BD979" s="2"/>
      <c r="BE979" s="2"/>
      <c r="BF979" s="2"/>
      <c r="BG979" s="2"/>
      <c r="BH979" s="2"/>
      <c r="BI979" s="125"/>
      <c r="BJ979" s="125"/>
      <c r="BK979" s="125"/>
      <c r="BL979" s="2"/>
      <c r="BM979" s="2"/>
      <c r="BN979" s="2"/>
      <c r="BO979" s="125"/>
      <c r="BP979" s="125"/>
      <c r="BQ979" s="125"/>
      <c r="BR979" s="2"/>
      <c r="BS979" s="2"/>
      <c r="BT979" s="2"/>
      <c r="BU979" s="125"/>
      <c r="BV979" s="125"/>
      <c r="BW979" s="125"/>
      <c r="BX979" s="2"/>
      <c r="BY979" s="2"/>
      <c r="BZ979" s="2"/>
      <c r="CA979" s="2"/>
      <c r="CB979" s="2"/>
    </row>
    <row r="980" spans="1:80" ht="15.5" x14ac:dyDescent="0.3">
      <c r="A980" s="10"/>
      <c r="B980" s="2"/>
      <c r="C980" s="2"/>
      <c r="D980" s="12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10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125"/>
      <c r="BD980" s="2"/>
      <c r="BE980" s="2"/>
      <c r="BF980" s="2"/>
      <c r="BG980" s="2"/>
      <c r="BH980" s="2"/>
      <c r="BI980" s="125"/>
      <c r="BJ980" s="125"/>
      <c r="BK980" s="125"/>
      <c r="BL980" s="2"/>
      <c r="BM980" s="2"/>
      <c r="BN980" s="2"/>
      <c r="BO980" s="125"/>
      <c r="BP980" s="125"/>
      <c r="BQ980" s="125"/>
      <c r="BR980" s="2"/>
      <c r="BS980" s="2"/>
      <c r="BT980" s="2"/>
      <c r="BU980" s="125"/>
      <c r="BV980" s="125"/>
      <c r="BW980" s="125"/>
      <c r="BX980" s="2"/>
      <c r="BY980" s="2"/>
      <c r="BZ980" s="2"/>
      <c r="CA980" s="2"/>
      <c r="CB980" s="2"/>
    </row>
    <row r="981" spans="1:80" ht="15.5" x14ac:dyDescent="0.3">
      <c r="A981" s="10"/>
      <c r="B981" s="2"/>
      <c r="C981" s="2"/>
      <c r="D981" s="12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10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125"/>
      <c r="BD981" s="2"/>
      <c r="BE981" s="2"/>
      <c r="BF981" s="2"/>
      <c r="BG981" s="2"/>
      <c r="BH981" s="2"/>
      <c r="BI981" s="125"/>
      <c r="BJ981" s="125"/>
      <c r="BK981" s="125"/>
      <c r="BL981" s="2"/>
      <c r="BM981" s="2"/>
      <c r="BN981" s="2"/>
      <c r="BO981" s="125"/>
      <c r="BP981" s="125"/>
      <c r="BQ981" s="125"/>
      <c r="BR981" s="2"/>
      <c r="BS981" s="2"/>
      <c r="BT981" s="2"/>
      <c r="BU981" s="125"/>
      <c r="BV981" s="125"/>
      <c r="BW981" s="125"/>
      <c r="BX981" s="2"/>
      <c r="BY981" s="2"/>
      <c r="BZ981" s="2"/>
      <c r="CA981" s="2"/>
      <c r="CB981" s="2"/>
    </row>
    <row r="982" spans="1:80" ht="15.5" x14ac:dyDescent="0.3">
      <c r="A982" s="10"/>
      <c r="B982" s="2"/>
      <c r="C982" s="2"/>
      <c r="D982" s="12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10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125"/>
      <c r="BD982" s="2"/>
      <c r="BE982" s="2"/>
      <c r="BF982" s="2"/>
      <c r="BG982" s="2"/>
      <c r="BH982" s="2"/>
      <c r="BI982" s="125"/>
      <c r="BJ982" s="125"/>
      <c r="BK982" s="125"/>
      <c r="BL982" s="2"/>
      <c r="BM982" s="2"/>
      <c r="BN982" s="2"/>
      <c r="BO982" s="125"/>
      <c r="BP982" s="125"/>
      <c r="BQ982" s="125"/>
      <c r="BR982" s="2"/>
      <c r="BS982" s="2"/>
      <c r="BT982" s="2"/>
      <c r="BU982" s="125"/>
      <c r="BV982" s="125"/>
      <c r="BW982" s="125"/>
      <c r="BX982" s="2"/>
      <c r="BY982" s="2"/>
      <c r="BZ982" s="2"/>
      <c r="CA982" s="2"/>
      <c r="CB982" s="2"/>
    </row>
    <row r="983" spans="1:80" ht="15.5" x14ac:dyDescent="0.3">
      <c r="A983" s="10"/>
      <c r="B983" s="2"/>
      <c r="C983" s="2"/>
      <c r="D983" s="12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10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125"/>
      <c r="BD983" s="2"/>
      <c r="BE983" s="2"/>
      <c r="BF983" s="2"/>
      <c r="BG983" s="2"/>
      <c r="BH983" s="2"/>
      <c r="BI983" s="125"/>
      <c r="BJ983" s="125"/>
      <c r="BK983" s="125"/>
      <c r="BL983" s="2"/>
      <c r="BM983" s="2"/>
      <c r="BN983" s="2"/>
      <c r="BO983" s="125"/>
      <c r="BP983" s="125"/>
      <c r="BQ983" s="125"/>
      <c r="BR983" s="2"/>
      <c r="BS983" s="2"/>
      <c r="BT983" s="2"/>
      <c r="BU983" s="125"/>
      <c r="BV983" s="125"/>
      <c r="BW983" s="125"/>
      <c r="BX983" s="2"/>
      <c r="BY983" s="2"/>
      <c r="BZ983" s="2"/>
      <c r="CA983" s="2"/>
      <c r="CB983" s="2"/>
    </row>
    <row r="984" spans="1:80" ht="15.5" x14ac:dyDescent="0.3">
      <c r="A984" s="10"/>
      <c r="B984" s="2"/>
      <c r="C984" s="2"/>
      <c r="D984" s="12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10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125"/>
      <c r="BD984" s="2"/>
      <c r="BE984" s="2"/>
      <c r="BF984" s="2"/>
      <c r="BG984" s="2"/>
      <c r="BH984" s="2"/>
      <c r="BI984" s="125"/>
      <c r="BJ984" s="125"/>
      <c r="BK984" s="125"/>
      <c r="BL984" s="2"/>
      <c r="BM984" s="2"/>
      <c r="BN984" s="2"/>
      <c r="BO984" s="125"/>
      <c r="BP984" s="125"/>
      <c r="BQ984" s="125"/>
      <c r="BR984" s="2"/>
      <c r="BS984" s="2"/>
      <c r="BT984" s="2"/>
      <c r="BU984" s="125"/>
      <c r="BV984" s="125"/>
      <c r="BW984" s="125"/>
      <c r="BX984" s="2"/>
      <c r="BY984" s="2"/>
      <c r="BZ984" s="2"/>
      <c r="CA984" s="2"/>
      <c r="CB984" s="2"/>
    </row>
    <row r="985" spans="1:80" ht="15.5" x14ac:dyDescent="0.3">
      <c r="A985" s="10"/>
      <c r="B985" s="2"/>
      <c r="C985" s="2"/>
      <c r="D985" s="12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10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125"/>
      <c r="BD985" s="2"/>
      <c r="BE985" s="2"/>
      <c r="BF985" s="2"/>
      <c r="BG985" s="2"/>
      <c r="BH985" s="2"/>
      <c r="BI985" s="125"/>
      <c r="BJ985" s="125"/>
      <c r="BK985" s="125"/>
      <c r="BL985" s="2"/>
      <c r="BM985" s="2"/>
      <c r="BN985" s="2"/>
      <c r="BO985" s="125"/>
      <c r="BP985" s="125"/>
      <c r="BQ985" s="125"/>
      <c r="BR985" s="2"/>
      <c r="BS985" s="2"/>
      <c r="BT985" s="2"/>
      <c r="BU985" s="125"/>
      <c r="BV985" s="125"/>
      <c r="BW985" s="125"/>
      <c r="BX985" s="2"/>
      <c r="BY985" s="2"/>
      <c r="BZ985" s="2"/>
      <c r="CA985" s="2"/>
      <c r="CB985" s="2"/>
    </row>
    <row r="986" spans="1:80" ht="15.5" x14ac:dyDescent="0.3">
      <c r="A986" s="10"/>
      <c r="B986" s="2"/>
      <c r="C986" s="2"/>
      <c r="D986" s="12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10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125"/>
      <c r="BD986" s="2"/>
      <c r="BE986" s="2"/>
      <c r="BF986" s="2"/>
      <c r="BG986" s="2"/>
      <c r="BH986" s="2"/>
      <c r="BI986" s="125"/>
      <c r="BJ986" s="125"/>
      <c r="BK986" s="125"/>
      <c r="BL986" s="2"/>
      <c r="BM986" s="2"/>
      <c r="BN986" s="2"/>
      <c r="BO986" s="125"/>
      <c r="BP986" s="125"/>
      <c r="BQ986" s="125"/>
      <c r="BR986" s="2"/>
      <c r="BS986" s="2"/>
      <c r="BT986" s="2"/>
      <c r="BU986" s="125"/>
      <c r="BV986" s="125"/>
      <c r="BW986" s="125"/>
      <c r="BX986" s="2"/>
      <c r="BY986" s="2"/>
      <c r="BZ986" s="2"/>
      <c r="CA986" s="2"/>
      <c r="CB986" s="2"/>
    </row>
    <row r="987" spans="1:80" ht="15.5" x14ac:dyDescent="0.3">
      <c r="A987" s="10"/>
      <c r="B987" s="2"/>
      <c r="C987" s="2"/>
      <c r="D987" s="12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10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125"/>
      <c r="BD987" s="2"/>
      <c r="BE987" s="2"/>
      <c r="BF987" s="2"/>
      <c r="BG987" s="2"/>
      <c r="BH987" s="2"/>
      <c r="BI987" s="125"/>
      <c r="BJ987" s="125"/>
      <c r="BK987" s="125"/>
      <c r="BL987" s="2"/>
      <c r="BM987" s="2"/>
      <c r="BN987" s="2"/>
      <c r="BO987" s="125"/>
      <c r="BP987" s="125"/>
      <c r="BQ987" s="125"/>
      <c r="BR987" s="2"/>
      <c r="BS987" s="2"/>
      <c r="BT987" s="2"/>
      <c r="BU987" s="125"/>
      <c r="BV987" s="125"/>
      <c r="BW987" s="125"/>
      <c r="BX987" s="2"/>
      <c r="BY987" s="2"/>
      <c r="BZ987" s="2"/>
      <c r="CA987" s="2"/>
      <c r="CB987" s="2"/>
    </row>
    <row r="988" spans="1:80" ht="15.5" x14ac:dyDescent="0.3">
      <c r="A988" s="10"/>
      <c r="B988" s="2"/>
      <c r="C988" s="2"/>
      <c r="D988" s="12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10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125"/>
      <c r="BD988" s="2"/>
      <c r="BE988" s="2"/>
      <c r="BF988" s="2"/>
      <c r="BG988" s="2"/>
      <c r="BH988" s="2"/>
      <c r="BI988" s="125"/>
      <c r="BJ988" s="125"/>
      <c r="BK988" s="125"/>
      <c r="BL988" s="2"/>
      <c r="BM988" s="2"/>
      <c r="BN988" s="2"/>
      <c r="BO988" s="125"/>
      <c r="BP988" s="125"/>
      <c r="BQ988" s="125"/>
      <c r="BR988" s="2"/>
      <c r="BS988" s="2"/>
      <c r="BT988" s="2"/>
      <c r="BU988" s="125"/>
      <c r="BV988" s="125"/>
      <c r="BW988" s="125"/>
      <c r="BX988" s="2"/>
      <c r="BY988" s="2"/>
      <c r="BZ988" s="2"/>
      <c r="CA988" s="2"/>
      <c r="CB988" s="2"/>
    </row>
    <row r="989" spans="1:80" ht="15.5" x14ac:dyDescent="0.3">
      <c r="A989" s="10"/>
      <c r="B989" s="2"/>
      <c r="C989" s="2"/>
      <c r="D989" s="12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10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125"/>
      <c r="BD989" s="2"/>
      <c r="BE989" s="2"/>
      <c r="BF989" s="2"/>
      <c r="BG989" s="2"/>
      <c r="BH989" s="2"/>
      <c r="BI989" s="125"/>
      <c r="BJ989" s="125"/>
      <c r="BK989" s="125"/>
      <c r="BL989" s="2"/>
      <c r="BM989" s="2"/>
      <c r="BN989" s="2"/>
      <c r="BO989" s="125"/>
      <c r="BP989" s="125"/>
      <c r="BQ989" s="125"/>
      <c r="BR989" s="2"/>
      <c r="BS989" s="2"/>
      <c r="BT989" s="2"/>
      <c r="BU989" s="125"/>
      <c r="BV989" s="125"/>
      <c r="BW989" s="125"/>
      <c r="BX989" s="2"/>
      <c r="BY989" s="2"/>
      <c r="BZ989" s="2"/>
      <c r="CA989" s="2"/>
      <c r="CB989" s="2"/>
    </row>
    <row r="990" spans="1:80" ht="15.5" x14ac:dyDescent="0.3">
      <c r="A990" s="10"/>
      <c r="B990" s="2"/>
      <c r="C990" s="2"/>
      <c r="D990" s="12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10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125"/>
      <c r="BD990" s="2"/>
      <c r="BE990" s="2"/>
      <c r="BF990" s="2"/>
      <c r="BG990" s="2"/>
      <c r="BH990" s="2"/>
      <c r="BI990" s="125"/>
      <c r="BJ990" s="125"/>
      <c r="BK990" s="125"/>
      <c r="BL990" s="2"/>
      <c r="BM990" s="2"/>
      <c r="BN990" s="2"/>
      <c r="BO990" s="125"/>
      <c r="BP990" s="125"/>
      <c r="BQ990" s="125"/>
      <c r="BR990" s="2"/>
      <c r="BS990" s="2"/>
      <c r="BT990" s="2"/>
      <c r="BU990" s="125"/>
      <c r="BV990" s="125"/>
      <c r="BW990" s="125"/>
      <c r="BX990" s="2"/>
      <c r="BY990" s="2"/>
      <c r="BZ990" s="2"/>
      <c r="CA990" s="2"/>
      <c r="CB990" s="2"/>
    </row>
    <row r="991" spans="1:80" ht="15.5" x14ac:dyDescent="0.3">
      <c r="A991" s="10"/>
      <c r="B991" s="2"/>
      <c r="C991" s="2"/>
      <c r="D991" s="12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10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125"/>
      <c r="BD991" s="2"/>
      <c r="BE991" s="2"/>
      <c r="BF991" s="2"/>
      <c r="BG991" s="2"/>
      <c r="BH991" s="2"/>
      <c r="BI991" s="125"/>
      <c r="BJ991" s="125"/>
      <c r="BK991" s="125"/>
      <c r="BL991" s="2"/>
      <c r="BM991" s="2"/>
      <c r="BN991" s="2"/>
      <c r="BO991" s="125"/>
      <c r="BP991" s="125"/>
      <c r="BQ991" s="125"/>
      <c r="BR991" s="2"/>
      <c r="BS991" s="2"/>
      <c r="BT991" s="2"/>
      <c r="BU991" s="125"/>
      <c r="BV991" s="125"/>
      <c r="BW991" s="125"/>
      <c r="BX991" s="2"/>
      <c r="BY991" s="2"/>
      <c r="BZ991" s="2"/>
      <c r="CA991" s="2"/>
      <c r="CB991" s="2"/>
    </row>
    <row r="992" spans="1:80" ht="15.5" x14ac:dyDescent="0.3">
      <c r="A992" s="10"/>
      <c r="B992" s="2"/>
      <c r="C992" s="2"/>
      <c r="D992" s="12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10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125"/>
      <c r="BD992" s="2"/>
      <c r="BE992" s="2"/>
      <c r="BF992" s="2"/>
      <c r="BG992" s="2"/>
      <c r="BH992" s="2"/>
      <c r="BI992" s="125"/>
      <c r="BJ992" s="125"/>
      <c r="BK992" s="125"/>
      <c r="BL992" s="2"/>
      <c r="BM992" s="2"/>
      <c r="BN992" s="2"/>
      <c r="BO992" s="125"/>
      <c r="BP992" s="125"/>
      <c r="BQ992" s="125"/>
      <c r="BR992" s="2"/>
      <c r="BS992" s="2"/>
      <c r="BT992" s="2"/>
      <c r="BU992" s="125"/>
      <c r="BV992" s="125"/>
      <c r="BW992" s="125"/>
      <c r="BX992" s="2"/>
      <c r="BY992" s="2"/>
      <c r="BZ992" s="2"/>
      <c r="CA992" s="2"/>
      <c r="CB992" s="2"/>
    </row>
    <row r="993" spans="1:80" ht="15.5" x14ac:dyDescent="0.3">
      <c r="A993" s="10"/>
      <c r="B993" s="2"/>
      <c r="C993" s="2"/>
      <c r="D993" s="12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10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125"/>
      <c r="BD993" s="2"/>
      <c r="BE993" s="2"/>
      <c r="BF993" s="2"/>
      <c r="BG993" s="2"/>
      <c r="BH993" s="2"/>
      <c r="BI993" s="125"/>
      <c r="BJ993" s="125"/>
      <c r="BK993" s="125"/>
      <c r="BL993" s="2"/>
      <c r="BM993" s="2"/>
      <c r="BN993" s="2"/>
      <c r="BO993" s="125"/>
      <c r="BP993" s="125"/>
      <c r="BQ993" s="125"/>
      <c r="BR993" s="2"/>
      <c r="BS993" s="2"/>
      <c r="BT993" s="2"/>
      <c r="BU993" s="125"/>
      <c r="BV993" s="125"/>
      <c r="BW993" s="125"/>
      <c r="BX993" s="2"/>
      <c r="BY993" s="2"/>
      <c r="BZ993" s="2"/>
      <c r="CA993" s="2"/>
      <c r="CB993" s="2"/>
    </row>
    <row r="994" spans="1:80" ht="15.5" x14ac:dyDescent="0.3">
      <c r="A994" s="10"/>
      <c r="B994" s="2"/>
      <c r="C994" s="2"/>
      <c r="D994" s="12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10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125"/>
      <c r="BD994" s="2"/>
      <c r="BE994" s="2"/>
      <c r="BF994" s="2"/>
      <c r="BG994" s="2"/>
      <c r="BH994" s="2"/>
      <c r="BI994" s="125"/>
      <c r="BJ994" s="125"/>
      <c r="BK994" s="125"/>
      <c r="BL994" s="2"/>
      <c r="BM994" s="2"/>
      <c r="BN994" s="2"/>
      <c r="BO994" s="125"/>
      <c r="BP994" s="125"/>
      <c r="BQ994" s="125"/>
      <c r="BR994" s="2"/>
      <c r="BS994" s="2"/>
      <c r="BT994" s="2"/>
      <c r="BU994" s="125"/>
      <c r="BV994" s="125"/>
      <c r="BW994" s="125"/>
      <c r="BX994" s="2"/>
      <c r="BY994" s="2"/>
      <c r="BZ994" s="2"/>
      <c r="CA994" s="2"/>
      <c r="CB994" s="2"/>
    </row>
    <row r="995" spans="1:80" ht="15.5" x14ac:dyDescent="0.3">
      <c r="A995" s="10"/>
      <c r="B995" s="2"/>
      <c r="C995" s="2"/>
      <c r="D995" s="12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10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125"/>
      <c r="BD995" s="2"/>
      <c r="BE995" s="2"/>
      <c r="BF995" s="2"/>
      <c r="BG995" s="2"/>
      <c r="BH995" s="2"/>
      <c r="BI995" s="125"/>
      <c r="BJ995" s="125"/>
      <c r="BK995" s="125"/>
      <c r="BL995" s="2"/>
      <c r="BM995" s="2"/>
      <c r="BN995" s="2"/>
      <c r="BO995" s="125"/>
      <c r="BP995" s="125"/>
      <c r="BQ995" s="125"/>
      <c r="BR995" s="2"/>
      <c r="BS995" s="2"/>
      <c r="BT995" s="2"/>
      <c r="BU995" s="125"/>
      <c r="BV995" s="125"/>
      <c r="BW995" s="125"/>
      <c r="BX995" s="2"/>
      <c r="BY995" s="2"/>
      <c r="BZ995" s="2"/>
      <c r="CA995" s="2"/>
      <c r="CB995" s="2"/>
    </row>
    <row r="996" spans="1:80" ht="15.5" x14ac:dyDescent="0.3">
      <c r="A996" s="10"/>
      <c r="B996" s="2"/>
      <c r="C996" s="2"/>
      <c r="D996" s="12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10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125"/>
      <c r="BD996" s="2"/>
      <c r="BE996" s="2"/>
      <c r="BF996" s="2"/>
      <c r="BG996" s="2"/>
      <c r="BH996" s="2"/>
      <c r="BI996" s="125"/>
      <c r="BJ996" s="125"/>
      <c r="BK996" s="125"/>
      <c r="BL996" s="2"/>
      <c r="BM996" s="2"/>
      <c r="BN996" s="2"/>
      <c r="BO996" s="125"/>
      <c r="BP996" s="125"/>
      <c r="BQ996" s="125"/>
      <c r="BR996" s="2"/>
      <c r="BS996" s="2"/>
      <c r="BT996" s="2"/>
      <c r="BU996" s="125"/>
      <c r="BV996" s="125"/>
      <c r="BW996" s="125"/>
      <c r="BX996" s="2"/>
      <c r="BY996" s="2"/>
      <c r="BZ996" s="2"/>
      <c r="CA996" s="2"/>
      <c r="CB996" s="2"/>
    </row>
    <row r="997" spans="1:80" ht="15.5" x14ac:dyDescent="0.3">
      <c r="A997" s="10"/>
      <c r="B997" s="2"/>
      <c r="C997" s="2"/>
      <c r="D997" s="12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10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125"/>
      <c r="BD997" s="2"/>
      <c r="BE997" s="2"/>
      <c r="BF997" s="2"/>
      <c r="BG997" s="2"/>
      <c r="BH997" s="2"/>
      <c r="BI997" s="125"/>
      <c r="BJ997" s="125"/>
      <c r="BK997" s="125"/>
      <c r="BL997" s="2"/>
      <c r="BM997" s="2"/>
      <c r="BN997" s="2"/>
      <c r="BO997" s="125"/>
      <c r="BP997" s="125"/>
      <c r="BQ997" s="125"/>
      <c r="BR997" s="2"/>
      <c r="BS997" s="2"/>
      <c r="BT997" s="2"/>
      <c r="BU997" s="125"/>
      <c r="BV997" s="125"/>
      <c r="BW997" s="125"/>
      <c r="BX997" s="2"/>
      <c r="BY997" s="2"/>
      <c r="BZ997" s="2"/>
      <c r="CA997" s="2"/>
      <c r="CB997" s="2"/>
    </row>
  </sheetData>
  <mergeCells count="36">
    <mergeCell ref="BA1:BE1"/>
    <mergeCell ref="BG1:BK1"/>
    <mergeCell ref="BM1:BQ1"/>
    <mergeCell ref="BS1:BW1"/>
    <mergeCell ref="B1:D1"/>
    <mergeCell ref="E1:R1"/>
    <mergeCell ref="S1:X1"/>
    <mergeCell ref="Y1:AF1"/>
    <mergeCell ref="AH1:AP1"/>
    <mergeCell ref="AQ1:AR1"/>
    <mergeCell ref="AS1:AU1"/>
    <mergeCell ref="E2:F2"/>
    <mergeCell ref="G2:H2"/>
    <mergeCell ref="B2:B3"/>
    <mergeCell ref="C2:C3"/>
    <mergeCell ref="D2:D3"/>
    <mergeCell ref="I2:J2"/>
    <mergeCell ref="K2:L2"/>
    <mergeCell ref="M2:N2"/>
    <mergeCell ref="O2:P2"/>
    <mergeCell ref="AE2:AF2"/>
    <mergeCell ref="Q2:R2"/>
    <mergeCell ref="S2:T2"/>
    <mergeCell ref="U2:V2"/>
    <mergeCell ref="W2:X2"/>
    <mergeCell ref="AA2:AB2"/>
    <mergeCell ref="AC2:AD2"/>
    <mergeCell ref="AG2:AG3"/>
    <mergeCell ref="AH2:AI2"/>
    <mergeCell ref="AJ2:AL2"/>
    <mergeCell ref="AM2:AO2"/>
    <mergeCell ref="AQ2:AR2"/>
    <mergeCell ref="AS2:AU2"/>
    <mergeCell ref="AW1:AW3"/>
    <mergeCell ref="AX1:AX3"/>
    <mergeCell ref="AY1:AY3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997"/>
  <sheetViews>
    <sheetView zoomScale="67" workbookViewId="0">
      <selection activeCell="BA13" sqref="BA13"/>
    </sheetView>
  </sheetViews>
  <sheetFormatPr defaultColWidth="12.6640625" defaultRowHeight="15" customHeight="1" x14ac:dyDescent="0.3"/>
  <cols>
    <col min="1" max="1" width="44.9140625" customWidth="1"/>
    <col min="2" max="3" width="22.4140625" customWidth="1"/>
    <col min="4" max="4" width="10.9140625" customWidth="1"/>
    <col min="5" max="6" width="14.75" customWidth="1"/>
    <col min="7" max="7" width="15.25" customWidth="1"/>
    <col min="8" max="8" width="12.4140625" customWidth="1"/>
    <col min="9" max="9" width="15.25" customWidth="1"/>
    <col min="10" max="10" width="12.4140625" customWidth="1"/>
    <col min="11" max="11" width="15.25" customWidth="1"/>
    <col min="12" max="16" width="12.4140625" customWidth="1"/>
    <col min="17" max="17" width="15.25" customWidth="1"/>
    <col min="18" max="18" width="12.4140625" customWidth="1"/>
    <col min="19" max="19" width="15.25" customWidth="1"/>
    <col min="20" max="20" width="12.4140625" customWidth="1"/>
    <col min="21" max="21" width="15.25" customWidth="1"/>
    <col min="22" max="22" width="12.4140625" customWidth="1"/>
    <col min="23" max="23" width="15.25" customWidth="1"/>
    <col min="24" max="24" width="12.4140625" customWidth="1"/>
    <col min="25" max="25" width="15.25" customWidth="1"/>
    <col min="26" max="26" width="15.9140625" customWidth="1"/>
    <col min="27" max="27" width="26.6640625" customWidth="1"/>
    <col min="28" max="28" width="21.6640625" customWidth="1"/>
    <col min="29" max="29" width="11.1640625" customWidth="1"/>
    <col min="30" max="30" width="11.5" customWidth="1"/>
    <col min="31" max="31" width="12.5" customWidth="1"/>
    <col min="32" max="32" width="11.5" customWidth="1"/>
    <col min="33" max="33" width="21.1640625" customWidth="1"/>
    <col min="34" max="34" width="12.4140625" customWidth="1"/>
    <col min="35" max="35" width="15.75" customWidth="1"/>
    <col min="36" max="36" width="16.75" customWidth="1"/>
    <col min="37" max="37" width="15.1640625" customWidth="1"/>
    <col min="38" max="38" width="12.5" customWidth="1"/>
    <col min="39" max="39" width="15.4140625" customWidth="1"/>
    <col min="40" max="40" width="20.5" customWidth="1"/>
    <col min="41" max="41" width="16.1640625" customWidth="1"/>
    <col min="42" max="42" width="12.4140625" customWidth="1"/>
    <col min="43" max="43" width="17.6640625" customWidth="1"/>
    <col min="44" max="44" width="27.1640625" customWidth="1"/>
    <col min="45" max="45" width="15.1640625" customWidth="1"/>
    <col min="46" max="46" width="14.6640625" customWidth="1"/>
    <col min="47" max="48" width="13" customWidth="1"/>
    <col min="49" max="50" width="7.75" customWidth="1"/>
    <col min="51" max="53" width="24.1640625" customWidth="1"/>
    <col min="54" max="54" width="23.5" customWidth="1"/>
    <col min="55" max="59" width="27.5" customWidth="1"/>
    <col min="60" max="60" width="7.75" customWidth="1"/>
    <col min="61" max="61" width="13.08203125" customWidth="1"/>
    <col min="62" max="62" width="17.25" customWidth="1"/>
    <col min="63" max="63" width="13.9140625" customWidth="1"/>
    <col min="64" max="64" width="11" customWidth="1"/>
    <col min="65" max="65" width="7.75" customWidth="1"/>
    <col min="66" max="66" width="12.75" customWidth="1"/>
    <col min="67" max="67" width="13.25" customWidth="1"/>
    <col min="68" max="68" width="13.08203125" customWidth="1"/>
    <col min="69" max="69" width="11.83203125" customWidth="1"/>
    <col min="70" max="70" width="7.75" customWidth="1"/>
    <col min="71" max="71" width="12.58203125" customWidth="1"/>
    <col min="72" max="72" width="12.4140625" customWidth="1"/>
    <col min="73" max="73" width="13.75" customWidth="1"/>
    <col min="74" max="74" width="12.83203125" customWidth="1"/>
    <col min="75" max="75" width="7.75" customWidth="1"/>
    <col min="76" max="76" width="11.58203125" customWidth="1"/>
    <col min="77" max="77" width="13.25" customWidth="1"/>
    <col min="78" max="78" width="14.5" customWidth="1"/>
    <col min="79" max="79" width="12.08203125" customWidth="1"/>
  </cols>
  <sheetData>
    <row r="1" spans="1:79" ht="15" customHeight="1" x14ac:dyDescent="0.35">
      <c r="A1" s="13"/>
      <c r="B1" s="226" t="s">
        <v>186</v>
      </c>
      <c r="C1" s="200"/>
      <c r="D1" s="200"/>
      <c r="E1" s="200"/>
      <c r="F1" s="200"/>
      <c r="G1" s="227" t="s">
        <v>187</v>
      </c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28"/>
      <c r="U1" s="229" t="s">
        <v>188</v>
      </c>
      <c r="V1" s="202"/>
      <c r="W1" s="202"/>
      <c r="X1" s="202"/>
      <c r="Y1" s="202"/>
      <c r="Z1" s="228"/>
      <c r="AA1" s="230" t="s">
        <v>189</v>
      </c>
      <c r="AB1" s="207"/>
      <c r="AC1" s="207"/>
      <c r="AD1" s="207"/>
      <c r="AE1" s="207"/>
      <c r="AF1" s="207"/>
      <c r="AG1" s="207"/>
      <c r="AH1" s="208"/>
      <c r="AI1" s="14" t="s">
        <v>190</v>
      </c>
      <c r="AJ1" s="230" t="s">
        <v>191</v>
      </c>
      <c r="AK1" s="207"/>
      <c r="AL1" s="207"/>
      <c r="AM1" s="207"/>
      <c r="AN1" s="207"/>
      <c r="AO1" s="207"/>
      <c r="AP1" s="207"/>
      <c r="AQ1" s="207"/>
      <c r="AR1" s="208"/>
      <c r="AS1" s="231" t="s">
        <v>192</v>
      </c>
      <c r="AT1" s="208"/>
      <c r="AU1" s="231" t="s">
        <v>193</v>
      </c>
      <c r="AV1" s="207"/>
      <c r="AW1" s="208"/>
      <c r="AX1" s="15"/>
      <c r="AY1" s="296" t="s">
        <v>194</v>
      </c>
      <c r="AZ1" s="296" t="s">
        <v>195</v>
      </c>
      <c r="BA1" s="296" t="s">
        <v>196</v>
      </c>
      <c r="BB1" s="296" t="s">
        <v>197</v>
      </c>
      <c r="BC1" s="296" t="s">
        <v>198</v>
      </c>
      <c r="BD1" s="296" t="s">
        <v>199</v>
      </c>
      <c r="BE1" s="296" t="s">
        <v>200</v>
      </c>
      <c r="BF1" s="296" t="s">
        <v>201</v>
      </c>
      <c r="BG1" s="296" t="s">
        <v>202</v>
      </c>
      <c r="BH1" s="234"/>
      <c r="BI1" s="297" t="s">
        <v>0</v>
      </c>
      <c r="BJ1" s="298"/>
      <c r="BK1" s="298"/>
      <c r="BL1" s="298"/>
      <c r="BM1" s="289"/>
      <c r="BN1" s="297" t="s">
        <v>1</v>
      </c>
      <c r="BO1" s="298"/>
      <c r="BP1" s="298"/>
      <c r="BQ1" s="298"/>
      <c r="BR1" s="289"/>
      <c r="BS1" s="297" t="s">
        <v>2</v>
      </c>
      <c r="BT1" s="298"/>
      <c r="BU1" s="298"/>
      <c r="BV1" s="298"/>
      <c r="BW1" s="289"/>
      <c r="BX1" s="297" t="s">
        <v>256</v>
      </c>
      <c r="BY1" s="298"/>
      <c r="BZ1" s="298"/>
      <c r="CA1" s="298"/>
    </row>
    <row r="2" spans="1:79" ht="58" x14ac:dyDescent="0.35">
      <c r="A2" s="13" t="s">
        <v>3</v>
      </c>
      <c r="B2" s="232" t="s">
        <v>203</v>
      </c>
      <c r="C2" s="232" t="s">
        <v>204</v>
      </c>
      <c r="D2" s="222" t="s">
        <v>205</v>
      </c>
      <c r="E2" s="16" t="s">
        <v>206</v>
      </c>
      <c r="F2" s="16" t="s">
        <v>207</v>
      </c>
      <c r="G2" s="223" t="s">
        <v>208</v>
      </c>
      <c r="H2" s="188"/>
      <c r="I2" s="220" t="s">
        <v>209</v>
      </c>
      <c r="J2" s="188"/>
      <c r="K2" s="220" t="s">
        <v>210</v>
      </c>
      <c r="L2" s="188"/>
      <c r="M2" s="220" t="s">
        <v>211</v>
      </c>
      <c r="N2" s="188"/>
      <c r="O2" s="221" t="s">
        <v>212</v>
      </c>
      <c r="P2" s="188"/>
      <c r="Q2" s="220" t="s">
        <v>213</v>
      </c>
      <c r="R2" s="188"/>
      <c r="S2" s="220" t="s">
        <v>214</v>
      </c>
      <c r="T2" s="215"/>
      <c r="U2" s="210" t="s">
        <v>215</v>
      </c>
      <c r="V2" s="188"/>
      <c r="W2" s="211" t="s">
        <v>216</v>
      </c>
      <c r="X2" s="188"/>
      <c r="Y2" s="211" t="s">
        <v>217</v>
      </c>
      <c r="Z2" s="215"/>
      <c r="AA2" s="17" t="s">
        <v>218</v>
      </c>
      <c r="AB2" s="18" t="s">
        <v>219</v>
      </c>
      <c r="AC2" s="216" t="s">
        <v>220</v>
      </c>
      <c r="AD2" s="178"/>
      <c r="AE2" s="217" t="s">
        <v>221</v>
      </c>
      <c r="AF2" s="178"/>
      <c r="AG2" s="217" t="s">
        <v>222</v>
      </c>
      <c r="AH2" s="185"/>
      <c r="AI2" s="218">
        <v>3</v>
      </c>
      <c r="AJ2" s="219" t="s">
        <v>223</v>
      </c>
      <c r="AK2" s="178"/>
      <c r="AL2" s="217" t="s">
        <v>224</v>
      </c>
      <c r="AM2" s="180"/>
      <c r="AN2" s="178"/>
      <c r="AO2" s="212" t="s">
        <v>225</v>
      </c>
      <c r="AP2" s="182"/>
      <c r="AQ2" s="183"/>
      <c r="AR2" s="19" t="s">
        <v>226</v>
      </c>
      <c r="AS2" s="213" t="s">
        <v>227</v>
      </c>
      <c r="AT2" s="185"/>
      <c r="AU2" s="214" t="s">
        <v>228</v>
      </c>
      <c r="AV2" s="182"/>
      <c r="AW2" s="183"/>
      <c r="AX2" s="15"/>
      <c r="AY2" s="299"/>
      <c r="AZ2" s="299"/>
      <c r="BA2" s="299"/>
      <c r="BB2" s="299"/>
      <c r="BC2" s="299"/>
      <c r="BD2" s="299"/>
      <c r="BE2" s="299"/>
      <c r="BF2" s="299"/>
      <c r="BG2" s="299"/>
      <c r="BH2" s="234"/>
      <c r="BI2" s="300" t="s">
        <v>207</v>
      </c>
      <c r="BJ2" s="300" t="s">
        <v>260</v>
      </c>
      <c r="BK2" s="301" t="s">
        <v>263</v>
      </c>
      <c r="BL2" s="301" t="s">
        <v>262</v>
      </c>
      <c r="BM2" s="302"/>
      <c r="BN2" s="300" t="s">
        <v>207</v>
      </c>
      <c r="BO2" s="300" t="s">
        <v>260</v>
      </c>
      <c r="BP2" s="301" t="s">
        <v>257</v>
      </c>
      <c r="BQ2" s="301" t="s">
        <v>262</v>
      </c>
      <c r="BR2" s="302"/>
      <c r="BS2" s="300" t="s">
        <v>207</v>
      </c>
      <c r="BT2" s="300" t="s">
        <v>260</v>
      </c>
      <c r="BU2" s="301" t="s">
        <v>257</v>
      </c>
      <c r="BV2" s="301" t="s">
        <v>262</v>
      </c>
      <c r="BW2" s="302"/>
      <c r="BX2" s="300" t="s">
        <v>207</v>
      </c>
      <c r="BY2" s="300" t="s">
        <v>260</v>
      </c>
      <c r="BZ2" s="301" t="s">
        <v>257</v>
      </c>
      <c r="CA2" s="301" t="s">
        <v>262</v>
      </c>
    </row>
    <row r="3" spans="1:79" ht="14.25" customHeight="1" x14ac:dyDescent="0.35">
      <c r="B3" s="195"/>
      <c r="C3" s="195"/>
      <c r="D3" s="197"/>
      <c r="E3" s="224" t="s">
        <v>229</v>
      </c>
      <c r="F3" s="225"/>
      <c r="G3" s="22" t="s">
        <v>206</v>
      </c>
      <c r="H3" s="23" t="s">
        <v>207</v>
      </c>
      <c r="I3" s="23" t="s">
        <v>206</v>
      </c>
      <c r="J3" s="23" t="s">
        <v>207</v>
      </c>
      <c r="K3" s="23" t="s">
        <v>206</v>
      </c>
      <c r="L3" s="23" t="s">
        <v>207</v>
      </c>
      <c r="M3" s="23" t="s">
        <v>206</v>
      </c>
      <c r="N3" s="23" t="s">
        <v>207</v>
      </c>
      <c r="O3" s="24" t="s">
        <v>206</v>
      </c>
      <c r="P3" s="24" t="s">
        <v>207</v>
      </c>
      <c r="Q3" s="23" t="s">
        <v>206</v>
      </c>
      <c r="R3" s="23" t="s">
        <v>207</v>
      </c>
      <c r="S3" s="23" t="s">
        <v>206</v>
      </c>
      <c r="T3" s="25" t="s">
        <v>207</v>
      </c>
      <c r="U3" s="26" t="s">
        <v>206</v>
      </c>
      <c r="V3" s="27" t="s">
        <v>207</v>
      </c>
      <c r="W3" s="27" t="s">
        <v>206</v>
      </c>
      <c r="X3" s="27" t="s">
        <v>207</v>
      </c>
      <c r="Y3" s="27" t="s">
        <v>206</v>
      </c>
      <c r="Z3" s="28" t="s">
        <v>207</v>
      </c>
      <c r="AA3" s="29" t="s">
        <v>230</v>
      </c>
      <c r="AB3" s="30" t="s">
        <v>231</v>
      </c>
      <c r="AC3" s="31" t="s">
        <v>232</v>
      </c>
      <c r="AD3" s="30" t="s">
        <v>233</v>
      </c>
      <c r="AE3" s="29" t="s">
        <v>232</v>
      </c>
      <c r="AF3" s="30" t="s">
        <v>233</v>
      </c>
      <c r="AG3" s="29" t="s">
        <v>232</v>
      </c>
      <c r="AH3" s="32" t="s">
        <v>233</v>
      </c>
      <c r="AI3" s="176"/>
      <c r="AJ3" s="29" t="s">
        <v>232</v>
      </c>
      <c r="AK3" s="30" t="s">
        <v>233</v>
      </c>
      <c r="AL3" s="29" t="s">
        <v>232</v>
      </c>
      <c r="AM3" s="30" t="s">
        <v>233</v>
      </c>
      <c r="AN3" s="31" t="s">
        <v>234</v>
      </c>
      <c r="AO3" s="29" t="s">
        <v>232</v>
      </c>
      <c r="AP3" s="33" t="s">
        <v>233</v>
      </c>
      <c r="AQ3" s="34" t="s">
        <v>235</v>
      </c>
      <c r="AR3" s="34" t="s">
        <v>236</v>
      </c>
      <c r="AS3" s="35" t="s">
        <v>232</v>
      </c>
      <c r="AT3" s="36" t="s">
        <v>233</v>
      </c>
      <c r="AU3" s="35" t="s">
        <v>232</v>
      </c>
      <c r="AV3" s="37" t="s">
        <v>233</v>
      </c>
      <c r="AW3" s="38" t="s">
        <v>237</v>
      </c>
      <c r="AX3" s="15"/>
      <c r="AY3" s="299"/>
      <c r="AZ3" s="299"/>
      <c r="BA3" s="299"/>
      <c r="BB3" s="299"/>
      <c r="BC3" s="299"/>
      <c r="BD3" s="299"/>
      <c r="BE3" s="299"/>
      <c r="BF3" s="299"/>
      <c r="BG3" s="299"/>
      <c r="BH3" s="234"/>
      <c r="BI3" s="303"/>
      <c r="BJ3" s="303"/>
      <c r="BK3" s="304"/>
      <c r="BL3" s="304"/>
      <c r="BM3" s="303"/>
      <c r="BN3" s="303"/>
      <c r="BO3" s="303"/>
      <c r="BP3" s="304"/>
      <c r="BQ3" s="304"/>
      <c r="BR3" s="303"/>
      <c r="BS3" s="303"/>
      <c r="BT3" s="303"/>
      <c r="BU3" s="304"/>
      <c r="BV3" s="304"/>
      <c r="BW3" s="303"/>
      <c r="BX3" s="303"/>
      <c r="BY3" s="303"/>
      <c r="BZ3" s="304"/>
      <c r="CA3" s="304"/>
    </row>
    <row r="4" spans="1:79" ht="14.25" customHeight="1" x14ac:dyDescent="0.35">
      <c r="A4" s="39" t="s">
        <v>180</v>
      </c>
      <c r="B4" s="15"/>
      <c r="C4" s="15"/>
      <c r="D4" s="15"/>
      <c r="E4" s="41"/>
      <c r="F4" s="41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2"/>
      <c r="U4" s="40"/>
      <c r="V4" s="40"/>
      <c r="W4" s="40"/>
      <c r="X4" s="40"/>
      <c r="Y4" s="40"/>
      <c r="Z4" s="40"/>
      <c r="AA4" s="15"/>
      <c r="AB4" s="43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40"/>
      <c r="BA4" s="40"/>
      <c r="BB4" s="15"/>
      <c r="BC4" s="15"/>
      <c r="BD4" s="15"/>
      <c r="BE4" s="15"/>
      <c r="BF4" s="15"/>
      <c r="BG4" s="15"/>
      <c r="BI4" s="287"/>
      <c r="BJ4" s="287"/>
      <c r="BK4" s="288"/>
      <c r="BL4" s="288"/>
      <c r="BM4" s="287"/>
      <c r="BN4" s="287"/>
      <c r="BO4" s="287"/>
      <c r="BP4" s="288"/>
      <c r="BQ4" s="288"/>
      <c r="BR4" s="287"/>
      <c r="BS4" s="287"/>
      <c r="BT4" s="287"/>
      <c r="BU4" s="288"/>
      <c r="BV4" s="288"/>
      <c r="BW4" s="287"/>
      <c r="BX4" s="287"/>
      <c r="BY4" s="287"/>
      <c r="BZ4" s="288"/>
      <c r="CA4" s="288"/>
    </row>
    <row r="5" spans="1:79" ht="14.25" customHeight="1" x14ac:dyDescent="0.35">
      <c r="A5" s="44" t="s">
        <v>6</v>
      </c>
      <c r="B5" s="45">
        <f>'JMP Total sum FINAL calcs'!B5</f>
        <v>35530085.165305592</v>
      </c>
      <c r="C5" s="45">
        <f t="shared" ref="C5:C18" si="0">H5+J5+L5+N5+R5+T5</f>
        <v>8971346.209999999</v>
      </c>
      <c r="D5" s="46">
        <f>[1]HH_Islam_wealth!D8</f>
        <v>8.0367388563218505</v>
      </c>
      <c r="E5" s="46">
        <v>45.101320000000001</v>
      </c>
      <c r="F5" s="46">
        <v>4046195.96649</v>
      </c>
      <c r="G5" s="47">
        <v>0</v>
      </c>
      <c r="H5" s="47">
        <v>0</v>
      </c>
      <c r="I5" s="47">
        <v>16.351500000000001</v>
      </c>
      <c r="J5" s="47">
        <v>1466949.3189900001</v>
      </c>
      <c r="K5" s="47"/>
      <c r="L5" s="47"/>
      <c r="M5" s="47">
        <v>62.26144</v>
      </c>
      <c r="N5" s="47">
        <v>5585689.1342500001</v>
      </c>
      <c r="O5" s="47">
        <f t="shared" ref="O5:P5" si="1">M5</f>
        <v>62.26144</v>
      </c>
      <c r="P5" s="47">
        <f t="shared" si="1"/>
        <v>5585689.1342500001</v>
      </c>
      <c r="Q5" s="47">
        <v>21.387070000000001</v>
      </c>
      <c r="R5" s="47">
        <v>1918707.75676</v>
      </c>
      <c r="S5" s="47"/>
      <c r="T5" s="48"/>
      <c r="U5" s="47">
        <v>8.1414200000000001</v>
      </c>
      <c r="V5" s="47">
        <v>730394.67556999996</v>
      </c>
      <c r="W5" s="47">
        <v>34.049199999999999</v>
      </c>
      <c r="X5" s="47">
        <v>3054671.6137399999</v>
      </c>
      <c r="Y5" s="47">
        <v>41.457889999999999</v>
      </c>
      <c r="Z5" s="47">
        <v>3719330.6017100001</v>
      </c>
      <c r="AA5" s="45">
        <f>P5+T5</f>
        <v>5585689.1342500001</v>
      </c>
      <c r="AB5" s="49">
        <f>AA5/(AA5+R5)</f>
        <v>0.74432219076012041</v>
      </c>
      <c r="AC5" s="45">
        <f>V5*AB5</f>
        <v>543648.96503978979</v>
      </c>
      <c r="AD5" s="45">
        <f>V5*(1-AB5)</f>
        <v>186745.7105302102</v>
      </c>
      <c r="AE5" s="45">
        <f t="shared" ref="AE5:AE18" si="2">X5*AB5</f>
        <v>2273659.8675917089</v>
      </c>
      <c r="AF5" s="45">
        <f t="shared" ref="AF5:AF18" si="3">X5*(1-AB5)</f>
        <v>781011.74614829081</v>
      </c>
      <c r="AG5" s="45">
        <f t="shared" ref="AG5:AG18" si="4">Z5*AB5</f>
        <v>2768380.3016259442</v>
      </c>
      <c r="AH5" s="45">
        <f t="shared" ref="AH5:AH18" si="5">Z5*(1-AB5)</f>
        <v>950950.30008405598</v>
      </c>
      <c r="AI5" s="45"/>
      <c r="AJ5" s="45">
        <f>AC5/D5</f>
        <v>67645.468486529862</v>
      </c>
      <c r="AK5" s="45">
        <f>AD5/($AI$2*D5)</f>
        <v>7745.5011652855728</v>
      </c>
      <c r="AL5" s="45">
        <f>AE5/D5</f>
        <v>282908.26767417049</v>
      </c>
      <c r="AM5" s="45">
        <f>AF5/($AI$2*D5)</f>
        <v>32393.394058251717</v>
      </c>
      <c r="AN5" s="45">
        <f t="shared" ref="AN5:AN18" si="6">AL5+AM5</f>
        <v>315301.66173242219</v>
      </c>
      <c r="AO5" s="45">
        <f>AG5/D5</f>
        <v>344465.62854885898</v>
      </c>
      <c r="AP5" s="45">
        <f>AH5/($AI$2*D5)</f>
        <v>39441.798349837736</v>
      </c>
      <c r="AQ5" s="45">
        <f t="shared" ref="AQ5:AQ18" si="7">AO5+AP5</f>
        <v>383907.42689869669</v>
      </c>
      <c r="AR5" s="45">
        <f t="shared" ref="AR5:AR18" si="8">AQ5+AN5</f>
        <v>699209.08863111888</v>
      </c>
      <c r="AS5" s="45">
        <f t="shared" ref="AS5:AS18" si="9">J5*AB5</f>
        <v>1091882.9308447035</v>
      </c>
      <c r="AT5" s="45">
        <f t="shared" ref="AT5:AT18" si="10">J5*(1-AB5)</f>
        <v>375066.38814529654</v>
      </c>
      <c r="AU5" s="45">
        <f>AS5/D5</f>
        <v>135861.44210543906</v>
      </c>
      <c r="AV5" s="45">
        <f>AT5/($AI$2*D5)</f>
        <v>15556.325969633908</v>
      </c>
      <c r="AW5" s="45">
        <f t="shared" ref="AW5:AW18" si="11">SUM(AU5:AV5)</f>
        <v>151417.76807507296</v>
      </c>
      <c r="AX5" s="45"/>
      <c r="AY5" s="45">
        <f t="shared" ref="AY5:AZ5" si="12">AQ5</f>
        <v>383907.42689869669</v>
      </c>
      <c r="AZ5" s="47">
        <f t="shared" si="12"/>
        <v>699209.08863111888</v>
      </c>
      <c r="BA5" s="47">
        <f t="shared" ref="BA5:BA18" si="13">SUM(AE5:AH5)</f>
        <v>6774002.21545</v>
      </c>
      <c r="BB5" s="45">
        <f t="shared" ref="BB5:BB18" si="14">AW5</f>
        <v>151417.76807507296</v>
      </c>
      <c r="BC5" s="45">
        <f t="shared" ref="BC5:BC18" si="15">BB5+AY5</f>
        <v>535325.1949737696</v>
      </c>
      <c r="BD5" s="45">
        <f t="shared" ref="BD5:BD36" si="16">AZ5*(E5/100)</f>
        <v>315352.52853260457</v>
      </c>
      <c r="BE5" s="45">
        <f t="shared" ref="BE5:BE36" si="17">BA5*(E5/100)</f>
        <v>3055164.4159971941</v>
      </c>
      <c r="BF5" s="45">
        <f t="shared" ref="BF5:BG5" si="18">AZ5-BD5</f>
        <v>383856.56009851431</v>
      </c>
      <c r="BG5" s="45">
        <f t="shared" si="18"/>
        <v>3718837.7994528059</v>
      </c>
      <c r="BI5" s="280">
        <f>0.75*BE5</f>
        <v>2291373.3119978956</v>
      </c>
      <c r="BJ5" s="280">
        <f>0.75*BD5</f>
        <v>236514.39639945343</v>
      </c>
      <c r="BK5" s="281">
        <f>BI5/B5</f>
        <v>6.449107288477246E-2</v>
      </c>
      <c r="BL5" s="281">
        <f>BI5/C5</f>
        <v>0.25541019801953402</v>
      </c>
      <c r="BM5" s="279"/>
      <c r="BN5" s="280">
        <f>0.25*BE5+BG5</f>
        <v>4482628.903452104</v>
      </c>
      <c r="BO5" s="280">
        <f>BF5+0.25*BD5</f>
        <v>462694.69223166548</v>
      </c>
      <c r="BP5" s="281">
        <f>BN5/B5</f>
        <v>0.12616431631380665</v>
      </c>
      <c r="BQ5" s="281">
        <f>BN5/C5</f>
        <v>0.49966067505626943</v>
      </c>
      <c r="BR5" s="279"/>
      <c r="BS5" s="280">
        <f>SUM(AS5:AT5)</f>
        <v>1466949.3189900001</v>
      </c>
      <c r="BT5" s="280">
        <f>BB5</f>
        <v>151417.76807507296</v>
      </c>
      <c r="BU5" s="281">
        <f>BS5/B5</f>
        <v>4.1287526111039169E-2</v>
      </c>
      <c r="BV5" s="281">
        <f>BS5/C5</f>
        <v>0.16351496025812165</v>
      </c>
      <c r="BW5" s="279"/>
      <c r="BX5" s="280">
        <f>H5</f>
        <v>0</v>
      </c>
      <c r="BY5" s="280">
        <f>BX5/D5</f>
        <v>0</v>
      </c>
      <c r="BZ5" s="281">
        <f>BX5/B5</f>
        <v>0</v>
      </c>
      <c r="CA5" s="281">
        <f>BX5/C5</f>
        <v>0</v>
      </c>
    </row>
    <row r="6" spans="1:79" ht="14.25" customHeight="1" x14ac:dyDescent="0.35">
      <c r="A6" s="44" t="s">
        <v>7</v>
      </c>
      <c r="B6" s="45">
        <f>'JMP Total sum FINAL calcs'!B6</f>
        <v>164669683.37243107</v>
      </c>
      <c r="C6" s="45">
        <f t="shared" si="0"/>
        <v>59047279.617699996</v>
      </c>
      <c r="D6" s="46">
        <f>[1]HH_Islam_wealth!D9</f>
        <v>5.1704213203570024</v>
      </c>
      <c r="E6" s="46">
        <v>37.080210000000001</v>
      </c>
      <c r="F6" s="46">
        <v>21894853.282559998</v>
      </c>
      <c r="G6" s="47">
        <v>0</v>
      </c>
      <c r="H6" s="47">
        <v>0</v>
      </c>
      <c r="I6" s="47">
        <v>17.537890000000001</v>
      </c>
      <c r="J6" s="47">
        <v>10355649.59637</v>
      </c>
      <c r="K6" s="47"/>
      <c r="L6" s="47"/>
      <c r="M6" s="47">
        <v>50.694400000000002</v>
      </c>
      <c r="N6" s="47">
        <v>29933661.50544</v>
      </c>
      <c r="O6" s="47">
        <f t="shared" ref="O6:P6" si="19">M6</f>
        <v>50.694400000000002</v>
      </c>
      <c r="P6" s="47">
        <f t="shared" si="19"/>
        <v>29933661.50544</v>
      </c>
      <c r="Q6" s="47">
        <v>31.767710000000001</v>
      </c>
      <c r="R6" s="47">
        <v>18757968.515889999</v>
      </c>
      <c r="S6" s="47"/>
      <c r="T6" s="48"/>
      <c r="U6" s="47">
        <v>14.3613</v>
      </c>
      <c r="V6" s="47">
        <v>8479956.9118600003</v>
      </c>
      <c r="W6" s="47">
        <v>21.88935</v>
      </c>
      <c r="X6" s="47">
        <v>12925067.95947</v>
      </c>
      <c r="Y6" s="47">
        <v>46.211449999999999</v>
      </c>
      <c r="Z6" s="47">
        <v>27286605.149999999</v>
      </c>
      <c r="AA6" s="45">
        <f t="shared" ref="AA6:AA18" si="20">P6+T6</f>
        <v>29933661.50544</v>
      </c>
      <c r="AB6" s="49">
        <f t="shared" ref="AB6:AB18" si="21">AA6/(AA6+R6)</f>
        <v>0.6147598980015081</v>
      </c>
      <c r="AC6" s="45">
        <f t="shared" ref="AC6:AC18" si="22">V6*AB6</f>
        <v>5213137.4461922375</v>
      </c>
      <c r="AD6" s="45">
        <f t="shared" ref="AD6:AD18" si="23">V6*(1-AB6)</f>
        <v>3266819.4656677628</v>
      </c>
      <c r="AE6" s="45">
        <f t="shared" si="2"/>
        <v>7945813.460426338</v>
      </c>
      <c r="AF6" s="45">
        <f t="shared" si="3"/>
        <v>4979254.4990436621</v>
      </c>
      <c r="AG6" s="45">
        <f t="shared" si="4"/>
        <v>16774710.598821424</v>
      </c>
      <c r="AH6" s="45">
        <f t="shared" si="5"/>
        <v>10511894.551178575</v>
      </c>
      <c r="AI6" s="45"/>
      <c r="AJ6" s="45">
        <f>AC6/D6</f>
        <v>1008261.633470188</v>
      </c>
      <c r="AK6" s="45">
        <f>AD6/($AI$2*D6)</f>
        <v>210609.49474308337</v>
      </c>
      <c r="AL6" s="45">
        <f>AE6/D6</f>
        <v>1536782.5885178933</v>
      </c>
      <c r="AM6" s="45">
        <f>AF6/($AI$2*D6)</f>
        <v>321008.9462432086</v>
      </c>
      <c r="AN6" s="45">
        <f t="shared" si="6"/>
        <v>1857791.5347611019</v>
      </c>
      <c r="AO6" s="45">
        <f>AG6/D6</f>
        <v>3244360.4804072678</v>
      </c>
      <c r="AP6" s="45">
        <f>AH6/($AI$2*D6)</f>
        <v>677694.2599623428</v>
      </c>
      <c r="AQ6" s="45">
        <f t="shared" si="7"/>
        <v>3922054.7403696105</v>
      </c>
      <c r="AR6" s="45">
        <f t="shared" si="8"/>
        <v>5779846.2751307124</v>
      </c>
      <c r="AS6" s="45">
        <f t="shared" si="9"/>
        <v>6366238.0896037798</v>
      </c>
      <c r="AT6" s="45">
        <f t="shared" si="10"/>
        <v>3989411.5067662206</v>
      </c>
      <c r="AU6" s="45">
        <f>AS6/D6</f>
        <v>1231280.333875037</v>
      </c>
      <c r="AV6" s="45">
        <f>AT6/($AI$2*D6)</f>
        <v>257194.48245987837</v>
      </c>
      <c r="AW6" s="45">
        <f t="shared" si="11"/>
        <v>1488474.8163349153</v>
      </c>
      <c r="AX6" s="45"/>
      <c r="AY6" s="45">
        <f t="shared" ref="AY6:AZ6" si="24">AQ6</f>
        <v>3922054.7403696105</v>
      </c>
      <c r="AZ6" s="47">
        <f t="shared" si="24"/>
        <v>5779846.2751307124</v>
      </c>
      <c r="BA6" s="47">
        <f t="shared" si="13"/>
        <v>40211673.109469995</v>
      </c>
      <c r="BB6" s="45">
        <f t="shared" si="14"/>
        <v>1488474.8163349153</v>
      </c>
      <c r="BC6" s="45">
        <f t="shared" si="15"/>
        <v>5410529.5567045258</v>
      </c>
      <c r="BD6" s="45">
        <f t="shared" si="16"/>
        <v>2143179.1364956461</v>
      </c>
      <c r="BE6" s="45">
        <f t="shared" si="17"/>
        <v>14910572.833505005</v>
      </c>
      <c r="BF6" s="45">
        <f t="shared" ref="BF6:BG6" si="25">AZ6-BD6</f>
        <v>3636667.1386350663</v>
      </c>
      <c r="BG6" s="45">
        <f t="shared" si="25"/>
        <v>25301100.27596499</v>
      </c>
      <c r="BI6" s="280">
        <f>0.75*BE6</f>
        <v>11182929.625128753</v>
      </c>
      <c r="BJ6" s="280">
        <f>0.75*BD6</f>
        <v>1607384.3523717346</v>
      </c>
      <c r="BK6" s="281">
        <f>BI6/B6</f>
        <v>6.7911283947977727E-2</v>
      </c>
      <c r="BL6" s="281">
        <f>BI6/C6</f>
        <v>0.18938941298451559</v>
      </c>
      <c r="BM6" s="279"/>
      <c r="BN6" s="280">
        <f>0.25*BE6+BG6</f>
        <v>29028743.484341241</v>
      </c>
      <c r="BO6" s="280">
        <f>BF6+0.25*BD6</f>
        <v>4172461.9227589779</v>
      </c>
      <c r="BP6" s="281">
        <f>BN6/B6</f>
        <v>0.17628468634804711</v>
      </c>
      <c r="BQ6" s="281">
        <f>BN6/C6</f>
        <v>0.4916186430990056</v>
      </c>
      <c r="BR6" s="279"/>
      <c r="BS6" s="280">
        <f>SUM(AS6:AT6)</f>
        <v>10355649.59637</v>
      </c>
      <c r="BT6" s="280">
        <f>BB6</f>
        <v>1488474.8163349153</v>
      </c>
      <c r="BU6" s="281">
        <f>BS6/B6</f>
        <v>6.2887408199776368E-2</v>
      </c>
      <c r="BV6" s="281">
        <f>BS6/C6</f>
        <v>0.17537894486278405</v>
      </c>
      <c r="BW6" s="279"/>
      <c r="BX6" s="280">
        <f>H6</f>
        <v>0</v>
      </c>
      <c r="BY6" s="280">
        <f>BX6/D6</f>
        <v>0</v>
      </c>
      <c r="BZ6" s="281">
        <f>BX6/B6</f>
        <v>0</v>
      </c>
      <c r="CA6" s="281">
        <f>BX6/C6</f>
        <v>0</v>
      </c>
    </row>
    <row r="7" spans="1:79" ht="14.25" customHeight="1" x14ac:dyDescent="0.35">
      <c r="A7" s="44" t="s">
        <v>10</v>
      </c>
      <c r="B7" s="45">
        <f>'JMP Total sum FINAL calcs'!B7</f>
        <v>807610.02107784559</v>
      </c>
      <c r="C7" s="45">
        <f t="shared" si="0"/>
        <v>324392.70722000004</v>
      </c>
      <c r="D7" s="46">
        <f>[1]HH_Islam_wealth!D10</f>
        <v>5.1704213203570024</v>
      </c>
      <c r="E7" s="46">
        <v>99.338859999999997</v>
      </c>
      <c r="F7" s="46">
        <v>322248.00219000003</v>
      </c>
      <c r="G7" s="47">
        <v>0</v>
      </c>
      <c r="H7" s="47">
        <v>0</v>
      </c>
      <c r="I7" s="47">
        <v>12.51834</v>
      </c>
      <c r="J7" s="47">
        <v>40608.581059999997</v>
      </c>
      <c r="K7" s="47"/>
      <c r="L7" s="47"/>
      <c r="M7" s="47">
        <v>72.594369999999998</v>
      </c>
      <c r="N7" s="47">
        <v>235490.85175</v>
      </c>
      <c r="O7" s="47">
        <f t="shared" ref="O7:P7" si="26">M7</f>
        <v>72.594369999999998</v>
      </c>
      <c r="P7" s="47">
        <f t="shared" si="26"/>
        <v>235490.85175</v>
      </c>
      <c r="Q7" s="47">
        <v>14.88729</v>
      </c>
      <c r="R7" s="47">
        <v>48293.274409999998</v>
      </c>
      <c r="S7" s="47"/>
      <c r="T7" s="48"/>
      <c r="U7" s="47">
        <v>12.3</v>
      </c>
      <c r="V7" s="47">
        <v>39900.302989999996</v>
      </c>
      <c r="W7" s="47">
        <v>75.181659999999994</v>
      </c>
      <c r="X7" s="47">
        <v>243883.82316999999</v>
      </c>
      <c r="Y7" s="47">
        <v>0</v>
      </c>
      <c r="Z7" s="47">
        <v>0</v>
      </c>
      <c r="AA7" s="45">
        <f t="shared" si="20"/>
        <v>235490.85175</v>
      </c>
      <c r="AB7" s="49">
        <f t="shared" si="21"/>
        <v>0.82982390501020553</v>
      </c>
      <c r="AC7" s="45">
        <f t="shared" si="22"/>
        <v>33110.225238252176</v>
      </c>
      <c r="AD7" s="45">
        <f t="shared" si="23"/>
        <v>6790.07775174782</v>
      </c>
      <c r="AE7" s="45">
        <f t="shared" si="2"/>
        <v>202380.62651174783</v>
      </c>
      <c r="AF7" s="45">
        <f t="shared" si="3"/>
        <v>41503.196658252156</v>
      </c>
      <c r="AG7" s="45">
        <f t="shared" si="4"/>
        <v>0</v>
      </c>
      <c r="AH7" s="45">
        <f t="shared" si="5"/>
        <v>0</v>
      </c>
      <c r="AI7" s="45"/>
      <c r="AJ7" s="45">
        <f>AC7/D7</f>
        <v>6403.7770206250834</v>
      </c>
      <c r="AK7" s="45">
        <f>AD7/($AI$2*D7)</f>
        <v>437.75141528047243</v>
      </c>
      <c r="AL7" s="45">
        <f>AE7/D7</f>
        <v>39141.999069772915</v>
      </c>
      <c r="AM7" s="45">
        <f>AF7/($AI$2*D7)</f>
        <v>2675.6811541866432</v>
      </c>
      <c r="AN7" s="45">
        <f t="shared" si="6"/>
        <v>41817.680223959556</v>
      </c>
      <c r="AO7" s="45">
        <f>AG7/D7</f>
        <v>0</v>
      </c>
      <c r="AP7" s="45">
        <f>AH7/($AI$2*D7)</f>
        <v>0</v>
      </c>
      <c r="AQ7" s="45">
        <f t="shared" si="7"/>
        <v>0</v>
      </c>
      <c r="AR7" s="45">
        <f t="shared" si="8"/>
        <v>41817.680223959556</v>
      </c>
      <c r="AS7" s="45">
        <f t="shared" si="9"/>
        <v>33697.971312132671</v>
      </c>
      <c r="AT7" s="45">
        <f t="shared" si="10"/>
        <v>6910.6097478673282</v>
      </c>
      <c r="AU7" s="45">
        <f>AS7/D7</f>
        <v>6517.451717030659</v>
      </c>
      <c r="AV7" s="45">
        <f>AT7/($AI$2*D7)</f>
        <v>445.52202613604231</v>
      </c>
      <c r="AW7" s="45">
        <f t="shared" si="11"/>
        <v>6962.9737431667018</v>
      </c>
      <c r="AX7" s="45"/>
      <c r="AY7" s="45">
        <f t="shared" ref="AY7:AZ7" si="27">AQ7</f>
        <v>0</v>
      </c>
      <c r="AZ7" s="47">
        <f t="shared" si="27"/>
        <v>41817.680223959556</v>
      </c>
      <c r="BA7" s="47">
        <f t="shared" si="13"/>
        <v>243883.82316999999</v>
      </c>
      <c r="BB7" s="45">
        <f t="shared" si="14"/>
        <v>6962.9737431667018</v>
      </c>
      <c r="BC7" s="45">
        <f t="shared" si="15"/>
        <v>6962.9737431667018</v>
      </c>
      <c r="BD7" s="45">
        <f t="shared" si="16"/>
        <v>41541.206812926866</v>
      </c>
      <c r="BE7" s="45">
        <f t="shared" si="17"/>
        <v>242271.40966149385</v>
      </c>
      <c r="BF7" s="45">
        <f t="shared" ref="BF7:BG7" si="28">AZ7-BD7</f>
        <v>276.47341103268991</v>
      </c>
      <c r="BG7" s="45">
        <f t="shared" si="28"/>
        <v>1612.4135085061425</v>
      </c>
      <c r="BI7" s="280">
        <f>0.75*BE7</f>
        <v>181703.55724612038</v>
      </c>
      <c r="BJ7" s="280">
        <f>0.75*BD7</f>
        <v>31155.905109695152</v>
      </c>
      <c r="BK7" s="281">
        <f>BI7/B7</f>
        <v>0.2249892305739554</v>
      </c>
      <c r="BL7" s="281">
        <f>BI7/C7</f>
        <v>0.56013453200996521</v>
      </c>
      <c r="BM7" s="279"/>
      <c r="BN7" s="280">
        <f>0.25*BE7+BG7</f>
        <v>62180.265923879604</v>
      </c>
      <c r="BO7" s="280">
        <f>BF7+0.25*BD7</f>
        <v>10661.775114264407</v>
      </c>
      <c r="BP7" s="281">
        <f>BN7/B7</f>
        <v>7.6992935081331842E-2</v>
      </c>
      <c r="BQ7" s="281">
        <f>BN7/C7</f>
        <v>0.19168207095885648</v>
      </c>
      <c r="BR7" s="279"/>
      <c r="BS7" s="280">
        <f>SUM(AS7:AT7)</f>
        <v>40608.581059999997</v>
      </c>
      <c r="BT7" s="280">
        <f>BB7</f>
        <v>6962.9737431667018</v>
      </c>
      <c r="BU7" s="281">
        <f>BS7/B7</f>
        <v>5.0282413541381417E-2</v>
      </c>
      <c r="BV7" s="281">
        <f>BS7/C7</f>
        <v>0.12518339702519773</v>
      </c>
      <c r="BW7" s="279"/>
      <c r="BX7" s="280">
        <f>H7</f>
        <v>0</v>
      </c>
      <c r="BY7" s="280">
        <f>BX7/D7</f>
        <v>0</v>
      </c>
      <c r="BZ7" s="281">
        <f>BX7/B7</f>
        <v>0</v>
      </c>
      <c r="CA7" s="281">
        <f>BX7/C7</f>
        <v>0</v>
      </c>
    </row>
    <row r="8" spans="1:79" ht="14.25" customHeight="1" x14ac:dyDescent="0.35">
      <c r="A8" s="44" t="s">
        <v>5</v>
      </c>
      <c r="B8" s="45">
        <f>'JMP Total sum FINAL calcs'!B8</f>
        <v>1339180290.6450965</v>
      </c>
      <c r="C8" s="45">
        <f t="shared" si="0"/>
        <v>449964513.32573998</v>
      </c>
      <c r="D8" s="46">
        <f>[1]HH_Islam_wealth!D11</f>
        <v>4.5721889921643397</v>
      </c>
      <c r="E8" s="46">
        <v>67.871729999999999</v>
      </c>
      <c r="F8" s="46">
        <v>305398720.99119997</v>
      </c>
      <c r="G8" s="47">
        <v>4.7545500000000001</v>
      </c>
      <c r="H8" s="47">
        <v>21393789.747919999</v>
      </c>
      <c r="I8" s="47">
        <v>1.5829299999999999</v>
      </c>
      <c r="J8" s="47">
        <v>7122642.9470899999</v>
      </c>
      <c r="K8" s="50"/>
      <c r="L8" s="47"/>
      <c r="M8" s="47">
        <v>72.012230000000002</v>
      </c>
      <c r="N8" s="47">
        <v>324029494.20444</v>
      </c>
      <c r="O8" s="47">
        <f t="shared" ref="O8:P8" si="29">M8</f>
        <v>72.012230000000002</v>
      </c>
      <c r="P8" s="47">
        <f t="shared" si="29"/>
        <v>324029494.20444</v>
      </c>
      <c r="Q8" s="47">
        <v>21.650279999999999</v>
      </c>
      <c r="R8" s="47">
        <v>97418586.426290005</v>
      </c>
      <c r="S8" s="47"/>
      <c r="T8" s="48"/>
      <c r="U8" s="47">
        <v>29.547029999999999</v>
      </c>
      <c r="V8" s="47">
        <v>132951165.53618</v>
      </c>
      <c r="W8" s="47">
        <v>50.3309</v>
      </c>
      <c r="X8" s="47">
        <v>226471200.54742</v>
      </c>
      <c r="Y8" s="47">
        <v>13.78458</v>
      </c>
      <c r="Z8" s="47">
        <v>62025714.547119997</v>
      </c>
      <c r="AA8" s="45">
        <f t="shared" si="20"/>
        <v>324029494.20444</v>
      </c>
      <c r="AB8" s="49">
        <f t="shared" si="21"/>
        <v>0.76884795327458721</v>
      </c>
      <c r="AC8" s="45">
        <f t="shared" si="22"/>
        <v>102219231.50796284</v>
      </c>
      <c r="AD8" s="45">
        <f t="shared" si="23"/>
        <v>30731934.02821717</v>
      </c>
      <c r="AE8" s="45">
        <f t="shared" si="2"/>
        <v>174121919.01652244</v>
      </c>
      <c r="AF8" s="45">
        <f t="shared" si="3"/>
        <v>52349281.530897558</v>
      </c>
      <c r="AG8" s="45">
        <f t="shared" si="4"/>
        <v>47688343.679947004</v>
      </c>
      <c r="AH8" s="45">
        <f t="shared" si="5"/>
        <v>14337370.867172997</v>
      </c>
      <c r="AI8" s="45"/>
      <c r="AJ8" s="45">
        <f>AC8/D8</f>
        <v>22356738.027046267</v>
      </c>
      <c r="AK8" s="45">
        <f>AD8/($AI$2*D8)</f>
        <v>2240497.5006417059</v>
      </c>
      <c r="AL8" s="45">
        <f>AE8/D8</f>
        <v>38082835.008554235</v>
      </c>
      <c r="AM8" s="45">
        <f>AF8/($AI$2*D8)</f>
        <v>3816500.2672032989</v>
      </c>
      <c r="AN8" s="45">
        <f t="shared" si="6"/>
        <v>41899335.275757536</v>
      </c>
      <c r="AO8" s="45">
        <f>AG8/D8</f>
        <v>10430090.217546485</v>
      </c>
      <c r="AP8" s="45">
        <f>AH8/($AI$2*D8)</f>
        <v>1045259.4218177106</v>
      </c>
      <c r="AQ8" s="45">
        <f t="shared" si="7"/>
        <v>11475349.639364196</v>
      </c>
      <c r="AR8" s="45">
        <f t="shared" si="8"/>
        <v>53374684.915121734</v>
      </c>
      <c r="AS8" s="45">
        <f t="shared" si="9"/>
        <v>5476229.45177582</v>
      </c>
      <c r="AT8" s="45">
        <f t="shared" si="10"/>
        <v>1646413.4953141795</v>
      </c>
      <c r="AU8" s="45">
        <f>AS8/D8</f>
        <v>1197725.9604011981</v>
      </c>
      <c r="AV8" s="45">
        <f>AT8/($AI$2*D8)</f>
        <v>120031.01782944276</v>
      </c>
      <c r="AW8" s="45">
        <f t="shared" si="11"/>
        <v>1317756.978230641</v>
      </c>
      <c r="AX8" s="45"/>
      <c r="AY8" s="45">
        <f t="shared" ref="AY8:AZ8" si="30">AQ8</f>
        <v>11475349.639364196</v>
      </c>
      <c r="AZ8" s="47">
        <f t="shared" si="30"/>
        <v>53374684.915121734</v>
      </c>
      <c r="BA8" s="47">
        <f t="shared" si="13"/>
        <v>288496915.09454</v>
      </c>
      <c r="BB8" s="45">
        <f t="shared" si="14"/>
        <v>1317756.978230641</v>
      </c>
      <c r="BC8" s="45">
        <f t="shared" si="15"/>
        <v>12793106.617594836</v>
      </c>
      <c r="BD8" s="45">
        <f t="shared" si="16"/>
        <v>36226322.033942148</v>
      </c>
      <c r="BE8" s="45">
        <f t="shared" si="17"/>
        <v>195807847.27129543</v>
      </c>
      <c r="BF8" s="45">
        <f t="shared" ref="BF8:BG8" si="31">AZ8-BD8</f>
        <v>17148362.881179586</v>
      </c>
      <c r="BG8" s="45">
        <f t="shared" si="31"/>
        <v>92689067.823244572</v>
      </c>
      <c r="BI8" s="280">
        <f>0.75*BE8</f>
        <v>146855885.45347157</v>
      </c>
      <c r="BJ8" s="280">
        <f>0.75*BD8</f>
        <v>27169741.525456611</v>
      </c>
      <c r="BK8" s="281">
        <f>BI8/B8</f>
        <v>0.10966102658420221</v>
      </c>
      <c r="BL8" s="281">
        <f>BI8/C8</f>
        <v>0.32637214959029248</v>
      </c>
      <c r="BM8" s="279"/>
      <c r="BN8" s="280">
        <f>0.25*BE8+BG8</f>
        <v>141641029.64106843</v>
      </c>
      <c r="BO8" s="280">
        <f>BF8+0.25*BD8</f>
        <v>26204943.389665123</v>
      </c>
      <c r="BP8" s="281">
        <f>BN8/B8</f>
        <v>0.10576696105110577</v>
      </c>
      <c r="BQ8" s="281">
        <f>BN8/C8</f>
        <v>0.3147826671800919</v>
      </c>
      <c r="BR8" s="279"/>
      <c r="BS8" s="280">
        <f>SUM(AS8:AT8)</f>
        <v>7122642.9470899999</v>
      </c>
      <c r="BT8" s="280">
        <f>BB8</f>
        <v>1317756.978230641</v>
      </c>
      <c r="BU8" s="281">
        <f>BS8/B8</f>
        <v>5.3186587323943903E-3</v>
      </c>
      <c r="BV8" s="281">
        <f>BS8/C8</f>
        <v>1.582934372856588E-2</v>
      </c>
      <c r="BW8" s="279"/>
      <c r="BX8" s="280">
        <f>H8</f>
        <v>21393789.747919999</v>
      </c>
      <c r="BY8" s="280">
        <f>BX8/D8</f>
        <v>4679113.1741456753</v>
      </c>
      <c r="BZ8" s="281">
        <f>BX8/B8</f>
        <v>1.5975287194239095E-2</v>
      </c>
      <c r="CA8" s="281">
        <f>BX8/C8</f>
        <v>4.754550439943811E-2</v>
      </c>
    </row>
    <row r="9" spans="1:79" ht="14.25" customHeight="1" x14ac:dyDescent="0.35">
      <c r="A9" s="44" t="s">
        <v>8</v>
      </c>
      <c r="B9" s="45">
        <f>'JMP Total sum FINAL calcs'!B9</f>
        <v>81162560.049943507</v>
      </c>
      <c r="C9" s="45">
        <f t="shared" si="0"/>
        <v>60380245.201740004</v>
      </c>
      <c r="D9" s="46">
        <f>[1]HH_Islam_wealth!D12</f>
        <v>3.4929601052144399</v>
      </c>
      <c r="E9" s="46">
        <v>95.798910000000006</v>
      </c>
      <c r="F9" s="46">
        <v>57843616.58179</v>
      </c>
      <c r="G9" s="47">
        <v>0.12914999999999999</v>
      </c>
      <c r="H9" s="47">
        <v>77982.906029999998</v>
      </c>
      <c r="I9" s="47">
        <v>1.0130999999999999</v>
      </c>
      <c r="J9" s="47">
        <v>611715.12701000005</v>
      </c>
      <c r="K9" s="47"/>
      <c r="L9" s="47"/>
      <c r="M9" s="47">
        <v>91.739980000000003</v>
      </c>
      <c r="N9" s="47">
        <v>55392827.772550002</v>
      </c>
      <c r="O9" s="47">
        <f t="shared" ref="O9:P9" si="32">M9</f>
        <v>91.739980000000003</v>
      </c>
      <c r="P9" s="47">
        <f t="shared" si="32"/>
        <v>55392827.772550002</v>
      </c>
      <c r="Q9" s="47">
        <v>7.1177599999999996</v>
      </c>
      <c r="R9" s="47">
        <v>4297719.3961500004</v>
      </c>
      <c r="S9" s="47"/>
      <c r="T9" s="48"/>
      <c r="U9" s="47">
        <v>35.550930000000001</v>
      </c>
      <c r="V9" s="47">
        <v>21465736.398779999</v>
      </c>
      <c r="W9" s="47">
        <v>1.2888500000000001</v>
      </c>
      <c r="X9" s="47">
        <v>778211.79373000003</v>
      </c>
      <c r="Y9" s="47">
        <v>62.017960000000002</v>
      </c>
      <c r="Z9" s="47">
        <v>37446598.976180002</v>
      </c>
      <c r="AA9" s="45">
        <f t="shared" si="20"/>
        <v>55392827.772550002</v>
      </c>
      <c r="AB9" s="49">
        <f t="shared" si="21"/>
        <v>0.92799999999993965</v>
      </c>
      <c r="AC9" s="45">
        <f t="shared" si="22"/>
        <v>19920203.378066543</v>
      </c>
      <c r="AD9" s="45">
        <f t="shared" si="23"/>
        <v>1545533.0207134555</v>
      </c>
      <c r="AE9" s="45">
        <f t="shared" si="2"/>
        <v>722180.54458139301</v>
      </c>
      <c r="AF9" s="45">
        <f t="shared" si="3"/>
        <v>56031.24914860697</v>
      </c>
      <c r="AG9" s="45">
        <f t="shared" si="4"/>
        <v>34750443.84989278</v>
      </c>
      <c r="AH9" s="45">
        <f t="shared" si="5"/>
        <v>2696155.12628722</v>
      </c>
      <c r="AI9" s="45"/>
      <c r="AJ9" s="45">
        <f>AC9/D9</f>
        <v>5702957.5998674631</v>
      </c>
      <c r="AK9" s="45">
        <f>AD9/($AI$2*D9)</f>
        <v>147490.28275532625</v>
      </c>
      <c r="AL9" s="45">
        <f>AE9/D9</f>
        <v>206753.16145274349</v>
      </c>
      <c r="AM9" s="45">
        <f>AF9/($AI$2*D9)</f>
        <v>5347.0645203344038</v>
      </c>
      <c r="AN9" s="45">
        <f t="shared" si="6"/>
        <v>212100.2259730779</v>
      </c>
      <c r="AO9" s="45">
        <f>AG9/D9</f>
        <v>9948709.061410645</v>
      </c>
      <c r="AP9" s="45">
        <f>AH9/($AI$2*D9)</f>
        <v>257294.19986430084</v>
      </c>
      <c r="AQ9" s="45">
        <f t="shared" si="7"/>
        <v>10206003.261274945</v>
      </c>
      <c r="AR9" s="45">
        <f t="shared" si="8"/>
        <v>10418103.487248022</v>
      </c>
      <c r="AS9" s="45">
        <f t="shared" si="9"/>
        <v>567671.63786524313</v>
      </c>
      <c r="AT9" s="45">
        <f t="shared" si="10"/>
        <v>44043.489144756917</v>
      </c>
      <c r="AU9" s="45">
        <f>AS9/D9</f>
        <v>162518.78657812285</v>
      </c>
      <c r="AV9" s="45">
        <f>AT9/($AI$2*D9)</f>
        <v>4203.0720666793868</v>
      </c>
      <c r="AW9" s="45">
        <f t="shared" si="11"/>
        <v>166721.85864480224</v>
      </c>
      <c r="AX9" s="45"/>
      <c r="AY9" s="45">
        <f t="shared" ref="AY9:AZ9" si="33">AQ9</f>
        <v>10206003.261274945</v>
      </c>
      <c r="AZ9" s="47">
        <f t="shared" si="33"/>
        <v>10418103.487248022</v>
      </c>
      <c r="BA9" s="47">
        <f t="shared" si="13"/>
        <v>38224810.76991</v>
      </c>
      <c r="BB9" s="45">
        <f t="shared" si="14"/>
        <v>166721.85864480224</v>
      </c>
      <c r="BC9" s="45">
        <f t="shared" si="15"/>
        <v>10372725.119919747</v>
      </c>
      <c r="BD9" s="45">
        <f t="shared" si="16"/>
        <v>9980429.5834555943</v>
      </c>
      <c r="BE9" s="45">
        <f t="shared" si="17"/>
        <v>36618952.067136392</v>
      </c>
      <c r="BF9" s="45">
        <f t="shared" ref="BF9:BG9" si="34">AZ9-BD9</f>
        <v>437673.90379242785</v>
      </c>
      <c r="BG9" s="45">
        <f t="shared" si="34"/>
        <v>1605858.7027736083</v>
      </c>
      <c r="BI9" s="280">
        <f>0.75*BE9</f>
        <v>27464214.050352294</v>
      </c>
      <c r="BJ9" s="280">
        <f>0.75*BD9</f>
        <v>7485322.1875916962</v>
      </c>
      <c r="BK9" s="281">
        <f>BI9/B9</f>
        <v>0.33838526080808867</v>
      </c>
      <c r="BL9" s="281">
        <f>BI9/C9</f>
        <v>0.45485429810014827</v>
      </c>
      <c r="BM9" s="279"/>
      <c r="BN9" s="280">
        <f>0.25*BE9+BG9</f>
        <v>10760596.719557706</v>
      </c>
      <c r="BO9" s="280">
        <f>BF9+0.25*BD9</f>
        <v>2932781.2996563264</v>
      </c>
      <c r="BP9" s="281">
        <f>BN9/B9</f>
        <v>0.13258079480164445</v>
      </c>
      <c r="BQ9" s="281">
        <f>BN9/C9</f>
        <v>0.17821386255727914</v>
      </c>
      <c r="BR9" s="279"/>
      <c r="BS9" s="280">
        <f>SUM(AS9:AT9)</f>
        <v>611715.12701000005</v>
      </c>
      <c r="BT9" s="280">
        <f>BB9</f>
        <v>166721.85864480224</v>
      </c>
      <c r="BU9" s="281">
        <f>BS9/B9</f>
        <v>7.5369126680279704E-3</v>
      </c>
      <c r="BV9" s="281">
        <f>BS9/C9</f>
        <v>1.0131047414036868E-2</v>
      </c>
      <c r="BW9" s="279"/>
      <c r="BX9" s="280">
        <f>H9</f>
        <v>77982.906029999998</v>
      </c>
      <c r="BY9" s="280">
        <f>BX9/D9</f>
        <v>22325.736246910976</v>
      </c>
      <c r="BZ9" s="281">
        <f>BX9/B9</f>
        <v>9.6082363570115456E-4</v>
      </c>
      <c r="CA9" s="281">
        <f>BX9/C9</f>
        <v>1.2915301315760926E-3</v>
      </c>
    </row>
    <row r="10" spans="1:79" ht="14.25" customHeight="1" x14ac:dyDescent="0.35">
      <c r="A10" s="44" t="s">
        <v>15</v>
      </c>
      <c r="B10" s="45">
        <f>'JMP Total sum FINAL calcs'!B10</f>
        <v>18204492.203759845</v>
      </c>
      <c r="C10" s="45">
        <f t="shared" si="0"/>
        <v>10437730.706600001</v>
      </c>
      <c r="D10" s="46">
        <f>[1]HH_Islam_wealth!D13</f>
        <v>3.4966278887343298</v>
      </c>
      <c r="E10" s="46">
        <v>94.033969999999997</v>
      </c>
      <c r="F10" s="46">
        <v>9815012.3920799997</v>
      </c>
      <c r="G10" s="47">
        <v>0</v>
      </c>
      <c r="H10" s="47">
        <v>0</v>
      </c>
      <c r="I10" s="47">
        <v>8.4519999999999998E-2</v>
      </c>
      <c r="J10" s="47">
        <v>8821.5450899999996</v>
      </c>
      <c r="K10" s="47"/>
      <c r="L10" s="47"/>
      <c r="M10" s="47">
        <v>6.5061600000000004</v>
      </c>
      <c r="N10" s="47">
        <v>679095.02032000001</v>
      </c>
      <c r="O10" s="47">
        <f t="shared" ref="O10:P10" si="35">M10</f>
        <v>6.5061600000000004</v>
      </c>
      <c r="P10" s="47">
        <f t="shared" si="35"/>
        <v>679095.02032000001</v>
      </c>
      <c r="Q10" s="47">
        <v>2.88062</v>
      </c>
      <c r="R10" s="47">
        <v>300671.55998000002</v>
      </c>
      <c r="S10" s="47">
        <v>90.528710000000004</v>
      </c>
      <c r="T10" s="48">
        <v>9449142.5812100004</v>
      </c>
      <c r="U10" s="47">
        <v>63.294690000000003</v>
      </c>
      <c r="V10" s="47">
        <v>6606529.3214999996</v>
      </c>
      <c r="W10" s="47">
        <v>9.5407100000000007</v>
      </c>
      <c r="X10" s="47">
        <v>995833.40485000005</v>
      </c>
      <c r="Y10" s="47">
        <v>27.080089999999998</v>
      </c>
      <c r="Z10" s="47">
        <v>2826546.43517</v>
      </c>
      <c r="AA10" s="45">
        <f t="shared" si="20"/>
        <v>10128237.601530001</v>
      </c>
      <c r="AB10" s="49">
        <f t="shared" si="21"/>
        <v>0.97116941423848158</v>
      </c>
      <c r="AC10" s="45">
        <f t="shared" si="22"/>
        <v>6416059.2113105077</v>
      </c>
      <c r="AD10" s="45">
        <f t="shared" si="23"/>
        <v>190470.11018949185</v>
      </c>
      <c r="AE10" s="45">
        <f t="shared" si="2"/>
        <v>967122.94446728728</v>
      </c>
      <c r="AF10" s="45">
        <f t="shared" si="3"/>
        <v>28710.460382712823</v>
      </c>
      <c r="AG10" s="45">
        <f t="shared" si="4"/>
        <v>2745055.4457619172</v>
      </c>
      <c r="AH10" s="45">
        <f t="shared" si="5"/>
        <v>81490.989408082853</v>
      </c>
      <c r="AI10" s="45"/>
      <c r="AJ10" s="45">
        <f>AC10/D10</f>
        <v>1834927.6547219101</v>
      </c>
      <c r="AK10" s="45">
        <f>AD10/($AI$2*D10)</f>
        <v>18157.504530118025</v>
      </c>
      <c r="AL10" s="45">
        <f>AE10/D10</f>
        <v>276587.32219783205</v>
      </c>
      <c r="AM10" s="45">
        <f>AF10/($AI$2*D10)</f>
        <v>2736.966519010512</v>
      </c>
      <c r="AN10" s="45">
        <f t="shared" si="6"/>
        <v>279324.28871684254</v>
      </c>
      <c r="AO10" s="45">
        <f>AG10/D10</f>
        <v>785057.92812730256</v>
      </c>
      <c r="AP10" s="45">
        <f>AH10/($AI$2*D10)</f>
        <v>7768.5312822520609</v>
      </c>
      <c r="AQ10" s="45">
        <f t="shared" si="7"/>
        <v>792826.45940955461</v>
      </c>
      <c r="AR10" s="45">
        <f t="shared" si="8"/>
        <v>1072150.7481263971</v>
      </c>
      <c r="AS10" s="45">
        <f t="shared" si="9"/>
        <v>8567.2147777336522</v>
      </c>
      <c r="AT10" s="45">
        <f t="shared" si="10"/>
        <v>254.33031226634674</v>
      </c>
      <c r="AU10" s="45">
        <f>AS10/D10</f>
        <v>2450.1362599480713</v>
      </c>
      <c r="AV10" s="45">
        <f>AT10/($AI$2*D10)</f>
        <v>24.245293881167168</v>
      </c>
      <c r="AW10" s="45">
        <f t="shared" si="11"/>
        <v>2474.3815538292383</v>
      </c>
      <c r="AX10" s="45"/>
      <c r="AY10" s="45">
        <f t="shared" ref="AY10:AZ10" si="36">AQ10</f>
        <v>792826.45940955461</v>
      </c>
      <c r="AZ10" s="47">
        <f t="shared" si="36"/>
        <v>1072150.7481263971</v>
      </c>
      <c r="BA10" s="47">
        <f t="shared" si="13"/>
        <v>3822379.84002</v>
      </c>
      <c r="BB10" s="45">
        <f t="shared" si="14"/>
        <v>2474.3815538292383</v>
      </c>
      <c r="BC10" s="45">
        <f t="shared" si="15"/>
        <v>795300.84096338379</v>
      </c>
      <c r="BD10" s="45">
        <f t="shared" si="16"/>
        <v>1008185.9128479519</v>
      </c>
      <c r="BE10" s="45">
        <f t="shared" si="17"/>
        <v>3594335.512050455</v>
      </c>
      <c r="BF10" s="45">
        <f t="shared" ref="BF10:BG10" si="37">AZ10-BD10</f>
        <v>63964.835278445273</v>
      </c>
      <c r="BG10" s="45">
        <f t="shared" si="37"/>
        <v>228044.32796954503</v>
      </c>
      <c r="BI10" s="280">
        <f>0.75*BE10</f>
        <v>2695751.6340378411</v>
      </c>
      <c r="BJ10" s="280">
        <f>0.75*BD10</f>
        <v>756139.43463596387</v>
      </c>
      <c r="BK10" s="281">
        <f>BI10/B10</f>
        <v>0.14808167148332085</v>
      </c>
      <c r="BL10" s="281">
        <f>BI10/C10</f>
        <v>0.25826989695502101</v>
      </c>
      <c r="BM10" s="279"/>
      <c r="BN10" s="280">
        <f>0.25*BE10+BG10</f>
        <v>1126628.2059821589</v>
      </c>
      <c r="BO10" s="280">
        <f>BF10+0.25*BD10</f>
        <v>316011.31349043327</v>
      </c>
      <c r="BP10" s="281">
        <f>BN10/B10</f>
        <v>6.1887373367628014E-2</v>
      </c>
      <c r="BQ10" s="281">
        <f>BN10/C10</f>
        <v>0.10793804109831726</v>
      </c>
      <c r="BR10" s="279"/>
      <c r="BS10" s="280">
        <f>SUM(AS10:AT10)</f>
        <v>8821.5450899999996</v>
      </c>
      <c r="BT10" s="280">
        <f>BB10</f>
        <v>2474.3815538292383</v>
      </c>
      <c r="BU10" s="281">
        <f>BS10/B10</f>
        <v>4.8458067334490389E-4</v>
      </c>
      <c r="BV10" s="281">
        <f>BS10/C10</f>
        <v>8.4515929160942492E-4</v>
      </c>
      <c r="BW10" s="279"/>
      <c r="BX10" s="280">
        <f>H10</f>
        <v>0</v>
      </c>
      <c r="BY10" s="280">
        <f>BX10/D10</f>
        <v>0</v>
      </c>
      <c r="BZ10" s="281">
        <f>BX10/B10</f>
        <v>0</v>
      </c>
      <c r="CA10" s="281">
        <f>BX10/C10</f>
        <v>0</v>
      </c>
    </row>
    <row r="11" spans="1:79" ht="14.25" customHeight="1" x14ac:dyDescent="0.35">
      <c r="A11" s="44" t="s">
        <v>17</v>
      </c>
      <c r="B11" s="45">
        <f>'JMP Total sum FINAL calcs'!B11</f>
        <v>6045077.4062286885</v>
      </c>
      <c r="C11" s="45">
        <f t="shared" si="0"/>
        <v>2184402.92649</v>
      </c>
      <c r="D11" s="46">
        <f>[1]HH_Islam_wealth!D14</f>
        <v>4.2144782030305201</v>
      </c>
      <c r="E11" s="46">
        <v>97.81223</v>
      </c>
      <c r="F11" s="46">
        <v>2136613.11289</v>
      </c>
      <c r="G11" s="47">
        <v>0</v>
      </c>
      <c r="H11" s="47">
        <v>0</v>
      </c>
      <c r="I11" s="47">
        <v>0.37103000000000003</v>
      </c>
      <c r="J11" s="47">
        <v>8104.7848400000003</v>
      </c>
      <c r="K11" s="47"/>
      <c r="L11" s="47"/>
      <c r="M11" s="47">
        <v>91.794139999999999</v>
      </c>
      <c r="N11" s="47">
        <v>2005153.8010199999</v>
      </c>
      <c r="O11" s="47">
        <f t="shared" ref="O11:P11" si="38">M11</f>
        <v>91.794139999999999</v>
      </c>
      <c r="P11" s="47">
        <f t="shared" si="38"/>
        <v>2005153.8010199999</v>
      </c>
      <c r="Q11" s="47">
        <v>7.8348300000000002</v>
      </c>
      <c r="R11" s="47">
        <v>171144.34062999999</v>
      </c>
      <c r="S11" s="47"/>
      <c r="T11" s="48"/>
      <c r="U11" s="47">
        <v>37.105649999999997</v>
      </c>
      <c r="V11" s="47">
        <v>810536.83479999995</v>
      </c>
      <c r="W11" s="47">
        <v>0.79593000000000003</v>
      </c>
      <c r="X11" s="47">
        <v>17386.34072</v>
      </c>
      <c r="Y11" s="47">
        <v>61.72739</v>
      </c>
      <c r="Z11" s="47">
        <v>1348374.9661399999</v>
      </c>
      <c r="AA11" s="45">
        <f t="shared" si="20"/>
        <v>2005153.8010199999</v>
      </c>
      <c r="AB11" s="49">
        <f t="shared" si="21"/>
        <v>0.92135988293394233</v>
      </c>
      <c r="AC11" s="45">
        <f t="shared" si="22"/>
        <v>746796.12322497612</v>
      </c>
      <c r="AD11" s="45">
        <f t="shared" si="23"/>
        <v>63740.711575023844</v>
      </c>
      <c r="AE11" s="45">
        <f t="shared" si="2"/>
        <v>16019.076850428835</v>
      </c>
      <c r="AF11" s="45">
        <f t="shared" si="3"/>
        <v>1367.2638695711653</v>
      </c>
      <c r="AG11" s="45">
        <f t="shared" si="4"/>
        <v>1242338.6009538088</v>
      </c>
      <c r="AH11" s="45">
        <f t="shared" si="5"/>
        <v>106036.36518619113</v>
      </c>
      <c r="AI11" s="45"/>
      <c r="AJ11" s="45">
        <f>AC11/D11</f>
        <v>177197.76618798851</v>
      </c>
      <c r="AK11" s="45">
        <f>AD11/($AI$2*D11)</f>
        <v>5041.4079358776116</v>
      </c>
      <c r="AL11" s="45">
        <f>AE11/D11</f>
        <v>3800.9632696427138</v>
      </c>
      <c r="AM11" s="45">
        <f>AF11/($AI$2*D11)</f>
        <v>108.14022548809656</v>
      </c>
      <c r="AN11" s="45">
        <f t="shared" si="6"/>
        <v>3909.1034951308102</v>
      </c>
      <c r="AO11" s="45">
        <f>AG11/D11</f>
        <v>294778.74628951121</v>
      </c>
      <c r="AP11" s="45">
        <f>AH11/($AI$2*D11)</f>
        <v>8386.6740695556873</v>
      </c>
      <c r="AQ11" s="45">
        <f t="shared" si="7"/>
        <v>303165.42035906692</v>
      </c>
      <c r="AR11" s="45">
        <f t="shared" si="8"/>
        <v>307074.5238541977</v>
      </c>
      <c r="AS11" s="45">
        <f t="shared" si="9"/>
        <v>7467.4236113871912</v>
      </c>
      <c r="AT11" s="45">
        <f t="shared" si="10"/>
        <v>637.36122861280944</v>
      </c>
      <c r="AU11" s="45">
        <f>AS11/D11</f>
        <v>1771.8500966543293</v>
      </c>
      <c r="AV11" s="45">
        <f>AT11/($AI$2*D11)</f>
        <v>50.410450033450545</v>
      </c>
      <c r="AW11" s="45">
        <f t="shared" si="11"/>
        <v>1822.2605466877799</v>
      </c>
      <c r="AX11" s="45"/>
      <c r="AY11" s="45">
        <f t="shared" ref="AY11:AZ11" si="39">AQ11</f>
        <v>303165.42035906692</v>
      </c>
      <c r="AZ11" s="47">
        <f t="shared" si="39"/>
        <v>307074.5238541977</v>
      </c>
      <c r="BA11" s="47">
        <f t="shared" si="13"/>
        <v>1365761.3068599999</v>
      </c>
      <c r="BB11" s="45">
        <f t="shared" si="14"/>
        <v>1822.2605466877799</v>
      </c>
      <c r="BC11" s="45">
        <f t="shared" si="15"/>
        <v>304987.68090575468</v>
      </c>
      <c r="BD11" s="45">
        <f t="shared" si="16"/>
        <v>300356.43954367272</v>
      </c>
      <c r="BE11" s="45">
        <f t="shared" si="17"/>
        <v>1335881.5907169089</v>
      </c>
      <c r="BF11" s="45">
        <f t="shared" ref="BF11:BG11" si="40">AZ11-BD11</f>
        <v>6718.0843105249805</v>
      </c>
      <c r="BG11" s="45">
        <f t="shared" si="40"/>
        <v>29879.716143090976</v>
      </c>
      <c r="BI11" s="280">
        <f>0.75*BE11</f>
        <v>1001911.1930376817</v>
      </c>
      <c r="BJ11" s="280">
        <f>0.75*BD11</f>
        <v>225267.32965775454</v>
      </c>
      <c r="BK11" s="281">
        <f>BI11/B11</f>
        <v>0.16574001054235282</v>
      </c>
      <c r="BL11" s="281">
        <f>BI11/C11</f>
        <v>0.45866592691651403</v>
      </c>
      <c r="BM11" s="279"/>
      <c r="BN11" s="280">
        <f>0.25*BE11+BG11</f>
        <v>363850.11382231821</v>
      </c>
      <c r="BO11" s="280">
        <f>BF11+0.25*BD11</f>
        <v>81807.194196443161</v>
      </c>
      <c r="BP11" s="281">
        <f>BN11/B11</f>
        <v>6.0189487970396645E-2</v>
      </c>
      <c r="BQ11" s="281">
        <f>BN11/C11</f>
        <v>0.16656730743671427</v>
      </c>
      <c r="BR11" s="279"/>
      <c r="BS11" s="280">
        <f>SUM(AS11:AT11)</f>
        <v>8104.7848400000003</v>
      </c>
      <c r="BT11" s="280">
        <f>BB11</f>
        <v>1822.2605466877799</v>
      </c>
      <c r="BU11" s="281">
        <f>BS11/B11</f>
        <v>1.3407247410345885E-3</v>
      </c>
      <c r="BV11" s="281">
        <f>BS11/C11</f>
        <v>3.7102975562402973E-3</v>
      </c>
      <c r="BW11" s="279"/>
      <c r="BX11" s="280">
        <f>H11</f>
        <v>0</v>
      </c>
      <c r="BY11" s="280">
        <f>BX11/D11</f>
        <v>0</v>
      </c>
      <c r="BZ11" s="281">
        <f>BX11/B11</f>
        <v>0</v>
      </c>
      <c r="CA11" s="281">
        <f>BX11/C11</f>
        <v>0</v>
      </c>
    </row>
    <row r="12" spans="1:79" ht="14.25" customHeight="1" x14ac:dyDescent="0.35">
      <c r="A12" s="44" t="s">
        <v>20</v>
      </c>
      <c r="B12" s="45">
        <f>'JMP Total sum FINAL calcs'!B12</f>
        <v>436330.02510366763</v>
      </c>
      <c r="C12" s="45">
        <f t="shared" si="0"/>
        <v>171826.75867000001</v>
      </c>
      <c r="D12" s="46">
        <f>[1]HH_Islam_wealth!D15</f>
        <v>5.3347189477602699</v>
      </c>
      <c r="E12" s="46">
        <v>98.303319999999999</v>
      </c>
      <c r="F12" s="46">
        <v>168911.41399999999</v>
      </c>
      <c r="G12" s="47">
        <v>0</v>
      </c>
      <c r="H12" s="47">
        <v>0</v>
      </c>
      <c r="I12" s="47">
        <v>0</v>
      </c>
      <c r="J12" s="47">
        <v>0</v>
      </c>
      <c r="K12" s="47"/>
      <c r="L12" s="47"/>
      <c r="M12" s="47">
        <v>99.340530000000001</v>
      </c>
      <c r="N12" s="47">
        <v>170693.61274000001</v>
      </c>
      <c r="O12" s="47">
        <f t="shared" ref="O12:P12" si="41">M12</f>
        <v>99.340530000000001</v>
      </c>
      <c r="P12" s="47">
        <f t="shared" si="41"/>
        <v>170693.61274000001</v>
      </c>
      <c r="Q12" s="47">
        <v>0.65947</v>
      </c>
      <c r="R12" s="47">
        <v>1133.1459299999999</v>
      </c>
      <c r="S12" s="47"/>
      <c r="T12" s="48"/>
      <c r="U12" s="47">
        <v>100</v>
      </c>
      <c r="V12" s="47">
        <v>171826.75865999999</v>
      </c>
      <c r="W12" s="47">
        <v>0</v>
      </c>
      <c r="X12" s="47">
        <v>0</v>
      </c>
      <c r="Y12" s="47">
        <v>0</v>
      </c>
      <c r="Z12" s="47">
        <v>0</v>
      </c>
      <c r="AA12" s="45">
        <f t="shared" si="20"/>
        <v>170693.61274000001</v>
      </c>
      <c r="AB12" s="49">
        <f t="shared" si="21"/>
        <v>0.99340529997323501</v>
      </c>
      <c r="AC12" s="45">
        <f t="shared" si="22"/>
        <v>170693.61273006594</v>
      </c>
      <c r="AD12" s="45">
        <f t="shared" si="23"/>
        <v>1133.1459299340431</v>
      </c>
      <c r="AE12" s="45">
        <f t="shared" si="2"/>
        <v>0</v>
      </c>
      <c r="AF12" s="45">
        <f t="shared" si="3"/>
        <v>0</v>
      </c>
      <c r="AG12" s="45">
        <f t="shared" si="4"/>
        <v>0</v>
      </c>
      <c r="AH12" s="45">
        <f t="shared" si="5"/>
        <v>0</v>
      </c>
      <c r="AI12" s="45"/>
      <c r="AJ12" s="45">
        <f>AC12/D12</f>
        <v>31996.73954740015</v>
      </c>
      <c r="AK12" s="45">
        <f>AD12/($AI$2*D12)</f>
        <v>70.803225751301198</v>
      </c>
      <c r="AL12" s="45">
        <f>AE12/D12</f>
        <v>0</v>
      </c>
      <c r="AM12" s="45">
        <f>AF12/($AI$2*D12)</f>
        <v>0</v>
      </c>
      <c r="AN12" s="45">
        <f t="shared" si="6"/>
        <v>0</v>
      </c>
      <c r="AO12" s="45">
        <f>AG12/D12</f>
        <v>0</v>
      </c>
      <c r="AP12" s="45">
        <f>AH12/($AI$2*D12)</f>
        <v>0</v>
      </c>
      <c r="AQ12" s="45">
        <f t="shared" si="7"/>
        <v>0</v>
      </c>
      <c r="AR12" s="45">
        <f t="shared" si="8"/>
        <v>0</v>
      </c>
      <c r="AS12" s="45">
        <f t="shared" si="9"/>
        <v>0</v>
      </c>
      <c r="AT12" s="45">
        <f t="shared" si="10"/>
        <v>0</v>
      </c>
      <c r="AU12" s="45">
        <f>AS12/D12</f>
        <v>0</v>
      </c>
      <c r="AV12" s="45">
        <f>AT12/($AI$2*D12)</f>
        <v>0</v>
      </c>
      <c r="AW12" s="45">
        <f t="shared" si="11"/>
        <v>0</v>
      </c>
      <c r="AX12" s="45"/>
      <c r="AY12" s="45">
        <f t="shared" ref="AY12:AZ12" si="42">AQ12</f>
        <v>0</v>
      </c>
      <c r="AZ12" s="47">
        <f t="shared" si="42"/>
        <v>0</v>
      </c>
      <c r="BA12" s="47">
        <f t="shared" si="13"/>
        <v>0</v>
      </c>
      <c r="BB12" s="45">
        <f t="shared" si="14"/>
        <v>0</v>
      </c>
      <c r="BC12" s="45">
        <f t="shared" si="15"/>
        <v>0</v>
      </c>
      <c r="BD12" s="45">
        <f t="shared" si="16"/>
        <v>0</v>
      </c>
      <c r="BE12" s="45">
        <f t="shared" si="17"/>
        <v>0</v>
      </c>
      <c r="BF12" s="45">
        <f t="shared" ref="BF12:BG12" si="43">AZ12-BD12</f>
        <v>0</v>
      </c>
      <c r="BG12" s="45">
        <f t="shared" si="43"/>
        <v>0</v>
      </c>
      <c r="BI12" s="280">
        <f>0.75*BE12</f>
        <v>0</v>
      </c>
      <c r="BJ12" s="280">
        <f>0.75*BD12</f>
        <v>0</v>
      </c>
      <c r="BK12" s="281">
        <f>BI12/B12</f>
        <v>0</v>
      </c>
      <c r="BL12" s="281">
        <f>BI12/C12</f>
        <v>0</v>
      </c>
      <c r="BM12" s="279"/>
      <c r="BN12" s="280">
        <f>0.25*BE12+BG12</f>
        <v>0</v>
      </c>
      <c r="BO12" s="280">
        <f>BF12+0.25*BD12</f>
        <v>0</v>
      </c>
      <c r="BP12" s="281">
        <f>BN12/B12</f>
        <v>0</v>
      </c>
      <c r="BQ12" s="281">
        <f>BN12/C12</f>
        <v>0</v>
      </c>
      <c r="BR12" s="279"/>
      <c r="BS12" s="280">
        <f>SUM(AS12:AT12)</f>
        <v>0</v>
      </c>
      <c r="BT12" s="280">
        <f>BB12</f>
        <v>0</v>
      </c>
      <c r="BU12" s="281">
        <f>BS12/B12</f>
        <v>0</v>
      </c>
      <c r="BV12" s="281">
        <f>BS12/C12</f>
        <v>0</v>
      </c>
      <c r="BW12" s="279"/>
      <c r="BX12" s="280">
        <f>H12</f>
        <v>0</v>
      </c>
      <c r="BY12" s="280">
        <f>BX12/D12</f>
        <v>0</v>
      </c>
      <c r="BZ12" s="281">
        <f>BX12/B12</f>
        <v>0</v>
      </c>
      <c r="CA12" s="281">
        <f>BX12/C12</f>
        <v>0</v>
      </c>
    </row>
    <row r="13" spans="1:79" ht="14.25" customHeight="1" x14ac:dyDescent="0.35">
      <c r="A13" s="44" t="s">
        <v>21</v>
      </c>
      <c r="B13" s="45">
        <f>'JMP Total sum FINAL calcs'!B13</f>
        <v>29304995.496111639</v>
      </c>
      <c r="C13" s="45">
        <f t="shared" si="0"/>
        <v>5666414.5429599993</v>
      </c>
      <c r="D13" s="46">
        <f>[1]HH_Islam_wealth!D16</f>
        <v>4.2393644425714196</v>
      </c>
      <c r="E13" s="46">
        <v>55.309980000000003</v>
      </c>
      <c r="F13" s="46">
        <v>3134092.9463599999</v>
      </c>
      <c r="G13" s="47">
        <v>7.33819</v>
      </c>
      <c r="H13" s="47">
        <v>415812.00571</v>
      </c>
      <c r="I13" s="47">
        <v>0.97389000000000003</v>
      </c>
      <c r="J13" s="47">
        <v>55184.379730000001</v>
      </c>
      <c r="K13" s="47"/>
      <c r="L13" s="47"/>
      <c r="M13" s="47">
        <v>67.256889999999999</v>
      </c>
      <c r="N13" s="47">
        <v>3811053.9749799999</v>
      </c>
      <c r="O13" s="47">
        <f t="shared" ref="O13:P13" si="44">M13</f>
        <v>67.256889999999999</v>
      </c>
      <c r="P13" s="47">
        <f t="shared" si="44"/>
        <v>3811053.9749799999</v>
      </c>
      <c r="Q13" s="47">
        <v>24.431039999999999</v>
      </c>
      <c r="R13" s="47">
        <v>1384364.18254</v>
      </c>
      <c r="S13" s="47"/>
      <c r="T13" s="48"/>
      <c r="U13" s="47">
        <v>19.22289</v>
      </c>
      <c r="V13" s="47">
        <v>1089248.5427600001</v>
      </c>
      <c r="W13" s="47">
        <v>57.308430000000001</v>
      </c>
      <c r="X13" s="47">
        <v>3247333.4172399999</v>
      </c>
      <c r="Y13" s="47">
        <v>15.156610000000001</v>
      </c>
      <c r="Z13" s="47">
        <v>858836.19750999997</v>
      </c>
      <c r="AA13" s="45">
        <f t="shared" si="20"/>
        <v>3811053.9749799999</v>
      </c>
      <c r="AB13" s="49">
        <f t="shared" si="21"/>
        <v>0.73354133573709923</v>
      </c>
      <c r="AC13" s="45">
        <f t="shared" si="22"/>
        <v>799008.83100585931</v>
      </c>
      <c r="AD13" s="45">
        <f t="shared" si="23"/>
        <v>290239.71175414079</v>
      </c>
      <c r="AE13" s="45">
        <f t="shared" si="2"/>
        <v>2382053.2924659485</v>
      </c>
      <c r="AF13" s="45">
        <f t="shared" si="3"/>
        <v>865280.12477405136</v>
      </c>
      <c r="AG13" s="45">
        <f t="shared" si="4"/>
        <v>629991.85150085657</v>
      </c>
      <c r="AH13" s="45">
        <f t="shared" si="5"/>
        <v>228844.34600914342</v>
      </c>
      <c r="AI13" s="45"/>
      <c r="AJ13" s="45">
        <f>AC13/D13</f>
        <v>188473.73039747775</v>
      </c>
      <c r="AK13" s="45">
        <f>AD13/($AI$2*D13)</f>
        <v>22821.008171222762</v>
      </c>
      <c r="AL13" s="45">
        <f>AE13/D13</f>
        <v>561889.24654495984</v>
      </c>
      <c r="AM13" s="45">
        <f>AF13/($AI$2*D13)</f>
        <v>68035.365245237001</v>
      </c>
      <c r="AN13" s="45">
        <f t="shared" si="6"/>
        <v>629924.61179019685</v>
      </c>
      <c r="AO13" s="45">
        <f>AG13/D13</f>
        <v>148605.25912198529</v>
      </c>
      <c r="AP13" s="45">
        <f>AH13/($AI$2*D13)</f>
        <v>17993.604867678081</v>
      </c>
      <c r="AQ13" s="45">
        <f t="shared" si="7"/>
        <v>166598.86398966337</v>
      </c>
      <c r="AR13" s="45">
        <f t="shared" si="8"/>
        <v>796523.47577986028</v>
      </c>
      <c r="AS13" s="45">
        <f t="shared" si="9"/>
        <v>40480.023618967505</v>
      </c>
      <c r="AT13" s="45">
        <f t="shared" si="10"/>
        <v>14704.356111032497</v>
      </c>
      <c r="AU13" s="45">
        <f>AS13/D13</f>
        <v>9548.6066761493221</v>
      </c>
      <c r="AV13" s="45">
        <f>AT13/($AI$2*D13)</f>
        <v>1156.176144657622</v>
      </c>
      <c r="AW13" s="45">
        <f t="shared" si="11"/>
        <v>10704.782820806944</v>
      </c>
      <c r="AX13" s="45"/>
      <c r="AY13" s="45">
        <f t="shared" ref="AY13:AZ13" si="45">AQ13</f>
        <v>166598.86398966337</v>
      </c>
      <c r="AZ13" s="47">
        <f t="shared" si="45"/>
        <v>796523.47577986028</v>
      </c>
      <c r="BA13" s="47">
        <f t="shared" si="13"/>
        <v>4106169.6147500002</v>
      </c>
      <c r="BB13" s="45">
        <f t="shared" si="14"/>
        <v>10704.782820806944</v>
      </c>
      <c r="BC13" s="45">
        <f t="shared" si="15"/>
        <v>177303.64681047032</v>
      </c>
      <c r="BD13" s="45">
        <f t="shared" si="16"/>
        <v>440556.97514914558</v>
      </c>
      <c r="BE13" s="45">
        <f t="shared" si="17"/>
        <v>2271121.5926843025</v>
      </c>
      <c r="BF13" s="45">
        <f t="shared" ref="BF13:BG13" si="46">AZ13-BD13</f>
        <v>355966.5006307147</v>
      </c>
      <c r="BG13" s="45">
        <f t="shared" si="46"/>
        <v>1835048.0220656977</v>
      </c>
      <c r="BI13" s="280">
        <f>0.75*BE13</f>
        <v>1703341.1945132269</v>
      </c>
      <c r="BJ13" s="280">
        <f>0.75*BD13</f>
        <v>330417.73136185919</v>
      </c>
      <c r="BK13" s="281">
        <f>BI13/B13</f>
        <v>5.8124601818800359E-2</v>
      </c>
      <c r="BL13" s="281">
        <f>BI13/C13</f>
        <v>0.30060299711560501</v>
      </c>
      <c r="BM13" s="279"/>
      <c r="BN13" s="280">
        <f>0.25*BE13+BG13</f>
        <v>2402828.4202367733</v>
      </c>
      <c r="BO13" s="280">
        <f>BF13+0.25*BD13</f>
        <v>466105.74441800109</v>
      </c>
      <c r="BP13" s="281">
        <f>BN13/B13</f>
        <v>8.1993816397466945E-2</v>
      </c>
      <c r="BQ13" s="281">
        <f>BN13/C13</f>
        <v>0.42404741164270576</v>
      </c>
      <c r="BR13" s="279"/>
      <c r="BS13" s="280">
        <f>SUM(AS13:AT13)</f>
        <v>55184.379730000001</v>
      </c>
      <c r="BT13" s="280">
        <f>BB13</f>
        <v>10704.782820806944</v>
      </c>
      <c r="BU13" s="281">
        <f>BS13/B13</f>
        <v>1.8831048698615973E-3</v>
      </c>
      <c r="BV13" s="281">
        <f>BS13/C13</f>
        <v>9.7388532574909353E-3</v>
      </c>
      <c r="BW13" s="279"/>
      <c r="BX13" s="280">
        <f>H13</f>
        <v>415812.00571</v>
      </c>
      <c r="BY13" s="280">
        <f>BX13/D13</f>
        <v>98083.571568993488</v>
      </c>
      <c r="BZ13" s="281">
        <f>BX13/B13</f>
        <v>1.4189116861156741E-2</v>
      </c>
      <c r="CA13" s="281">
        <f>BX13/C13</f>
        <v>7.3381854179131373E-2</v>
      </c>
    </row>
    <row r="14" spans="1:79" ht="14.25" customHeight="1" x14ac:dyDescent="0.35">
      <c r="A14" s="44" t="s">
        <v>19</v>
      </c>
      <c r="B14" s="45">
        <f>'JMP Total sum FINAL calcs'!B14</f>
        <v>197015965.11590356</v>
      </c>
      <c r="C14" s="45">
        <f t="shared" si="0"/>
        <v>71796555.873319983</v>
      </c>
      <c r="D14" s="46">
        <f>[1]HH_Islam_wealth!D17</f>
        <v>6.8044786624803502</v>
      </c>
      <c r="E14" s="46">
        <v>51.256459999999997</v>
      </c>
      <c r="F14" s="46">
        <v>36800372.43829</v>
      </c>
      <c r="G14" s="47">
        <v>0</v>
      </c>
      <c r="H14" s="47">
        <v>0</v>
      </c>
      <c r="I14" s="47">
        <v>17.509889999999999</v>
      </c>
      <c r="J14" s="47">
        <v>12571498.60046</v>
      </c>
      <c r="K14" s="47"/>
      <c r="L14" s="47"/>
      <c r="M14" s="47">
        <v>76.619050000000001</v>
      </c>
      <c r="N14" s="47">
        <v>55009839.302819997</v>
      </c>
      <c r="O14" s="47">
        <f t="shared" ref="O14:P14" si="47">M14</f>
        <v>76.619050000000001</v>
      </c>
      <c r="P14" s="47">
        <f t="shared" si="47"/>
        <v>55009839.302819997</v>
      </c>
      <c r="Q14" s="47">
        <v>5.8710599999999999</v>
      </c>
      <c r="R14" s="47">
        <v>4215217.97004</v>
      </c>
      <c r="S14" s="47"/>
      <c r="T14" s="48"/>
      <c r="U14" s="47">
        <v>59.86927</v>
      </c>
      <c r="V14" s="47">
        <v>42984072.29941</v>
      </c>
      <c r="W14" s="47">
        <v>18.16281</v>
      </c>
      <c r="X14" s="47">
        <v>13040274.94008</v>
      </c>
      <c r="Y14" s="47">
        <v>4.4580299999999999</v>
      </c>
      <c r="Z14" s="47">
        <v>3200710.0333699998</v>
      </c>
      <c r="AA14" s="45">
        <f t="shared" si="20"/>
        <v>55009839.302819997</v>
      </c>
      <c r="AB14" s="49">
        <f t="shared" si="21"/>
        <v>0.92882711872071699</v>
      </c>
      <c r="AC14" s="45">
        <f t="shared" si="22"/>
        <v>39924772.024743974</v>
      </c>
      <c r="AD14" s="45">
        <f t="shared" si="23"/>
        <v>3059300.2746660253</v>
      </c>
      <c r="AE14" s="45">
        <f t="shared" si="2"/>
        <v>12112160.999920476</v>
      </c>
      <c r="AF14" s="45">
        <f t="shared" si="3"/>
        <v>928113.94015952316</v>
      </c>
      <c r="AG14" s="45">
        <f t="shared" si="4"/>
        <v>2972906.2781555471</v>
      </c>
      <c r="AH14" s="45">
        <f t="shared" si="5"/>
        <v>227803.75521445295</v>
      </c>
      <c r="AI14" s="45"/>
      <c r="AJ14" s="45">
        <f>AC14/D14</f>
        <v>5867425.5597108016</v>
      </c>
      <c r="AK14" s="45">
        <f>AD14/($AI$2*D14)</f>
        <v>149866.99331500081</v>
      </c>
      <c r="AL14" s="45">
        <f>AE14/D14</f>
        <v>1780027.7729881783</v>
      </c>
      <c r="AM14" s="45">
        <f>AF14/($AI$2*D14)</f>
        <v>45465.836360450354</v>
      </c>
      <c r="AN14" s="45">
        <f t="shared" si="6"/>
        <v>1825493.6093486287</v>
      </c>
      <c r="AO14" s="45">
        <f>AG14/D14</f>
        <v>436904.34280410712</v>
      </c>
      <c r="AP14" s="45">
        <f>AH14/($AI$2*D14)</f>
        <v>11159.500799111162</v>
      </c>
      <c r="AQ14" s="45">
        <f t="shared" si="7"/>
        <v>448063.84360321827</v>
      </c>
      <c r="AR14" s="45">
        <f t="shared" si="8"/>
        <v>2273557.4529518471</v>
      </c>
      <c r="AS14" s="45">
        <f t="shared" si="9"/>
        <v>11676748.823066788</v>
      </c>
      <c r="AT14" s="45">
        <f t="shared" si="10"/>
        <v>894749.77739321208</v>
      </c>
      <c r="AU14" s="45">
        <f>AS14/D14</f>
        <v>1716038.7154201774</v>
      </c>
      <c r="AV14" s="45">
        <f>AT14/($AI$2*D14)</f>
        <v>43831.414659623617</v>
      </c>
      <c r="AW14" s="45">
        <f t="shared" si="11"/>
        <v>1759870.130079801</v>
      </c>
      <c r="AX14" s="45"/>
      <c r="AY14" s="45">
        <f t="shared" ref="AY14:AZ14" si="48">AQ14</f>
        <v>448063.84360321827</v>
      </c>
      <c r="AZ14" s="47">
        <f t="shared" si="48"/>
        <v>2273557.4529518471</v>
      </c>
      <c r="BA14" s="47">
        <f t="shared" si="13"/>
        <v>16240984.973449999</v>
      </c>
      <c r="BB14" s="45">
        <f t="shared" si="14"/>
        <v>1759870.130079801</v>
      </c>
      <c r="BC14" s="45">
        <f t="shared" si="15"/>
        <v>2207933.9736830192</v>
      </c>
      <c r="BD14" s="45">
        <f t="shared" si="16"/>
        <v>1165345.0664492822</v>
      </c>
      <c r="BE14" s="45">
        <f t="shared" si="17"/>
        <v>8324553.9665224086</v>
      </c>
      <c r="BF14" s="45">
        <f t="shared" ref="BF14:BG14" si="49">AZ14-BD14</f>
        <v>1108212.3865025649</v>
      </c>
      <c r="BG14" s="45">
        <f t="shared" si="49"/>
        <v>7916431.0069275908</v>
      </c>
      <c r="BI14" s="280">
        <f>0.75*BE14</f>
        <v>6243415.474891806</v>
      </c>
      <c r="BJ14" s="280">
        <f>0.75*BD14</f>
        <v>874008.79983696167</v>
      </c>
      <c r="BK14" s="281">
        <f>BI14/B14</f>
        <v>3.1689896152420106E-2</v>
      </c>
      <c r="BL14" s="281">
        <f>BI14/C14</f>
        <v>8.6959818600600799E-2</v>
      </c>
      <c r="BM14" s="279"/>
      <c r="BN14" s="280">
        <f>0.25*BE14+BG14</f>
        <v>9997569.4985581934</v>
      </c>
      <c r="BO14" s="280">
        <f>BF14+0.25*BD14</f>
        <v>1399548.6531148856</v>
      </c>
      <c r="BP14" s="281">
        <f>BN14/B14</f>
        <v>5.0744971315784843E-2</v>
      </c>
      <c r="BQ14" s="281">
        <f>BN14/C14</f>
        <v>0.13924859454537356</v>
      </c>
      <c r="BR14" s="279"/>
      <c r="BS14" s="280">
        <f>SUM(AS14:AT14)</f>
        <v>12571498.60046</v>
      </c>
      <c r="BT14" s="280">
        <f>BB14</f>
        <v>1759870.130079801</v>
      </c>
      <c r="BU14" s="281">
        <f>BS14/B14</f>
        <v>6.3809542506183439E-2</v>
      </c>
      <c r="BV14" s="281">
        <f>BS14/C14</f>
        <v>0.17509890895938704</v>
      </c>
      <c r="BW14" s="279"/>
      <c r="BX14" s="280">
        <f>H14</f>
        <v>0</v>
      </c>
      <c r="BY14" s="280">
        <f>BX14/D14</f>
        <v>0</v>
      </c>
      <c r="BZ14" s="281">
        <f>BX14/B14</f>
        <v>0</v>
      </c>
      <c r="CA14" s="281">
        <f>BX14/C14</f>
        <v>0</v>
      </c>
    </row>
    <row r="15" spans="1:79" ht="14.25" customHeight="1" x14ac:dyDescent="0.35">
      <c r="A15" s="44" t="s">
        <v>25</v>
      </c>
      <c r="B15" s="45">
        <f>'JMP Total sum FINAL calcs'!B15</f>
        <v>20876967.247702222</v>
      </c>
      <c r="C15" s="45">
        <f t="shared" si="0"/>
        <v>3838012.7675800002</v>
      </c>
      <c r="D15" s="46">
        <f>[1]HH_Islam_wealth!D18</f>
        <v>5.1704213203570024</v>
      </c>
      <c r="E15" s="46">
        <v>73.831310000000002</v>
      </c>
      <c r="F15" s="46">
        <v>2833654.95407</v>
      </c>
      <c r="G15" s="47">
        <v>0</v>
      </c>
      <c r="H15" s="47">
        <v>0</v>
      </c>
      <c r="I15" s="47">
        <v>2.9236800000000001</v>
      </c>
      <c r="J15" s="47">
        <v>112211.03698999999</v>
      </c>
      <c r="K15" s="47"/>
      <c r="L15" s="47"/>
      <c r="M15" s="47">
        <v>94.819019999999995</v>
      </c>
      <c r="N15" s="47">
        <v>3639166.2048300002</v>
      </c>
      <c r="O15" s="47">
        <f t="shared" ref="O15:P15" si="50">M15</f>
        <v>94.819019999999995</v>
      </c>
      <c r="P15" s="47">
        <f t="shared" si="50"/>
        <v>3639166.2048300002</v>
      </c>
      <c r="Q15" s="47">
        <v>2.2572999999999999</v>
      </c>
      <c r="R15" s="47">
        <v>86635.525760000004</v>
      </c>
      <c r="S15" s="47"/>
      <c r="T15" s="48"/>
      <c r="U15" s="47">
        <v>12.588889999999999</v>
      </c>
      <c r="V15" s="47">
        <v>483163.16285000002</v>
      </c>
      <c r="W15" s="47">
        <v>4.4888899999999996</v>
      </c>
      <c r="X15" s="47">
        <v>172284.12867999999</v>
      </c>
      <c r="Y15" s="47">
        <v>79.998549999999994</v>
      </c>
      <c r="Z15" s="47">
        <v>3070354.4390599998</v>
      </c>
      <c r="AA15" s="45">
        <f t="shared" si="20"/>
        <v>3639166.2048300002</v>
      </c>
      <c r="AB15" s="49">
        <f t="shared" si="21"/>
        <v>0.97674714544021624</v>
      </c>
      <c r="AC15" s="45">
        <f t="shared" si="22"/>
        <v>471928.24009560386</v>
      </c>
      <c r="AD15" s="45">
        <f t="shared" si="23"/>
        <v>11234.922754396168</v>
      </c>
      <c r="AE15" s="45">
        <f t="shared" si="2"/>
        <v>168278.03089284489</v>
      </c>
      <c r="AF15" s="45">
        <f t="shared" si="3"/>
        <v>4006.0977871551108</v>
      </c>
      <c r="AG15" s="45">
        <f t="shared" si="4"/>
        <v>2998959.9338415512</v>
      </c>
      <c r="AH15" s="45">
        <f t="shared" si="5"/>
        <v>71394.505218448641</v>
      </c>
      <c r="AI15" s="45"/>
      <c r="AJ15" s="45">
        <f>AC15/D15</f>
        <v>91274.619775670159</v>
      </c>
      <c r="AK15" s="45">
        <f>AD15/($AI$2*D15)</f>
        <v>724.30736673637455</v>
      </c>
      <c r="AL15" s="45">
        <f>AE15/D15</f>
        <v>32546.289841081227</v>
      </c>
      <c r="AM15" s="45">
        <f>AF15/($AI$2*D15)</f>
        <v>258.27023492149391</v>
      </c>
      <c r="AN15" s="45">
        <f t="shared" si="6"/>
        <v>32804.560076002723</v>
      </c>
      <c r="AO15" s="45">
        <f>AG15/D15</f>
        <v>580022.35176348872</v>
      </c>
      <c r="AP15" s="45">
        <f>AH15/($AI$2*D15)</f>
        <v>4602.7522578191665</v>
      </c>
      <c r="AQ15" s="45">
        <f t="shared" si="7"/>
        <v>584625.1040213079</v>
      </c>
      <c r="AR15" s="45">
        <f t="shared" si="8"/>
        <v>617429.66409731063</v>
      </c>
      <c r="AS15" s="45">
        <f t="shared" si="9"/>
        <v>109601.810066869</v>
      </c>
      <c r="AT15" s="45">
        <f t="shared" si="10"/>
        <v>2609.2269231309861</v>
      </c>
      <c r="AU15" s="45">
        <f>AS15/D15</f>
        <v>21197.848932609097</v>
      </c>
      <c r="AV15" s="45">
        <f>AT15/($AI$2*D15)</f>
        <v>168.21497781737361</v>
      </c>
      <c r="AW15" s="45">
        <f t="shared" si="11"/>
        <v>21366.06391042647</v>
      </c>
      <c r="AX15" s="45"/>
      <c r="AY15" s="45">
        <f t="shared" ref="AY15:AZ15" si="51">AQ15</f>
        <v>584625.1040213079</v>
      </c>
      <c r="AZ15" s="47">
        <f t="shared" si="51"/>
        <v>617429.66409731063</v>
      </c>
      <c r="BA15" s="47">
        <f t="shared" si="13"/>
        <v>3242638.5677399999</v>
      </c>
      <c r="BB15" s="45">
        <f t="shared" si="14"/>
        <v>21366.06391042647</v>
      </c>
      <c r="BC15" s="45">
        <f t="shared" si="15"/>
        <v>605991.16793173435</v>
      </c>
      <c r="BD15" s="45">
        <f t="shared" si="16"/>
        <v>455856.40933164413</v>
      </c>
      <c r="BE15" s="45">
        <f t="shared" si="17"/>
        <v>2394082.5331276795</v>
      </c>
      <c r="BF15" s="45">
        <f t="shared" ref="BF15:BG15" si="52">AZ15-BD15</f>
        <v>161573.2547656665</v>
      </c>
      <c r="BG15" s="45">
        <f t="shared" si="52"/>
        <v>848556.03461232036</v>
      </c>
      <c r="BI15" s="280">
        <f>0.75*BE15</f>
        <v>1795561.8998457596</v>
      </c>
      <c r="BJ15" s="280">
        <f>0.75*BD15</f>
        <v>341892.30699873308</v>
      </c>
      <c r="BK15" s="281">
        <f>BI15/B15</f>
        <v>8.6006836076412588E-2</v>
      </c>
      <c r="BL15" s="281">
        <f>BI15/C15</f>
        <v>0.46783635401450829</v>
      </c>
      <c r="BM15" s="279"/>
      <c r="BN15" s="280">
        <f>0.25*BE15+BG15</f>
        <v>1447076.6678942402</v>
      </c>
      <c r="BO15" s="280">
        <f>BF15+0.25*BD15</f>
        <v>275537.35709857754</v>
      </c>
      <c r="BP15" s="281">
        <f>BN15/B15</f>
        <v>6.9314505824762909E-2</v>
      </c>
      <c r="BQ15" s="281">
        <f>BN15/C15</f>
        <v>0.37703800261369952</v>
      </c>
      <c r="BR15" s="279"/>
      <c r="BS15" s="280">
        <f>SUM(AS15:AT15)</f>
        <v>112211.03698999999</v>
      </c>
      <c r="BT15" s="280">
        <f>BB15</f>
        <v>21366.06391042647</v>
      </c>
      <c r="BU15" s="281">
        <f>BS15/B15</f>
        <v>5.3748724926677392E-3</v>
      </c>
      <c r="BV15" s="281">
        <f>BS15/C15</f>
        <v>2.9236754483428395E-2</v>
      </c>
      <c r="BW15" s="279"/>
      <c r="BX15" s="280">
        <f>H15</f>
        <v>0</v>
      </c>
      <c r="BY15" s="280">
        <f>BX15/D15</f>
        <v>0</v>
      </c>
      <c r="BZ15" s="281">
        <f>BX15/B15</f>
        <v>0</v>
      </c>
      <c r="CA15" s="281">
        <f>BX15/C15</f>
        <v>0</v>
      </c>
    </row>
    <row r="16" spans="1:79" ht="14.25" customHeight="1" x14ac:dyDescent="0.35">
      <c r="A16" s="44" t="s">
        <v>27</v>
      </c>
      <c r="B16" s="45">
        <f>'JMP Total sum FINAL calcs'!B16</f>
        <v>8921363.716258632</v>
      </c>
      <c r="C16" s="45">
        <f t="shared" si="0"/>
        <v>2407156.7995699998</v>
      </c>
      <c r="D16" s="46">
        <f>[1]HH_Islam_wealth!D19</f>
        <v>6.2705799674902396</v>
      </c>
      <c r="E16" s="46">
        <v>90.811300000000003</v>
      </c>
      <c r="F16" s="46">
        <v>2185970.4385299999</v>
      </c>
      <c r="G16" s="47">
        <v>0</v>
      </c>
      <c r="H16" s="47">
        <v>0</v>
      </c>
      <c r="I16" s="47">
        <v>0.31885000000000002</v>
      </c>
      <c r="J16" s="47">
        <v>7675.11859</v>
      </c>
      <c r="K16" s="47"/>
      <c r="L16" s="47"/>
      <c r="M16" s="47">
        <v>94.943399999999997</v>
      </c>
      <c r="N16" s="47">
        <v>2285436.4987599999</v>
      </c>
      <c r="O16" s="47">
        <f t="shared" ref="O16:P16" si="53">M16</f>
        <v>94.943399999999997</v>
      </c>
      <c r="P16" s="47">
        <f t="shared" si="53"/>
        <v>2285436.4987599999</v>
      </c>
      <c r="Q16" s="47">
        <v>4.7377500000000001</v>
      </c>
      <c r="R16" s="47">
        <v>114045.18222</v>
      </c>
      <c r="S16" s="47"/>
      <c r="T16" s="48"/>
      <c r="U16" s="47">
        <v>53.737270000000002</v>
      </c>
      <c r="V16" s="47">
        <v>1293540.4497</v>
      </c>
      <c r="W16" s="47">
        <v>0.21704999999999999</v>
      </c>
      <c r="X16" s="47">
        <v>5224.8476000000001</v>
      </c>
      <c r="Y16" s="47">
        <v>45.72683</v>
      </c>
      <c r="Z16" s="47">
        <v>1100716.38368</v>
      </c>
      <c r="AA16" s="45">
        <f t="shared" si="20"/>
        <v>2285436.4987599999</v>
      </c>
      <c r="AB16" s="49">
        <f t="shared" si="21"/>
        <v>0.95247090939514012</v>
      </c>
      <c r="AC16" s="45">
        <f t="shared" si="22"/>
        <v>1232059.6484651575</v>
      </c>
      <c r="AD16" s="45">
        <f t="shared" si="23"/>
        <v>61480.801234842496</v>
      </c>
      <c r="AE16" s="45">
        <f t="shared" si="2"/>
        <v>4976.5153450230155</v>
      </c>
      <c r="AF16" s="45">
        <f t="shared" si="3"/>
        <v>248.3322549769847</v>
      </c>
      <c r="AG16" s="45">
        <f t="shared" si="4"/>
        <v>1048400.3349498195</v>
      </c>
      <c r="AH16" s="45">
        <f t="shared" si="5"/>
        <v>52316.048730180431</v>
      </c>
      <c r="AI16" s="45"/>
      <c r="AJ16" s="45">
        <f>AC16/D16</f>
        <v>196482.56697988999</v>
      </c>
      <c r="AK16" s="45">
        <f>AD16/($AI$2*D16)</f>
        <v>3268.2145061322931</v>
      </c>
      <c r="AL16" s="45">
        <f>AE16/D16</f>
        <v>793.62919711154484</v>
      </c>
      <c r="AM16" s="45">
        <f>AF16/($AI$2*D16)</f>
        <v>13.200919014639839</v>
      </c>
      <c r="AN16" s="45">
        <f t="shared" si="6"/>
        <v>806.83011612618463</v>
      </c>
      <c r="AO16" s="45">
        <f>AG16/D16</f>
        <v>167193.51964016739</v>
      </c>
      <c r="AP16" s="45">
        <f>AH16/($AI$2*D16)</f>
        <v>2781.0318982408044</v>
      </c>
      <c r="AQ16" s="45">
        <f t="shared" si="7"/>
        <v>169974.55153840818</v>
      </c>
      <c r="AR16" s="45">
        <f t="shared" si="8"/>
        <v>170781.38165453437</v>
      </c>
      <c r="AS16" s="45">
        <f t="shared" si="9"/>
        <v>7310.3271831328457</v>
      </c>
      <c r="AT16" s="45">
        <f t="shared" si="10"/>
        <v>364.79140686715442</v>
      </c>
      <c r="AU16" s="45">
        <f>AS16/D16</f>
        <v>1165.8135644602517</v>
      </c>
      <c r="AV16" s="45">
        <f>AT16/($AI$2*D16)</f>
        <v>19.391688847411874</v>
      </c>
      <c r="AW16" s="45">
        <f t="shared" si="11"/>
        <v>1185.2052533076635</v>
      </c>
      <c r="AX16" s="45"/>
      <c r="AY16" s="45">
        <f t="shared" ref="AY16:AZ16" si="54">AQ16</f>
        <v>169974.55153840818</v>
      </c>
      <c r="AZ16" s="47">
        <f t="shared" si="54"/>
        <v>170781.38165453437</v>
      </c>
      <c r="BA16" s="47">
        <f t="shared" si="13"/>
        <v>1105941.2312799999</v>
      </c>
      <c r="BB16" s="45">
        <f t="shared" si="14"/>
        <v>1185.2052533076635</v>
      </c>
      <c r="BC16" s="45">
        <f t="shared" si="15"/>
        <v>171159.75679171583</v>
      </c>
      <c r="BD16" s="45">
        <f t="shared" si="16"/>
        <v>155088.79283844418</v>
      </c>
      <c r="BE16" s="45">
        <f t="shared" si="17"/>
        <v>1004319.6093613746</v>
      </c>
      <c r="BF16" s="45">
        <f t="shared" ref="BF16:BG16" si="55">AZ16-BD16</f>
        <v>15692.588816090196</v>
      </c>
      <c r="BG16" s="45">
        <f t="shared" si="55"/>
        <v>101621.62191862531</v>
      </c>
      <c r="BI16" s="280">
        <f>0.75*BE16</f>
        <v>753239.70702103095</v>
      </c>
      <c r="BJ16" s="280">
        <f>0.75*BD16</f>
        <v>116316.59462883313</v>
      </c>
      <c r="BK16" s="281">
        <f>BI16/B16</f>
        <v>8.4431005278744364E-2</v>
      </c>
      <c r="BL16" s="281">
        <f>BI16/C16</f>
        <v>0.31291676020256975</v>
      </c>
      <c r="BM16" s="279"/>
      <c r="BN16" s="280">
        <f>0.25*BE16+BG16</f>
        <v>352701.524258969</v>
      </c>
      <c r="BO16" s="280">
        <f>BF16+0.25*BD16</f>
        <v>54464.78702570124</v>
      </c>
      <c r="BP16" s="281">
        <f>BN16/B16</f>
        <v>3.9534485475151336E-2</v>
      </c>
      <c r="BQ16" s="281">
        <f>BN16/C16</f>
        <v>0.14652203974496947</v>
      </c>
      <c r="BR16" s="279"/>
      <c r="BS16" s="280">
        <f>SUM(AS16:AT16)</f>
        <v>7675.11859</v>
      </c>
      <c r="BT16" s="280">
        <f>BB16</f>
        <v>1185.2052533076635</v>
      </c>
      <c r="BU16" s="281">
        <f>BS16/B16</f>
        <v>8.6030777738750554E-4</v>
      </c>
      <c r="BV16" s="281">
        <f>BS16/C16</f>
        <v>3.188458097690619E-3</v>
      </c>
      <c r="BW16" s="279"/>
      <c r="BX16" s="280">
        <f>H16</f>
        <v>0</v>
      </c>
      <c r="BY16" s="280">
        <f>BX16/D16</f>
        <v>0</v>
      </c>
      <c r="BZ16" s="281">
        <f>BX16/B16</f>
        <v>0</v>
      </c>
      <c r="CA16" s="281">
        <f>BX16/C16</f>
        <v>0</v>
      </c>
    </row>
    <row r="17" spans="1:79" ht="14.25" customHeight="1" x14ac:dyDescent="0.35">
      <c r="A17" s="44" t="s">
        <v>30</v>
      </c>
      <c r="B17" s="45">
        <f>'JMP Total sum FINAL calcs'!B17</f>
        <v>5758083.4295792934</v>
      </c>
      <c r="C17" s="45">
        <f t="shared" si="0"/>
        <v>2945428.09772</v>
      </c>
      <c r="D17" s="46">
        <f>[1]HH_Islam_wealth!D20</f>
        <v>5.1704213203570024</v>
      </c>
      <c r="E17" s="46">
        <v>77.802490000000006</v>
      </c>
      <c r="F17" s="46">
        <v>2291616.3681299998</v>
      </c>
      <c r="G17" s="47">
        <v>0</v>
      </c>
      <c r="H17" s="47">
        <v>0</v>
      </c>
      <c r="I17" s="47">
        <v>0</v>
      </c>
      <c r="J17" s="47">
        <v>0</v>
      </c>
      <c r="K17" s="47"/>
      <c r="L17" s="47"/>
      <c r="M17" s="47">
        <v>97.974760000000003</v>
      </c>
      <c r="N17" s="47">
        <v>2885776.14408</v>
      </c>
      <c r="O17" s="47">
        <f t="shared" ref="O17:P17" si="56">M17</f>
        <v>97.974760000000003</v>
      </c>
      <c r="P17" s="47">
        <f t="shared" si="56"/>
        <v>2885776.14408</v>
      </c>
      <c r="Q17" s="47">
        <v>2.0252400000000002</v>
      </c>
      <c r="R17" s="47">
        <v>59651.95364</v>
      </c>
      <c r="S17" s="47"/>
      <c r="T17" s="48"/>
      <c r="U17" s="47">
        <v>54.49136</v>
      </c>
      <c r="V17" s="47">
        <v>1605003.6810000001</v>
      </c>
      <c r="W17" s="47">
        <v>0.72379000000000004</v>
      </c>
      <c r="X17" s="47">
        <v>21318.833170000002</v>
      </c>
      <c r="Y17" s="47">
        <v>44.784849999999999</v>
      </c>
      <c r="Z17" s="47">
        <v>1319105.5835500001</v>
      </c>
      <c r="AA17" s="45">
        <f t="shared" si="20"/>
        <v>2885776.14408</v>
      </c>
      <c r="AB17" s="49">
        <f t="shared" si="21"/>
        <v>0.97974761166766378</v>
      </c>
      <c r="AC17" s="45">
        <f t="shared" si="22"/>
        <v>1572498.523177559</v>
      </c>
      <c r="AD17" s="45">
        <f t="shared" si="23"/>
        <v>32505.157822441091</v>
      </c>
      <c r="AE17" s="45">
        <f t="shared" si="2"/>
        <v>20887.075881848872</v>
      </c>
      <c r="AF17" s="45">
        <f t="shared" si="3"/>
        <v>431.75728815113052</v>
      </c>
      <c r="AG17" s="45">
        <f t="shared" si="4"/>
        <v>1292390.5450205924</v>
      </c>
      <c r="AH17" s="45">
        <f t="shared" si="5"/>
        <v>26715.03852940759</v>
      </c>
      <c r="AI17" s="45"/>
      <c r="AJ17" s="45">
        <f>AC17/D17</f>
        <v>304133.53685246344</v>
      </c>
      <c r="AK17" s="45">
        <f>AD17/($AI$2*D17)</f>
        <v>2095.5840803186684</v>
      </c>
      <c r="AL17" s="45">
        <f>AE17/D17</f>
        <v>4039.7241516106624</v>
      </c>
      <c r="AM17" s="45">
        <f>AF17/($AI$2*D17)</f>
        <v>27.835080960179788</v>
      </c>
      <c r="AN17" s="45">
        <f t="shared" si="6"/>
        <v>4067.5592325708421</v>
      </c>
      <c r="AO17" s="45">
        <f>AG17/D17</f>
        <v>249958.45888461496</v>
      </c>
      <c r="AP17" s="45">
        <f>AH17/($AI$2*D17)</f>
        <v>1722.299265646885</v>
      </c>
      <c r="AQ17" s="45">
        <f t="shared" si="7"/>
        <v>251680.75815026183</v>
      </c>
      <c r="AR17" s="45">
        <f t="shared" si="8"/>
        <v>255748.31738283267</v>
      </c>
      <c r="AS17" s="45">
        <f t="shared" si="9"/>
        <v>0</v>
      </c>
      <c r="AT17" s="45">
        <f t="shared" si="10"/>
        <v>0</v>
      </c>
      <c r="AU17" s="45">
        <f>AS17/D17</f>
        <v>0</v>
      </c>
      <c r="AV17" s="45">
        <f>AT17/($AI$2*D17)</f>
        <v>0</v>
      </c>
      <c r="AW17" s="45">
        <f t="shared" si="11"/>
        <v>0</v>
      </c>
      <c r="AX17" s="45"/>
      <c r="AY17" s="45">
        <f t="shared" ref="AY17:AZ17" si="57">AQ17</f>
        <v>251680.75815026183</v>
      </c>
      <c r="AZ17" s="47">
        <f t="shared" si="57"/>
        <v>255748.31738283267</v>
      </c>
      <c r="BA17" s="47">
        <f t="shared" si="13"/>
        <v>1340424.4167200001</v>
      </c>
      <c r="BB17" s="45">
        <f t="shared" si="14"/>
        <v>0</v>
      </c>
      <c r="BC17" s="45">
        <f t="shared" si="15"/>
        <v>251680.75815026183</v>
      </c>
      <c r="BD17" s="45">
        <f t="shared" si="16"/>
        <v>198978.55905694666</v>
      </c>
      <c r="BE17" s="45">
        <f t="shared" si="17"/>
        <v>1042883.5727761365</v>
      </c>
      <c r="BF17" s="45">
        <f t="shared" ref="BF17:BG17" si="58">AZ17-BD17</f>
        <v>56769.75832588601</v>
      </c>
      <c r="BG17" s="45">
        <f t="shared" si="58"/>
        <v>297540.84394386364</v>
      </c>
      <c r="BI17" s="280">
        <f>0.75*BE17</f>
        <v>782162.67958210234</v>
      </c>
      <c r="BJ17" s="280">
        <f>0.75*BD17</f>
        <v>149233.91929270999</v>
      </c>
      <c r="BK17" s="281">
        <f>BI17/B17</f>
        <v>0.13583733010260499</v>
      </c>
      <c r="BL17" s="281">
        <f>BI17/C17</f>
        <v>0.26555144231412731</v>
      </c>
      <c r="BM17" s="279"/>
      <c r="BN17" s="280">
        <f>0.25*BE17+BG17</f>
        <v>558261.73713789776</v>
      </c>
      <c r="BO17" s="280">
        <f>BF17+0.25*BD17</f>
        <v>106514.39809012268</v>
      </c>
      <c r="BP17" s="281">
        <f>BN17/B17</f>
        <v>9.6952700315196094E-2</v>
      </c>
      <c r="BQ17" s="281">
        <f>BN17/C17</f>
        <v>0.18953500768531323</v>
      </c>
      <c r="BR17" s="279"/>
      <c r="BS17" s="280">
        <f>SUM(AS17:AT17)</f>
        <v>0</v>
      </c>
      <c r="BT17" s="280">
        <f>BB17</f>
        <v>0</v>
      </c>
      <c r="BU17" s="281">
        <f>BS17/B17</f>
        <v>0</v>
      </c>
      <c r="BV17" s="281">
        <f>BS17/C17</f>
        <v>0</v>
      </c>
      <c r="BW17" s="279"/>
      <c r="BX17" s="280">
        <f>H17</f>
        <v>0</v>
      </c>
      <c r="BY17" s="280">
        <f>BX17/D17</f>
        <v>0</v>
      </c>
      <c r="BZ17" s="281">
        <f>BX17/B17</f>
        <v>0</v>
      </c>
      <c r="CA17" s="281">
        <f>BX17/C17</f>
        <v>0</v>
      </c>
    </row>
    <row r="18" spans="1:79" ht="14.25" customHeight="1" x14ac:dyDescent="0.35">
      <c r="A18" s="44" t="s">
        <v>28</v>
      </c>
      <c r="B18" s="45">
        <f>'JMP Total sum FINAL calcs'!B18</f>
        <v>31910638.871927045</v>
      </c>
      <c r="C18" s="45">
        <f t="shared" si="0"/>
        <v>16130828.27654</v>
      </c>
      <c r="D18" s="46">
        <f>[1]HH_Islam_wealth!D21</f>
        <v>5.2420771378022604</v>
      </c>
      <c r="E18" s="46">
        <v>88.082009999999997</v>
      </c>
      <c r="F18" s="46">
        <v>14208357.67911</v>
      </c>
      <c r="G18" s="47">
        <v>0</v>
      </c>
      <c r="H18" s="47">
        <v>0</v>
      </c>
      <c r="I18" s="47">
        <v>0</v>
      </c>
      <c r="J18" s="47">
        <v>0</v>
      </c>
      <c r="K18" s="47"/>
      <c r="L18" s="47"/>
      <c r="M18" s="47">
        <v>100</v>
      </c>
      <c r="N18" s="47">
        <v>16130828.27654</v>
      </c>
      <c r="O18" s="47">
        <f t="shared" ref="O18:P18" si="59">M18</f>
        <v>100</v>
      </c>
      <c r="P18" s="47">
        <f t="shared" si="59"/>
        <v>16130828.27654</v>
      </c>
      <c r="Q18" s="47">
        <v>0</v>
      </c>
      <c r="R18" s="47">
        <v>0</v>
      </c>
      <c r="S18" s="47"/>
      <c r="T18" s="48"/>
      <c r="U18" s="47">
        <v>44.529820000000001</v>
      </c>
      <c r="V18" s="47">
        <v>7183029.2024900001</v>
      </c>
      <c r="W18" s="47">
        <v>0.9</v>
      </c>
      <c r="X18" s="47">
        <v>145177.45449</v>
      </c>
      <c r="Y18" s="47">
        <v>54.570180000000001</v>
      </c>
      <c r="Z18" s="47">
        <v>8802621.6195599996</v>
      </c>
      <c r="AA18" s="45">
        <f t="shared" si="20"/>
        <v>16130828.27654</v>
      </c>
      <c r="AB18" s="49">
        <f t="shared" si="21"/>
        <v>1</v>
      </c>
      <c r="AC18" s="45">
        <f t="shared" si="22"/>
        <v>7183029.2024900001</v>
      </c>
      <c r="AD18" s="45">
        <f t="shared" si="23"/>
        <v>0</v>
      </c>
      <c r="AE18" s="45">
        <f t="shared" si="2"/>
        <v>145177.45449</v>
      </c>
      <c r="AF18" s="45">
        <f t="shared" si="3"/>
        <v>0</v>
      </c>
      <c r="AG18" s="45">
        <f t="shared" si="4"/>
        <v>8802621.6195599996</v>
      </c>
      <c r="AH18" s="45">
        <f t="shared" si="5"/>
        <v>0</v>
      </c>
      <c r="AI18" s="45"/>
      <c r="AJ18" s="45">
        <f>AC18/D18</f>
        <v>1370263.9266200275</v>
      </c>
      <c r="AK18" s="45">
        <f>AD18/($AI$2*D18)</f>
        <v>0</v>
      </c>
      <c r="AL18" s="45">
        <f>AE18/D18</f>
        <v>27694.642919899041</v>
      </c>
      <c r="AM18" s="45">
        <f>AF18/($AI$2*D18)</f>
        <v>0</v>
      </c>
      <c r="AN18" s="45">
        <f t="shared" si="6"/>
        <v>27694.642919899041</v>
      </c>
      <c r="AO18" s="45">
        <f>AG18/D18</f>
        <v>1679223.977091359</v>
      </c>
      <c r="AP18" s="45">
        <f>AH18/($AI$2*D18)</f>
        <v>0</v>
      </c>
      <c r="AQ18" s="45">
        <f t="shared" si="7"/>
        <v>1679223.977091359</v>
      </c>
      <c r="AR18" s="45">
        <f t="shared" si="8"/>
        <v>1706918.6200112579</v>
      </c>
      <c r="AS18" s="45">
        <f t="shared" si="9"/>
        <v>0</v>
      </c>
      <c r="AT18" s="45">
        <f t="shared" si="10"/>
        <v>0</v>
      </c>
      <c r="AU18" s="45">
        <f>AS18/D18</f>
        <v>0</v>
      </c>
      <c r="AV18" s="45">
        <f>AT18/($AI$2*D18)</f>
        <v>0</v>
      </c>
      <c r="AW18" s="45">
        <f t="shared" si="11"/>
        <v>0</v>
      </c>
      <c r="AX18" s="45"/>
      <c r="AY18" s="45">
        <f t="shared" ref="AY18:AZ18" si="60">AQ18</f>
        <v>1679223.977091359</v>
      </c>
      <c r="AZ18" s="47">
        <f t="shared" si="60"/>
        <v>1706918.6200112579</v>
      </c>
      <c r="BA18" s="47">
        <f t="shared" si="13"/>
        <v>8947799.0740499999</v>
      </c>
      <c r="BB18" s="45">
        <f t="shared" si="14"/>
        <v>0</v>
      </c>
      <c r="BC18" s="45">
        <f t="shared" si="15"/>
        <v>1679223.977091359</v>
      </c>
      <c r="BD18" s="45">
        <f t="shared" si="16"/>
        <v>1503488.2295701783</v>
      </c>
      <c r="BE18" s="45">
        <f t="shared" si="17"/>
        <v>7881401.2751846286</v>
      </c>
      <c r="BF18" s="45">
        <f t="shared" ref="BF18:BG18" si="61">AZ18-BD18</f>
        <v>203430.39044107962</v>
      </c>
      <c r="BG18" s="45">
        <f t="shared" si="61"/>
        <v>1066397.7988653714</v>
      </c>
      <c r="BI18" s="280">
        <f>0.75*BE18</f>
        <v>5911050.9563884716</v>
      </c>
      <c r="BJ18" s="280">
        <f>0.75*BD18</f>
        <v>1127616.1721776337</v>
      </c>
      <c r="BK18" s="281">
        <f>BI18/B18</f>
        <v>0.18523762498495883</v>
      </c>
      <c r="BL18" s="281">
        <f>BI18/C18</f>
        <v>0.36644435456456109</v>
      </c>
      <c r="BM18" s="279"/>
      <c r="BN18" s="280">
        <f>0.25*BE18+BG18</f>
        <v>3036748.1176615283</v>
      </c>
      <c r="BO18" s="280">
        <f>BF18+0.25*BD18</f>
        <v>579302.4478336242</v>
      </c>
      <c r="BP18" s="281">
        <f>BN18/B18</f>
        <v>9.5164127858720707E-2</v>
      </c>
      <c r="BQ18" s="281">
        <f>BN18/C18</f>
        <v>0.18825742023911118</v>
      </c>
      <c r="BR18" s="279"/>
      <c r="BS18" s="280">
        <f>SUM(AS18:AT18)</f>
        <v>0</v>
      </c>
      <c r="BT18" s="280">
        <f>BB18</f>
        <v>0</v>
      </c>
      <c r="BU18" s="281">
        <f>BS18/B18</f>
        <v>0</v>
      </c>
      <c r="BV18" s="281">
        <f>BS18/C18</f>
        <v>0</v>
      </c>
      <c r="BW18" s="279"/>
      <c r="BX18" s="280">
        <f>H18</f>
        <v>0</v>
      </c>
      <c r="BY18" s="280">
        <f>BX18/D18</f>
        <v>0</v>
      </c>
      <c r="BZ18" s="281">
        <f>BX18/B18</f>
        <v>0</v>
      </c>
      <c r="CA18" s="281">
        <f>BX18/C18</f>
        <v>0</v>
      </c>
    </row>
    <row r="19" spans="1:79" ht="14.25" customHeight="1" x14ac:dyDescent="0.35">
      <c r="A19" s="39" t="s">
        <v>181</v>
      </c>
      <c r="B19" s="15"/>
      <c r="C19" s="15"/>
      <c r="D19" s="41"/>
      <c r="E19" s="41"/>
      <c r="F19" s="41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2"/>
      <c r="U19" s="40"/>
      <c r="V19" s="40"/>
      <c r="W19" s="40"/>
      <c r="X19" s="40"/>
      <c r="Y19" s="40"/>
      <c r="Z19" s="40"/>
      <c r="AA19" s="15"/>
      <c r="AB19" s="43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40"/>
      <c r="BA19" s="40"/>
      <c r="BB19" s="15"/>
      <c r="BC19" s="15"/>
      <c r="BD19" s="15">
        <f t="shared" si="16"/>
        <v>0</v>
      </c>
      <c r="BE19" s="15">
        <f t="shared" si="17"/>
        <v>0</v>
      </c>
      <c r="BF19" s="15"/>
      <c r="BG19" s="15"/>
      <c r="BI19" s="287"/>
      <c r="BJ19" s="287"/>
      <c r="BK19" s="288"/>
      <c r="BL19" s="288"/>
      <c r="BM19" s="287"/>
      <c r="BN19" s="287"/>
      <c r="BO19" s="287"/>
      <c r="BP19" s="288"/>
      <c r="BQ19" s="288"/>
      <c r="BR19" s="287"/>
      <c r="BS19" s="287"/>
      <c r="BT19" s="287"/>
      <c r="BU19" s="288"/>
      <c r="BV19" s="288"/>
      <c r="BW19" s="287"/>
      <c r="BX19" s="287"/>
      <c r="BY19" s="287"/>
      <c r="BZ19" s="288"/>
      <c r="CA19" s="288"/>
    </row>
    <row r="20" spans="1:79" ht="14.25" customHeight="1" x14ac:dyDescent="0.35">
      <c r="A20" s="51" t="s">
        <v>35</v>
      </c>
      <c r="B20" s="52">
        <f>'JMP Total sum FINAL calcs'!B20</f>
        <v>0</v>
      </c>
      <c r="C20" s="52">
        <f t="shared" ref="C20:C37" si="62">H20+J20+L20+N20+R20+T20</f>
        <v>0</v>
      </c>
      <c r="D20" s="53">
        <f>[1]HH_Islam_wealth!D23</f>
        <v>3.8540572160788473</v>
      </c>
      <c r="E20" s="54">
        <v>99.9</v>
      </c>
      <c r="F20" s="54">
        <v>428112</v>
      </c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6"/>
      <c r="U20" s="55"/>
      <c r="V20" s="55"/>
      <c r="W20" s="55"/>
      <c r="X20" s="55"/>
      <c r="Y20" s="55"/>
      <c r="Z20" s="55"/>
      <c r="AA20" s="52"/>
      <c r="AB20" s="57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 t="s">
        <v>238</v>
      </c>
      <c r="AZ20" s="55">
        <f>AR20</f>
        <v>0</v>
      </c>
      <c r="BA20" s="55">
        <f t="shared" ref="BA20:BA37" si="63">SUM(AE20:AH20)</f>
        <v>0</v>
      </c>
      <c r="BB20" s="52" t="s">
        <v>238</v>
      </c>
      <c r="BC20" s="52" t="s">
        <v>238</v>
      </c>
      <c r="BD20" s="52">
        <f t="shared" si="16"/>
        <v>0</v>
      </c>
      <c r="BE20" s="52">
        <f t="shared" si="17"/>
        <v>0</v>
      </c>
      <c r="BF20" s="52">
        <f t="shared" ref="BF20:BG20" si="64">AZ20-BD20</f>
        <v>0</v>
      </c>
      <c r="BG20" s="52">
        <f t="shared" si="64"/>
        <v>0</v>
      </c>
      <c r="BI20" s="280">
        <f>0.75*BE20</f>
        <v>0</v>
      </c>
      <c r="BJ20" s="280">
        <f>0.75*BD20</f>
        <v>0</v>
      </c>
      <c r="BK20" s="281" t="e">
        <f>BI20/B20</f>
        <v>#DIV/0!</v>
      </c>
      <c r="BL20" s="281" t="e">
        <f>BI20/C20</f>
        <v>#DIV/0!</v>
      </c>
      <c r="BM20" s="279"/>
      <c r="BN20" s="280">
        <f>0.25*BE20+BG20</f>
        <v>0</v>
      </c>
      <c r="BO20" s="280">
        <f>BF20+0.25*BD20</f>
        <v>0</v>
      </c>
      <c r="BP20" s="281" t="e">
        <f>BN20/B20</f>
        <v>#DIV/0!</v>
      </c>
      <c r="BQ20" s="281" t="e">
        <f>BN20/C20</f>
        <v>#DIV/0!</v>
      </c>
      <c r="BR20" s="279"/>
      <c r="BS20" s="280">
        <f>SUM(AS20:AT20)</f>
        <v>0</v>
      </c>
      <c r="BT20" s="280" t="str">
        <f>BB20</f>
        <v>-</v>
      </c>
      <c r="BU20" s="281" t="e">
        <f>BS20/B20</f>
        <v>#DIV/0!</v>
      </c>
      <c r="BV20" s="281" t="e">
        <f>BS20/C20</f>
        <v>#DIV/0!</v>
      </c>
      <c r="BW20" s="279"/>
      <c r="BX20" s="280">
        <f>H20</f>
        <v>0</v>
      </c>
      <c r="BY20" s="280">
        <f>BX20/D20</f>
        <v>0</v>
      </c>
      <c r="BZ20" s="281" t="e">
        <f>BX20/B20</f>
        <v>#DIV/0!</v>
      </c>
      <c r="CA20" s="281" t="e">
        <f>BX20/C20</f>
        <v>#DIV/0!</v>
      </c>
    </row>
    <row r="21" spans="1:79" ht="14.25" customHeight="1" x14ac:dyDescent="0.35">
      <c r="A21" s="51" t="s">
        <v>36</v>
      </c>
      <c r="B21" s="52">
        <f>'JMP Total sum FINAL calcs'!B21</f>
        <v>16005372.513185309</v>
      </c>
      <c r="C21" s="52">
        <f t="shared" si="62"/>
        <v>3678034.6421300001</v>
      </c>
      <c r="D21" s="53">
        <f>[1]HH_Islam_wealth!D24</f>
        <v>4.6118431303246599</v>
      </c>
      <c r="E21" s="53">
        <v>77.277000000000001</v>
      </c>
      <c r="F21" s="53">
        <v>2842274.6978799999</v>
      </c>
      <c r="G21" s="55">
        <v>0</v>
      </c>
      <c r="H21" s="55">
        <v>0</v>
      </c>
      <c r="I21" s="55">
        <v>0</v>
      </c>
      <c r="J21" s="55">
        <v>0</v>
      </c>
      <c r="K21" s="55"/>
      <c r="L21" s="55"/>
      <c r="M21" s="55">
        <v>95.83493</v>
      </c>
      <c r="N21" s="55">
        <v>3524841.77923</v>
      </c>
      <c r="O21" s="55">
        <f t="shared" ref="O21:P21" si="65">M21</f>
        <v>95.83493</v>
      </c>
      <c r="P21" s="55">
        <f t="shared" si="65"/>
        <v>3524841.77923</v>
      </c>
      <c r="Q21" s="55">
        <v>4.1650700000000001</v>
      </c>
      <c r="R21" s="55">
        <v>153192.86290000001</v>
      </c>
      <c r="S21" s="55"/>
      <c r="T21" s="56"/>
      <c r="U21" s="55">
        <v>50.827069999999999</v>
      </c>
      <c r="V21" s="55">
        <v>1869437.3107499999</v>
      </c>
      <c r="W21" s="55">
        <v>49.172930000000001</v>
      </c>
      <c r="X21" s="55">
        <v>1808597.3313800001</v>
      </c>
      <c r="Y21" s="55">
        <v>0</v>
      </c>
      <c r="Z21" s="55">
        <v>0</v>
      </c>
      <c r="AA21" s="52">
        <f t="shared" ref="AA21:AA23" si="66">P21+T21</f>
        <v>3524841.77923</v>
      </c>
      <c r="AB21" s="57">
        <f t="shared" ref="AB21:AB23" si="67">AA21/(AA21+R21)</f>
        <v>0.95834926045957958</v>
      </c>
      <c r="AC21" s="52">
        <f t="shared" ref="AC21:AC23" si="68">V21*AB21</f>
        <v>1791573.8642328077</v>
      </c>
      <c r="AD21" s="52">
        <f t="shared" ref="AD21:AD23" si="69">V21*(1-AB21)</f>
        <v>77863.446517192249</v>
      </c>
      <c r="AE21" s="52">
        <f t="shared" ref="AE21:AE23" si="70">X21*AB21</f>
        <v>1733267.9149971923</v>
      </c>
      <c r="AF21" s="52">
        <f t="shared" ref="AF21:AF23" si="71">X21*(1-AB21)</f>
        <v>75329.416382807831</v>
      </c>
      <c r="AG21" s="52">
        <f t="shared" ref="AG21:AG23" si="72">Z21*AB21</f>
        <v>0</v>
      </c>
      <c r="AH21" s="52">
        <f t="shared" ref="AH21:AH23" si="73">Z21*(1-AB21)</f>
        <v>0</v>
      </c>
      <c r="AI21" s="52"/>
      <c r="AJ21" s="52">
        <f>AC21/D21</f>
        <v>388472.4205930843</v>
      </c>
      <c r="AK21" s="52">
        <f>AD21/($AI$2*D21)</f>
        <v>5627.7894626850193</v>
      </c>
      <c r="AL21" s="52">
        <f>AE21/D21</f>
        <v>375829.76393977553</v>
      </c>
      <c r="AM21" s="52">
        <f>AF21/($AI$2*D21)</f>
        <v>5444.6356372854962</v>
      </c>
      <c r="AN21" s="52">
        <f t="shared" ref="AN21:AN23" si="74">AL21+AM21</f>
        <v>381274.39957706101</v>
      </c>
      <c r="AO21" s="52">
        <f>AG21/D21</f>
        <v>0</v>
      </c>
      <c r="AP21" s="52">
        <f>AH21/($AI$2*D21)</f>
        <v>0</v>
      </c>
      <c r="AQ21" s="52">
        <f t="shared" ref="AQ21:AQ23" si="75">AO21+AP21</f>
        <v>0</v>
      </c>
      <c r="AR21" s="52">
        <f t="shared" ref="AR21:AR23" si="76">AN21+AQ21</f>
        <v>381274.39957706101</v>
      </c>
      <c r="AS21" s="52">
        <f t="shared" ref="AS21:AS23" si="77">J21*AB21</f>
        <v>0</v>
      </c>
      <c r="AT21" s="52">
        <f t="shared" ref="AT21:AT23" si="78">J21*(1-AB21)</f>
        <v>0</v>
      </c>
      <c r="AU21" s="52">
        <f>AS21/D21</f>
        <v>0</v>
      </c>
      <c r="AV21" s="52">
        <f>AT21/($AI$2*D21)</f>
        <v>0</v>
      </c>
      <c r="AW21" s="52">
        <f t="shared" ref="AW21:AW23" si="79">SUM(AU21:AV21)</f>
        <v>0</v>
      </c>
      <c r="AX21" s="52"/>
      <c r="AY21" s="52">
        <f t="shared" ref="AY21:AZ21" si="80">AQ21</f>
        <v>0</v>
      </c>
      <c r="AZ21" s="55">
        <f t="shared" si="80"/>
        <v>381274.39957706101</v>
      </c>
      <c r="BA21" s="55">
        <f t="shared" si="63"/>
        <v>1808597.3313800001</v>
      </c>
      <c r="BB21" s="52">
        <f t="shared" ref="BB21:BB23" si="81">AW21</f>
        <v>0</v>
      </c>
      <c r="BC21" s="52">
        <f t="shared" ref="BC21:BC23" si="82">BB21+AY21</f>
        <v>0</v>
      </c>
      <c r="BD21" s="52">
        <f t="shared" si="16"/>
        <v>294637.41776116542</v>
      </c>
      <c r="BE21" s="52">
        <f t="shared" si="17"/>
        <v>1397629.7597705226</v>
      </c>
      <c r="BF21" s="52">
        <f t="shared" ref="BF21:BG21" si="83">AZ21-BD21</f>
        <v>86636.98181589559</v>
      </c>
      <c r="BG21" s="52">
        <f t="shared" si="83"/>
        <v>410967.57160947751</v>
      </c>
      <c r="BI21" s="280">
        <f>0.75*BE21</f>
        <v>1048222.3198278919</v>
      </c>
      <c r="BJ21" s="280">
        <f>0.75*BD21</f>
        <v>220978.06332087406</v>
      </c>
      <c r="BK21" s="281">
        <f>BI21/B21</f>
        <v>6.549190398188863E-2</v>
      </c>
      <c r="BL21" s="281">
        <f>BI21/C21</f>
        <v>0.28499522756557072</v>
      </c>
      <c r="BM21" s="279"/>
      <c r="BN21" s="280">
        <f>0.25*BE21+BG21</f>
        <v>760375.01155210822</v>
      </c>
      <c r="BO21" s="280">
        <f>BF21+0.25*BD21</f>
        <v>160296.33625618694</v>
      </c>
      <c r="BP21" s="281">
        <f>BN21/B21</f>
        <v>4.7507486059803192E-2</v>
      </c>
      <c r="BQ21" s="281">
        <f>BN21/C21</f>
        <v>0.20673405379122931</v>
      </c>
      <c r="BR21" s="279"/>
      <c r="BS21" s="280">
        <f>SUM(AS21:AT21)</f>
        <v>0</v>
      </c>
      <c r="BT21" s="280">
        <f>BB21</f>
        <v>0</v>
      </c>
      <c r="BU21" s="281">
        <f>BS21/B21</f>
        <v>0</v>
      </c>
      <c r="BV21" s="281">
        <f>BS21/C21</f>
        <v>0</v>
      </c>
      <c r="BW21" s="279"/>
      <c r="BX21" s="280">
        <f>H21</f>
        <v>0</v>
      </c>
      <c r="BY21" s="280">
        <f>BX21/D21</f>
        <v>0</v>
      </c>
      <c r="BZ21" s="281">
        <f>BX21/B21</f>
        <v>0</v>
      </c>
      <c r="CA21" s="281">
        <f>BX21/C21</f>
        <v>0</v>
      </c>
    </row>
    <row r="22" spans="1:79" ht="14.25" customHeight="1" x14ac:dyDescent="0.35">
      <c r="A22" s="51" t="s">
        <v>4</v>
      </c>
      <c r="B22" s="52">
        <f>'JMP Total sum FINAL calcs'!B22</f>
        <v>1409515977.5462778</v>
      </c>
      <c r="C22" s="52">
        <f t="shared" si="62"/>
        <v>816956221.13068998</v>
      </c>
      <c r="D22" s="53">
        <f>[1]HH_Islam_wealth!D25</f>
        <v>3.3844078411709302</v>
      </c>
      <c r="E22" s="53">
        <v>92.222470000000001</v>
      </c>
      <c r="F22" s="53">
        <v>753417183.40112996</v>
      </c>
      <c r="G22" s="55">
        <v>6.3640000000000002E-2</v>
      </c>
      <c r="H22" s="55">
        <v>519881.23162999999</v>
      </c>
      <c r="I22" s="55">
        <v>2.8275199999999998</v>
      </c>
      <c r="J22" s="55">
        <v>23099639.21215</v>
      </c>
      <c r="K22" s="55">
        <v>7.1008100000000001</v>
      </c>
      <c r="L22" s="55">
        <v>58010475.395000003</v>
      </c>
      <c r="M22" s="55"/>
      <c r="N22" s="55"/>
      <c r="O22" s="55">
        <f t="shared" ref="O22:P22" si="84">K22</f>
        <v>7.1008100000000001</v>
      </c>
      <c r="P22" s="55">
        <f t="shared" si="84"/>
        <v>58010475.395000003</v>
      </c>
      <c r="Q22" s="55">
        <v>6.3120700000000003</v>
      </c>
      <c r="R22" s="55">
        <v>51566885.544650003</v>
      </c>
      <c r="S22" s="55">
        <v>83.695959999999999</v>
      </c>
      <c r="T22" s="56">
        <v>683759339.74725997</v>
      </c>
      <c r="U22" s="55">
        <v>79.36</v>
      </c>
      <c r="V22" s="55">
        <v>648336457.08931005</v>
      </c>
      <c r="W22" s="55">
        <v>3.2633299999999998</v>
      </c>
      <c r="X22" s="55">
        <v>26660004.6829</v>
      </c>
      <c r="Y22" s="55">
        <v>14.48551</v>
      </c>
      <c r="Z22" s="55">
        <v>118340238.9147</v>
      </c>
      <c r="AA22" s="52">
        <f t="shared" si="66"/>
        <v>741769815.14225996</v>
      </c>
      <c r="AB22" s="57">
        <f t="shared" si="67"/>
        <v>0.93499999999999894</v>
      </c>
      <c r="AC22" s="52">
        <f t="shared" si="68"/>
        <v>606194587.37850416</v>
      </c>
      <c r="AD22" s="52">
        <f t="shared" si="69"/>
        <v>42141869.710805841</v>
      </c>
      <c r="AE22" s="52">
        <f t="shared" si="70"/>
        <v>24927104.378511474</v>
      </c>
      <c r="AF22" s="52">
        <f t="shared" si="71"/>
        <v>1732900.3043885282</v>
      </c>
      <c r="AG22" s="52">
        <f t="shared" si="72"/>
        <v>110648123.38524437</v>
      </c>
      <c r="AH22" s="52">
        <f t="shared" si="73"/>
        <v>7692115.5294556255</v>
      </c>
      <c r="AI22" s="52"/>
      <c r="AJ22" s="52">
        <f>AC22/D22</f>
        <v>179113929.47511145</v>
      </c>
      <c r="AK22" s="52">
        <f>AD22/($AI$2*D22)</f>
        <v>4150590.166089999</v>
      </c>
      <c r="AL22" s="52">
        <f>AE22/D22</f>
        <v>7365277.9299457148</v>
      </c>
      <c r="AM22" s="52">
        <f>AF22/($AI$2*D22)</f>
        <v>170674.88964223876</v>
      </c>
      <c r="AN22" s="52">
        <f t="shared" si="74"/>
        <v>7535952.8195879534</v>
      </c>
      <c r="AO22" s="52">
        <f>AG22/D22</f>
        <v>32693495.75403494</v>
      </c>
      <c r="AP22" s="52">
        <f>AH22/($AI$2*D22)</f>
        <v>757603.28841793525</v>
      </c>
      <c r="AQ22" s="52">
        <f t="shared" si="75"/>
        <v>33451099.042452876</v>
      </c>
      <c r="AR22" s="52">
        <f t="shared" si="76"/>
        <v>40987051.862040833</v>
      </c>
      <c r="AS22" s="52">
        <f t="shared" si="77"/>
        <v>21598162.663360227</v>
      </c>
      <c r="AT22" s="52">
        <f t="shared" si="78"/>
        <v>1501476.5487897745</v>
      </c>
      <c r="AU22" s="52">
        <f>AS22/D22</f>
        <v>6381666.6539478712</v>
      </c>
      <c r="AV22" s="52">
        <f>AT22/($AI$2*D22)</f>
        <v>147881.75846938282</v>
      </c>
      <c r="AW22" s="52">
        <f t="shared" si="79"/>
        <v>6529548.4124172544</v>
      </c>
      <c r="AX22" s="52"/>
      <c r="AY22" s="52">
        <f t="shared" ref="AY22:AZ22" si="85">AQ22</f>
        <v>33451099.042452876</v>
      </c>
      <c r="AZ22" s="55">
        <f t="shared" si="85"/>
        <v>40987051.862040833</v>
      </c>
      <c r="BA22" s="55">
        <f t="shared" si="63"/>
        <v>145000243.59760001</v>
      </c>
      <c r="BB22" s="52">
        <f t="shared" si="81"/>
        <v>6529548.4124172544</v>
      </c>
      <c r="BC22" s="52">
        <f t="shared" si="82"/>
        <v>39980647.454870127</v>
      </c>
      <c r="BD22" s="52">
        <f t="shared" si="16"/>
        <v>37799271.607355051</v>
      </c>
      <c r="BE22" s="52">
        <f t="shared" si="17"/>
        <v>133722806.15172359</v>
      </c>
      <c r="BF22" s="52">
        <f t="shared" ref="BF22:BG22" si="86">AZ22-BD22</f>
        <v>3187780.2546857819</v>
      </c>
      <c r="BG22" s="52">
        <f t="shared" si="86"/>
        <v>11277437.44587642</v>
      </c>
      <c r="BI22" s="280">
        <f>0.75*BE22</f>
        <v>100292104.61379269</v>
      </c>
      <c r="BJ22" s="280">
        <f>0.75*BD22</f>
        <v>28349453.705516286</v>
      </c>
      <c r="BK22" s="281">
        <f>BI22/B22</f>
        <v>7.1153577690111616E-2</v>
      </c>
      <c r="BL22" s="281">
        <f>BI22/C22</f>
        <v>0.12276313224591845</v>
      </c>
      <c r="BM22" s="279"/>
      <c r="BN22" s="280">
        <f>0.25*BE22+BG22</f>
        <v>44708138.983807318</v>
      </c>
      <c r="BO22" s="280">
        <f>BF22+0.25*BD22</f>
        <v>12637598.156524545</v>
      </c>
      <c r="BP22" s="281">
        <f>BN22/B22</f>
        <v>3.171878836140362E-2</v>
      </c>
      <c r="BQ22" s="281">
        <f>BN22/C22</f>
        <v>5.4725256785400349E-2</v>
      </c>
      <c r="BR22" s="279"/>
      <c r="BS22" s="280">
        <f>SUM(AS22:AT22)</f>
        <v>23099639.21215</v>
      </c>
      <c r="BT22" s="280">
        <f>BB22</f>
        <v>6529548.4124172544</v>
      </c>
      <c r="BU22" s="281">
        <f>BS22/B22</f>
        <v>1.6388348610536826E-2</v>
      </c>
      <c r="BV22" s="281">
        <f>BS22/C22</f>
        <v>2.8275247332322728E-2</v>
      </c>
      <c r="BW22" s="279"/>
      <c r="BX22" s="280">
        <f>H22</f>
        <v>519881.23162999999</v>
      </c>
      <c r="BY22" s="280">
        <f>BX22/D22</f>
        <v>153610.69233610231</v>
      </c>
      <c r="BZ22" s="281">
        <f>BX22/B22</f>
        <v>3.6883670700563664E-4</v>
      </c>
      <c r="CA22" s="281">
        <f>BX22/C22</f>
        <v>6.3636363636532451E-4</v>
      </c>
    </row>
    <row r="23" spans="1:79" ht="14.25" customHeight="1" x14ac:dyDescent="0.35">
      <c r="A23" s="51" t="s">
        <v>37</v>
      </c>
      <c r="B23" s="52">
        <f>'JMP Total sum FINAL calcs'!B23</f>
        <v>7364882.9190788008</v>
      </c>
      <c r="C23" s="52">
        <f t="shared" si="62"/>
        <v>7364883</v>
      </c>
      <c r="D23" s="53">
        <f>[1]HH_Islam_wealth!D26</f>
        <v>2.9093509951891199</v>
      </c>
      <c r="E23" s="53">
        <v>100</v>
      </c>
      <c r="F23" s="53">
        <v>7364883</v>
      </c>
      <c r="G23" s="55">
        <v>0</v>
      </c>
      <c r="H23" s="55">
        <v>0</v>
      </c>
      <c r="I23" s="55">
        <v>3.5637799999999999</v>
      </c>
      <c r="J23" s="55">
        <v>262467.89671</v>
      </c>
      <c r="K23" s="55">
        <v>4.6627799999999997</v>
      </c>
      <c r="L23" s="55">
        <v>343407.93867</v>
      </c>
      <c r="M23" s="55"/>
      <c r="N23" s="55"/>
      <c r="O23" s="55">
        <f t="shared" ref="O23:P23" si="87">K23</f>
        <v>4.6627799999999997</v>
      </c>
      <c r="P23" s="55">
        <f t="shared" si="87"/>
        <v>343407.93867</v>
      </c>
      <c r="Q23" s="55">
        <v>0</v>
      </c>
      <c r="R23" s="55">
        <v>0</v>
      </c>
      <c r="S23" s="55">
        <v>91.773449999999997</v>
      </c>
      <c r="T23" s="56">
        <v>6759007.1646199999</v>
      </c>
      <c r="U23" s="55">
        <v>92.872450000000001</v>
      </c>
      <c r="V23" s="55">
        <v>6839947.20658</v>
      </c>
      <c r="W23" s="55"/>
      <c r="X23" s="55"/>
      <c r="Y23" s="55">
        <v>3.5637799999999999</v>
      </c>
      <c r="Z23" s="55">
        <v>262467.89671</v>
      </c>
      <c r="AA23" s="52">
        <f t="shared" si="66"/>
        <v>7102415.10329</v>
      </c>
      <c r="AB23" s="57">
        <f t="shared" si="67"/>
        <v>1</v>
      </c>
      <c r="AC23" s="52">
        <f t="shared" si="68"/>
        <v>6839947.20658</v>
      </c>
      <c r="AD23" s="52">
        <f t="shared" si="69"/>
        <v>0</v>
      </c>
      <c r="AE23" s="52">
        <f t="shared" si="70"/>
        <v>0</v>
      </c>
      <c r="AF23" s="52">
        <f t="shared" si="71"/>
        <v>0</v>
      </c>
      <c r="AG23" s="52">
        <f t="shared" si="72"/>
        <v>262467.89671</v>
      </c>
      <c r="AH23" s="52">
        <f t="shared" si="73"/>
        <v>0</v>
      </c>
      <c r="AI23" s="52"/>
      <c r="AJ23" s="52">
        <f>AC23/D23</f>
        <v>2351021.6601195536</v>
      </c>
      <c r="AK23" s="52">
        <f>AD23/($AI$2*D23)</f>
        <v>0</v>
      </c>
      <c r="AL23" s="52">
        <f>AE23/D23</f>
        <v>0</v>
      </c>
      <c r="AM23" s="52">
        <f>AF23/($AI$2*D23)</f>
        <v>0</v>
      </c>
      <c r="AN23" s="52">
        <f t="shared" si="74"/>
        <v>0</v>
      </c>
      <c r="AO23" s="52">
        <f>AG23/D23</f>
        <v>90215.273833928892</v>
      </c>
      <c r="AP23" s="52">
        <f>AH23/($AI$2*D23)</f>
        <v>0</v>
      </c>
      <c r="AQ23" s="52">
        <f t="shared" si="75"/>
        <v>90215.273833928892</v>
      </c>
      <c r="AR23" s="52">
        <f t="shared" si="76"/>
        <v>90215.273833928892</v>
      </c>
      <c r="AS23" s="52">
        <f t="shared" si="77"/>
        <v>262467.89671</v>
      </c>
      <c r="AT23" s="52">
        <f t="shared" si="78"/>
        <v>0</v>
      </c>
      <c r="AU23" s="52">
        <f>AS23/D23</f>
        <v>90215.273833928892</v>
      </c>
      <c r="AV23" s="52">
        <f>AT23/($AI$2*D23)</f>
        <v>0</v>
      </c>
      <c r="AW23" s="52">
        <f t="shared" si="79"/>
        <v>90215.273833928892</v>
      </c>
      <c r="AX23" s="52"/>
      <c r="AY23" s="52">
        <f t="shared" ref="AY23:AZ23" si="88">AQ23</f>
        <v>90215.273833928892</v>
      </c>
      <c r="AZ23" s="55">
        <f t="shared" si="88"/>
        <v>90215.273833928892</v>
      </c>
      <c r="BA23" s="55">
        <f t="shared" si="63"/>
        <v>262467.89671</v>
      </c>
      <c r="BB23" s="52">
        <f t="shared" si="81"/>
        <v>90215.273833928892</v>
      </c>
      <c r="BC23" s="52">
        <f t="shared" si="82"/>
        <v>180430.54766785778</v>
      </c>
      <c r="BD23" s="52">
        <f t="shared" si="16"/>
        <v>90215.273833928892</v>
      </c>
      <c r="BE23" s="52">
        <f t="shared" si="17"/>
        <v>262467.89671</v>
      </c>
      <c r="BF23" s="52">
        <f t="shared" ref="BF23:BG23" si="89">AZ23-BD23</f>
        <v>0</v>
      </c>
      <c r="BG23" s="52">
        <f t="shared" si="89"/>
        <v>0</v>
      </c>
      <c r="BI23" s="280">
        <f>0.75*BE23</f>
        <v>196850.9225325</v>
      </c>
      <c r="BJ23" s="280">
        <f>0.75*BD23</f>
        <v>67661.455375446676</v>
      </c>
      <c r="BK23" s="281">
        <f>BI23/B23</f>
        <v>2.6728316620289478E-2</v>
      </c>
      <c r="BL23" s="281">
        <f>BI23/C23</f>
        <v>2.6728316326613741E-2</v>
      </c>
      <c r="BM23" s="279"/>
      <c r="BN23" s="280">
        <f>0.25*BE23+BG23</f>
        <v>65616.9741775</v>
      </c>
      <c r="BO23" s="280">
        <f>BF23+0.25*BD23</f>
        <v>22553.818458482223</v>
      </c>
      <c r="BP23" s="281">
        <f>BN23/B23</f>
        <v>8.9094388734298254E-3</v>
      </c>
      <c r="BQ23" s="281">
        <f>BN23/C23</f>
        <v>8.9094387755379138E-3</v>
      </c>
      <c r="BR23" s="279"/>
      <c r="BS23" s="280">
        <f>SUM(AS23:AT23)</f>
        <v>262467.89671</v>
      </c>
      <c r="BT23" s="280">
        <f>BB23</f>
        <v>90215.273833928892</v>
      </c>
      <c r="BU23" s="281">
        <f>BS23/B23</f>
        <v>3.5637755493719302E-2</v>
      </c>
      <c r="BV23" s="281">
        <f>BS23/C23</f>
        <v>3.5637755102151655E-2</v>
      </c>
      <c r="BW23" s="279"/>
      <c r="BX23" s="280">
        <f>H23</f>
        <v>0</v>
      </c>
      <c r="BY23" s="280">
        <f>BX23/D23</f>
        <v>0</v>
      </c>
      <c r="BZ23" s="281">
        <f>BX23/B23</f>
        <v>0</v>
      </c>
      <c r="CA23" s="281">
        <f>BX23/C23</f>
        <v>0</v>
      </c>
    </row>
    <row r="24" spans="1:79" ht="14.25" customHeight="1" x14ac:dyDescent="0.35">
      <c r="A24" s="51" t="s">
        <v>38</v>
      </c>
      <c r="B24" s="52">
        <f>'JMP Total sum FINAL calcs'!B24</f>
        <v>0</v>
      </c>
      <c r="C24" s="52">
        <f t="shared" si="62"/>
        <v>0</v>
      </c>
      <c r="D24" s="53">
        <f>[1]HH_Islam_wealth!D27</f>
        <v>3.0792649719796898</v>
      </c>
      <c r="E24" s="53">
        <v>100</v>
      </c>
      <c r="F24" s="53">
        <v>622567</v>
      </c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6"/>
      <c r="U24" s="55"/>
      <c r="V24" s="55"/>
      <c r="W24" s="55"/>
      <c r="X24" s="55"/>
      <c r="Y24" s="55"/>
      <c r="Z24" s="55"/>
      <c r="AA24" s="52"/>
      <c r="AB24" s="57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 t="s">
        <v>238</v>
      </c>
      <c r="AZ24" s="55">
        <f>AR24</f>
        <v>0</v>
      </c>
      <c r="BA24" s="55">
        <f t="shared" si="63"/>
        <v>0</v>
      </c>
      <c r="BB24" s="52" t="s">
        <v>238</v>
      </c>
      <c r="BC24" s="52" t="s">
        <v>238</v>
      </c>
      <c r="BD24" s="52">
        <f t="shared" si="16"/>
        <v>0</v>
      </c>
      <c r="BE24" s="52">
        <f t="shared" si="17"/>
        <v>0</v>
      </c>
      <c r="BF24" s="52">
        <f t="shared" ref="BF24:BG24" si="90">AZ24-BD24</f>
        <v>0</v>
      </c>
      <c r="BG24" s="52">
        <f t="shared" si="90"/>
        <v>0</v>
      </c>
      <c r="BI24" s="280">
        <f>0.75*BE24</f>
        <v>0</v>
      </c>
      <c r="BJ24" s="280">
        <f>0.75*BD24</f>
        <v>0</v>
      </c>
      <c r="BK24" s="281" t="e">
        <f>BI24/B24</f>
        <v>#DIV/0!</v>
      </c>
      <c r="BL24" s="281" t="e">
        <f>BI24/C24</f>
        <v>#DIV/0!</v>
      </c>
      <c r="BM24" s="279"/>
      <c r="BN24" s="280">
        <f>0.25*BE24+BG24</f>
        <v>0</v>
      </c>
      <c r="BO24" s="280">
        <f>BF24+0.25*BD24</f>
        <v>0</v>
      </c>
      <c r="BP24" s="281" t="e">
        <f>BN24/B24</f>
        <v>#DIV/0!</v>
      </c>
      <c r="BQ24" s="281" t="e">
        <f>BN24/C24</f>
        <v>#DIV/0!</v>
      </c>
      <c r="BR24" s="279"/>
      <c r="BS24" s="280">
        <f>SUM(AS24:AT24)</f>
        <v>0</v>
      </c>
      <c r="BT24" s="280" t="str">
        <f>BB24</f>
        <v>-</v>
      </c>
      <c r="BU24" s="281" t="e">
        <f>BS24/B24</f>
        <v>#DIV/0!</v>
      </c>
      <c r="BV24" s="281" t="e">
        <f>BS24/C24</f>
        <v>#DIV/0!</v>
      </c>
      <c r="BW24" s="279"/>
      <c r="BX24" s="280">
        <f>H24</f>
        <v>0</v>
      </c>
      <c r="BY24" s="280">
        <f>BX24/D24</f>
        <v>0</v>
      </c>
      <c r="BZ24" s="281" t="e">
        <f>BX24/B24</f>
        <v>#DIV/0!</v>
      </c>
      <c r="CA24" s="281" t="e">
        <f>BX24/C24</f>
        <v>#DIV/0!</v>
      </c>
    </row>
    <row r="25" spans="1:79" ht="14.25" customHeight="1" x14ac:dyDescent="0.35">
      <c r="A25" s="51" t="s">
        <v>40</v>
      </c>
      <c r="B25" s="52">
        <f>'JMP Total sum FINAL calcs'!B25</f>
        <v>25490969.290557317</v>
      </c>
      <c r="C25" s="52">
        <f t="shared" si="62"/>
        <v>15722317.13376</v>
      </c>
      <c r="D25" s="53">
        <f>[1]HH_Islam_wealth!D28</f>
        <v>3.9293088662347602</v>
      </c>
      <c r="E25" s="53">
        <v>76.036749999999998</v>
      </c>
      <c r="F25" s="53">
        <v>11954738.741769999</v>
      </c>
      <c r="G25" s="55">
        <v>0</v>
      </c>
      <c r="H25" s="55">
        <v>0</v>
      </c>
      <c r="I25" s="55">
        <v>8.1434300000000004</v>
      </c>
      <c r="J25" s="55">
        <v>1280335.4122200001</v>
      </c>
      <c r="K25" s="55"/>
      <c r="L25" s="55"/>
      <c r="M25" s="55">
        <v>89.915859999999995</v>
      </c>
      <c r="N25" s="55">
        <v>14136856.224710001</v>
      </c>
      <c r="O25" s="55">
        <f t="shared" ref="O25:P25" si="91">M25</f>
        <v>89.915859999999995</v>
      </c>
      <c r="P25" s="55">
        <f t="shared" si="91"/>
        <v>14136856.224710001</v>
      </c>
      <c r="Q25" s="55">
        <v>1.94072</v>
      </c>
      <c r="R25" s="55">
        <v>305125.49683000002</v>
      </c>
      <c r="S25" s="55"/>
      <c r="T25" s="56"/>
      <c r="U25" s="55">
        <v>67.2</v>
      </c>
      <c r="V25" s="55">
        <v>10565397.11389</v>
      </c>
      <c r="W25" s="55">
        <v>6.4</v>
      </c>
      <c r="X25" s="55">
        <v>1006228.29656</v>
      </c>
      <c r="Y25" s="55">
        <v>18.25657</v>
      </c>
      <c r="Z25" s="55">
        <v>2870356.31109</v>
      </c>
      <c r="AA25" s="52">
        <f t="shared" ref="AA25:AA26" si="92">P25+T25</f>
        <v>14136856.224710001</v>
      </c>
      <c r="AB25" s="57">
        <f t="shared" ref="AB25:AB26" si="93">AA25/(AA25+R25)</f>
        <v>0.97887232495420562</v>
      </c>
      <c r="AC25" s="52">
        <f t="shared" ref="AC25:AC26" si="94">V25*AB25</f>
        <v>10342174.836937958</v>
      </c>
      <c r="AD25" s="52">
        <f t="shared" ref="AD25:AD26" si="95">V25*(1-AB25)</f>
        <v>223222.27695204172</v>
      </c>
      <c r="AE25" s="52">
        <f t="shared" ref="AE25:AE26" si="96">X25*AB25</f>
        <v>984969.03208839719</v>
      </c>
      <c r="AF25" s="52">
        <f t="shared" ref="AF25:AF26" si="97">X25*(1-AB25)</f>
        <v>21259.264471602899</v>
      </c>
      <c r="AG25" s="52">
        <f t="shared" ref="AG25:AG26" si="98">Z25*AB25</f>
        <v>2809712.3556836452</v>
      </c>
      <c r="AH25" s="52">
        <f t="shared" ref="AH25:AH26" si="99">Z25*(1-AB25)</f>
        <v>60643.955406354602</v>
      </c>
      <c r="AI25" s="52"/>
      <c r="AJ25" s="52">
        <f>AC25/D25</f>
        <v>2632059.5272644712</v>
      </c>
      <c r="AK25" s="52">
        <f>AD25/($AI$2*D25)</f>
        <v>18936.517383521721</v>
      </c>
      <c r="AL25" s="52">
        <f>AE25/D25</f>
        <v>250672.3359297124</v>
      </c>
      <c r="AM25" s="52">
        <f>AF25/($AI$2*D25)</f>
        <v>1803.4778460479808</v>
      </c>
      <c r="AN25" s="52">
        <f t="shared" ref="AN25:AN26" si="100">AL25+AM25</f>
        <v>252475.81377576038</v>
      </c>
      <c r="AO25" s="52">
        <f>AG25/D25</f>
        <v>715065.28281041887</v>
      </c>
      <c r="AP25" s="52">
        <f>AH25/($AI$2*D25)</f>
        <v>5144.5820347253039</v>
      </c>
      <c r="AQ25" s="52">
        <f t="shared" ref="AQ25:AQ26" si="101">AO25+AP25</f>
        <v>720209.86484514421</v>
      </c>
      <c r="AR25" s="52">
        <f t="shared" ref="AR25:AR26" si="102">AN25+AQ25</f>
        <v>972685.67862090457</v>
      </c>
      <c r="AS25" s="52">
        <f t="shared" ref="AS25:AS26" si="103">J25*AB25</f>
        <v>1253284.9016809927</v>
      </c>
      <c r="AT25" s="52">
        <f t="shared" ref="AT25:AT26" si="104">J25*(1-AB25)</f>
        <v>27050.510539007359</v>
      </c>
      <c r="AU25" s="52">
        <f>AS25/D25</f>
        <v>318958.10289964464</v>
      </c>
      <c r="AV25" s="52">
        <f>AT25/($AI$2*D25)</f>
        <v>2294.7640802226174</v>
      </c>
      <c r="AW25" s="52">
        <f t="shared" ref="AW25:AW26" si="105">SUM(AU25:AV25)</f>
        <v>321252.86697986728</v>
      </c>
      <c r="AX25" s="52"/>
      <c r="AY25" s="52">
        <f t="shared" ref="AY25:AZ25" si="106">AQ25</f>
        <v>720209.86484514421</v>
      </c>
      <c r="AZ25" s="55">
        <f t="shared" si="106"/>
        <v>972685.67862090457</v>
      </c>
      <c r="BA25" s="55">
        <f t="shared" si="63"/>
        <v>3876584.6076500001</v>
      </c>
      <c r="BB25" s="52">
        <f t="shared" ref="BB25:BB26" si="107">AW25</f>
        <v>321252.86697986728</v>
      </c>
      <c r="BC25" s="52">
        <f t="shared" ref="BC25:BC26" si="108">BB25+AY25</f>
        <v>1041462.7318250115</v>
      </c>
      <c r="BD25" s="52">
        <f t="shared" si="16"/>
        <v>739598.57773878064</v>
      </c>
      <c r="BE25" s="52">
        <f t="shared" si="17"/>
        <v>2947628.9466573112</v>
      </c>
      <c r="BF25" s="52">
        <f t="shared" ref="BF25:BG25" si="109">AZ25-BD25</f>
        <v>233087.10088212392</v>
      </c>
      <c r="BG25" s="52">
        <f t="shared" si="109"/>
        <v>928955.66099268897</v>
      </c>
      <c r="BI25" s="280">
        <f>0.75*BE25</f>
        <v>2210721.7099929834</v>
      </c>
      <c r="BJ25" s="280">
        <f>0.75*BD25</f>
        <v>554698.93330408551</v>
      </c>
      <c r="BK25" s="281">
        <f>BI25/B25</f>
        <v>8.6725682526788278E-2</v>
      </c>
      <c r="BL25" s="281">
        <f>BI25/C25</f>
        <v>0.14061042600686227</v>
      </c>
      <c r="BM25" s="279"/>
      <c r="BN25" s="280">
        <f>0.25*BE25+BG25</f>
        <v>1665862.8976570168</v>
      </c>
      <c r="BO25" s="280">
        <f>BF25+0.25*BD25</f>
        <v>417986.74531681906</v>
      </c>
      <c r="BP25" s="281">
        <f>BN25/B25</f>
        <v>6.5351100566980264E-2</v>
      </c>
      <c r="BQ25" s="281">
        <f>BN25/C25</f>
        <v>0.10595530439212206</v>
      </c>
      <c r="BR25" s="279"/>
      <c r="BS25" s="280">
        <f>SUM(AS25:AT25)</f>
        <v>1280335.4122200001</v>
      </c>
      <c r="BT25" s="280">
        <f>BB25</f>
        <v>321252.86697986728</v>
      </c>
      <c r="BU25" s="281">
        <f>BS25/B25</f>
        <v>5.0227019523117068E-2</v>
      </c>
      <c r="BV25" s="281">
        <f>BS25/C25</f>
        <v>8.1434269600807074E-2</v>
      </c>
      <c r="BW25" s="279"/>
      <c r="BX25" s="280">
        <f>H25</f>
        <v>0</v>
      </c>
      <c r="BY25" s="280">
        <f>BX25/D25</f>
        <v>0</v>
      </c>
      <c r="BZ25" s="281">
        <f>BX25/B25</f>
        <v>0</v>
      </c>
      <c r="CA25" s="281">
        <f>BX25/C25</f>
        <v>0</v>
      </c>
    </row>
    <row r="26" spans="1:79" ht="14.25" customHeight="1" x14ac:dyDescent="0.35">
      <c r="A26" s="51" t="s">
        <v>9</v>
      </c>
      <c r="B26" s="52">
        <f>'JMP Total sum FINAL calcs'!B26</f>
        <v>263991374.80103099</v>
      </c>
      <c r="C26" s="52">
        <f t="shared" si="62"/>
        <v>144295047.25516999</v>
      </c>
      <c r="D26" s="53">
        <f>[1]HH_Islam_wealth!D29</f>
        <v>3.9922815471164199</v>
      </c>
      <c r="E26" s="53">
        <v>22.659690000000001</v>
      </c>
      <c r="F26" s="53">
        <v>32696810.96009</v>
      </c>
      <c r="G26" s="55">
        <v>3.8832499999999999</v>
      </c>
      <c r="H26" s="55">
        <v>5603341.6316</v>
      </c>
      <c r="I26" s="55">
        <v>3.5979899999999998</v>
      </c>
      <c r="J26" s="55">
        <v>5191726.5472100005</v>
      </c>
      <c r="K26" s="55"/>
      <c r="L26" s="55"/>
      <c r="M26" s="55">
        <v>80.251829999999998</v>
      </c>
      <c r="N26" s="55">
        <v>115799411.06849</v>
      </c>
      <c r="O26" s="55">
        <f t="shared" ref="O26:P26" si="110">M26</f>
        <v>80.251829999999998</v>
      </c>
      <c r="P26" s="55">
        <f t="shared" si="110"/>
        <v>115799411.06849</v>
      </c>
      <c r="Q26" s="55">
        <v>12.26693</v>
      </c>
      <c r="R26" s="55">
        <v>17700568.00787</v>
      </c>
      <c r="S26" s="55"/>
      <c r="T26" s="56"/>
      <c r="U26" s="55">
        <v>9.5245800000000003</v>
      </c>
      <c r="V26" s="55">
        <v>13743497.211859999</v>
      </c>
      <c r="W26" s="55">
        <v>79.604079999999996</v>
      </c>
      <c r="X26" s="55">
        <v>114864739.49776</v>
      </c>
      <c r="Y26" s="55">
        <v>3.3900999999999999</v>
      </c>
      <c r="Z26" s="55">
        <v>4891742.3667400004</v>
      </c>
      <c r="AA26" s="52">
        <f t="shared" si="92"/>
        <v>115799411.06849</v>
      </c>
      <c r="AB26" s="57">
        <f t="shared" si="93"/>
        <v>0.86741145481569293</v>
      </c>
      <c r="AC26" s="52">
        <f t="shared" si="94"/>
        <v>11921266.910794901</v>
      </c>
      <c r="AD26" s="52">
        <f t="shared" si="95"/>
        <v>1822230.3010650978</v>
      </c>
      <c r="AE26" s="52">
        <f t="shared" si="96"/>
        <v>99634990.794777587</v>
      </c>
      <c r="AF26" s="52">
        <f t="shared" si="97"/>
        <v>15229748.702982413</v>
      </c>
      <c r="AG26" s="52">
        <f t="shared" si="98"/>
        <v>4243153.3629175043</v>
      </c>
      <c r="AH26" s="52">
        <f t="shared" si="99"/>
        <v>648589.00382249581</v>
      </c>
      <c r="AI26" s="52"/>
      <c r="AJ26" s="52">
        <f>AC26/D26</f>
        <v>2986078.7046458428</v>
      </c>
      <c r="AK26" s="52">
        <f>AD26/($AI$2*D26)</f>
        <v>152146.10823070785</v>
      </c>
      <c r="AL26" s="52">
        <f>AE26/D26</f>
        <v>24956904.872288585</v>
      </c>
      <c r="AM26" s="52">
        <f>AF26/($AI$2*D26)</f>
        <v>1271599.4203016309</v>
      </c>
      <c r="AN26" s="52">
        <f t="shared" si="100"/>
        <v>26228504.292590216</v>
      </c>
      <c r="AO26" s="52">
        <f>AG26/D26</f>
        <v>1062839.2093193643</v>
      </c>
      <c r="AP26" s="52">
        <f>AH26/($AI$2*D26)</f>
        <v>54153.57911409199</v>
      </c>
      <c r="AQ26" s="52">
        <f t="shared" si="101"/>
        <v>1116992.7884334563</v>
      </c>
      <c r="AR26" s="52">
        <f t="shared" si="102"/>
        <v>27345497.081023671</v>
      </c>
      <c r="AS26" s="52">
        <f t="shared" si="103"/>
        <v>4503363.077320681</v>
      </c>
      <c r="AT26" s="52">
        <f t="shared" si="104"/>
        <v>688363.46988931973</v>
      </c>
      <c r="AU26" s="52">
        <f>AS26/D26</f>
        <v>1128017.4066314059</v>
      </c>
      <c r="AV26" s="52">
        <f>AT26/($AI$2*D26)</f>
        <v>57474.52609619654</v>
      </c>
      <c r="AW26" s="52">
        <f t="shared" si="105"/>
        <v>1185491.9327276025</v>
      </c>
      <c r="AX26" s="52"/>
      <c r="AY26" s="52">
        <f t="shared" ref="AY26:AZ26" si="111">AQ26</f>
        <v>1116992.7884334563</v>
      </c>
      <c r="AZ26" s="55">
        <f t="shared" si="111"/>
        <v>27345497.081023671</v>
      </c>
      <c r="BA26" s="55">
        <f t="shared" si="63"/>
        <v>119756481.86449999</v>
      </c>
      <c r="BB26" s="52">
        <f t="shared" si="107"/>
        <v>1185491.9327276025</v>
      </c>
      <c r="BC26" s="52">
        <f t="shared" si="108"/>
        <v>2302484.7211610591</v>
      </c>
      <c r="BD26" s="52">
        <f t="shared" si="16"/>
        <v>6196404.8675190127</v>
      </c>
      <c r="BE26" s="52">
        <f t="shared" si="17"/>
        <v>27136447.54540192</v>
      </c>
      <c r="BF26" s="52">
        <f t="shared" ref="BF26:BG26" si="112">AZ26-BD26</f>
        <v>21149092.213504657</v>
      </c>
      <c r="BG26" s="52">
        <f t="shared" si="112"/>
        <v>92620034.31909807</v>
      </c>
      <c r="BI26" s="280">
        <f>0.75*BE26</f>
        <v>20352335.659051441</v>
      </c>
      <c r="BJ26" s="280">
        <f>0.75*BD26</f>
        <v>4647303.6506392593</v>
      </c>
      <c r="BK26" s="281">
        <f>BI26/B26</f>
        <v>7.7094699303683303E-2</v>
      </c>
      <c r="BL26" s="281">
        <f>BI26/C26</f>
        <v>0.1410466682412222</v>
      </c>
      <c r="BM26" s="279"/>
      <c r="BN26" s="280">
        <f>0.25*BE26+BG26</f>
        <v>99404146.205448553</v>
      </c>
      <c r="BO26" s="280">
        <f>BF26+0.25*BD26</f>
        <v>22698193.430384409</v>
      </c>
      <c r="BP26" s="281">
        <f>BN26/B26</f>
        <v>0.37654315895876889</v>
      </c>
      <c r="BQ26" s="281">
        <f>BN26/C26</f>
        <v>0.68889506671468226</v>
      </c>
      <c r="BR26" s="279"/>
      <c r="BS26" s="280">
        <f>SUM(AS26:AT26)</f>
        <v>5191726.5472100005</v>
      </c>
      <c r="BT26" s="280">
        <f>BB26</f>
        <v>1185491.9327276025</v>
      </c>
      <c r="BU26" s="281">
        <f>BS26/B26</f>
        <v>1.966627338155642E-2</v>
      </c>
      <c r="BV26" s="281">
        <f>BS26/C26</f>
        <v>3.5979935874229978E-2</v>
      </c>
      <c r="BW26" s="279"/>
      <c r="BX26" s="280">
        <f>H26</f>
        <v>5603341.6316</v>
      </c>
      <c r="BY26" s="280">
        <f>BX26/D26</f>
        <v>1403543.7043880913</v>
      </c>
      <c r="BZ26" s="281">
        <f>BX26/B26</f>
        <v>2.1225472369403021E-2</v>
      </c>
      <c r="CA26" s="281">
        <f>BX26/C26</f>
        <v>3.883252916984118E-2</v>
      </c>
    </row>
    <row r="27" spans="1:79" ht="14.25" customHeight="1" x14ac:dyDescent="0.35">
      <c r="A27" s="51" t="s">
        <v>41</v>
      </c>
      <c r="B27" s="52">
        <f>'JMP Total sum FINAL calcs'!B27</f>
        <v>127484455.18635967</v>
      </c>
      <c r="C27" s="52">
        <f t="shared" si="62"/>
        <v>0</v>
      </c>
      <c r="D27" s="53">
        <f>[1]HH_Islam_wealth!D30</f>
        <v>2.4216824108541299</v>
      </c>
      <c r="E27" s="54">
        <v>97.9</v>
      </c>
      <c r="F27" s="54">
        <v>124803564</v>
      </c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6"/>
      <c r="U27" s="55"/>
      <c r="V27" s="55"/>
      <c r="W27" s="55"/>
      <c r="X27" s="55"/>
      <c r="Y27" s="55"/>
      <c r="Z27" s="55"/>
      <c r="AA27" s="52"/>
      <c r="AB27" s="57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 t="s">
        <v>238</v>
      </c>
      <c r="AZ27" s="55">
        <f>AR27</f>
        <v>0</v>
      </c>
      <c r="BA27" s="55">
        <f t="shared" si="63"/>
        <v>0</v>
      </c>
      <c r="BB27" s="52" t="s">
        <v>238</v>
      </c>
      <c r="BC27" s="52" t="s">
        <v>238</v>
      </c>
      <c r="BD27" s="52">
        <f t="shared" si="16"/>
        <v>0</v>
      </c>
      <c r="BE27" s="52">
        <f t="shared" si="17"/>
        <v>0</v>
      </c>
      <c r="BF27" s="52">
        <f t="shared" ref="BF27:BG27" si="113">AZ27-BD27</f>
        <v>0</v>
      </c>
      <c r="BG27" s="52">
        <f t="shared" si="113"/>
        <v>0</v>
      </c>
      <c r="BI27" s="280">
        <f>0.75*BE27</f>
        <v>0</v>
      </c>
      <c r="BJ27" s="280">
        <f>0.75*BD27</f>
        <v>0</v>
      </c>
      <c r="BK27" s="281">
        <f>BI27/B27</f>
        <v>0</v>
      </c>
      <c r="BL27" s="281" t="e">
        <f>BI27/C27</f>
        <v>#DIV/0!</v>
      </c>
      <c r="BM27" s="279"/>
      <c r="BN27" s="280">
        <f>0.25*BE27+BG27</f>
        <v>0</v>
      </c>
      <c r="BO27" s="280">
        <f>BF27+0.25*BD27</f>
        <v>0</v>
      </c>
      <c r="BP27" s="281">
        <f>BN27/B27</f>
        <v>0</v>
      </c>
      <c r="BQ27" s="281" t="e">
        <f>BN27/C27</f>
        <v>#DIV/0!</v>
      </c>
      <c r="BR27" s="279"/>
      <c r="BS27" s="280">
        <f>SUM(AS27:AT27)</f>
        <v>0</v>
      </c>
      <c r="BT27" s="280" t="str">
        <f>BB27</f>
        <v>-</v>
      </c>
      <c r="BU27" s="281">
        <f>BS27/B27</f>
        <v>0</v>
      </c>
      <c r="BV27" s="281" t="e">
        <f>BS27/C27</f>
        <v>#DIV/0!</v>
      </c>
      <c r="BW27" s="279"/>
      <c r="BX27" s="280">
        <f>H27</f>
        <v>0</v>
      </c>
      <c r="BY27" s="280">
        <f>BX27/D27</f>
        <v>0</v>
      </c>
      <c r="BZ27" s="281">
        <f>BX27/B27</f>
        <v>0</v>
      </c>
      <c r="CA27" s="281" t="e">
        <f>BX27/C27</f>
        <v>#DIV/0!</v>
      </c>
    </row>
    <row r="28" spans="1:79" ht="14.25" customHeight="1" x14ac:dyDescent="0.35">
      <c r="A28" s="51" t="s">
        <v>44</v>
      </c>
      <c r="B28" s="52">
        <f>'JMP Total sum FINAL calcs'!B28</f>
        <v>6858159.4112773007</v>
      </c>
      <c r="C28" s="52">
        <f t="shared" si="62"/>
        <v>2357012.4309</v>
      </c>
      <c r="D28" s="53">
        <f>[1]HH_Islam_wealth!D31</f>
        <v>3.8540572160788473</v>
      </c>
      <c r="E28" s="53">
        <v>82.338200000000001</v>
      </c>
      <c r="F28" s="53">
        <v>1940721.53975</v>
      </c>
      <c r="G28" s="55">
        <v>1.3381700000000001</v>
      </c>
      <c r="H28" s="55">
        <v>31540.921439999998</v>
      </c>
      <c r="I28" s="55">
        <v>0.62841000000000002</v>
      </c>
      <c r="J28" s="55">
        <v>14811.697410000001</v>
      </c>
      <c r="K28" s="55">
        <v>32.972369999999998</v>
      </c>
      <c r="L28" s="55">
        <v>777162.87589999998</v>
      </c>
      <c r="M28" s="55"/>
      <c r="N28" s="55"/>
      <c r="O28" s="55">
        <f t="shared" ref="O28:P28" si="114">K28</f>
        <v>32.972369999999998</v>
      </c>
      <c r="P28" s="55">
        <f t="shared" si="114"/>
        <v>777162.87589999998</v>
      </c>
      <c r="Q28" s="55">
        <v>2.66771</v>
      </c>
      <c r="R28" s="55">
        <v>62878.263449999999</v>
      </c>
      <c r="S28" s="55">
        <v>62.393340000000002</v>
      </c>
      <c r="T28" s="56">
        <v>1470618.6727</v>
      </c>
      <c r="U28" s="55">
        <v>1.94076</v>
      </c>
      <c r="V28" s="55">
        <v>45743.943180000002</v>
      </c>
      <c r="W28" s="55">
        <v>36.02205</v>
      </c>
      <c r="X28" s="55">
        <v>849044.22658000002</v>
      </c>
      <c r="Y28" s="55">
        <v>60.070610000000002</v>
      </c>
      <c r="Z28" s="55">
        <v>1415871.6422900001</v>
      </c>
      <c r="AA28" s="52">
        <f t="shared" ref="AA28:AA32" si="115">P28+T28</f>
        <v>2247781.5485999999</v>
      </c>
      <c r="AB28" s="57">
        <f t="shared" ref="AB28:AB32" si="116">AA28/(AA28+R28)</f>
        <v>0.97278774524830858</v>
      </c>
      <c r="AC28" s="52">
        <f t="shared" ref="AC28:AC32" si="117">V28*AB28</f>
        <v>44499.147344838944</v>
      </c>
      <c r="AD28" s="52">
        <f t="shared" ref="AD28:AD32" si="118">V28*(1-AB28)</f>
        <v>1244.7958351610575</v>
      </c>
      <c r="AE28" s="52">
        <f t="shared" ref="AE28:AE32" si="119">X28*AB28</f>
        <v>825939.81879085221</v>
      </c>
      <c r="AF28" s="52">
        <f t="shared" ref="AF28:AF32" si="120">X28*(1-AB28)</f>
        <v>23104.407789147775</v>
      </c>
      <c r="AG28" s="52">
        <f t="shared" ref="AG28:AG32" si="121">Z28*AB28</f>
        <v>1377342.5824643089</v>
      </c>
      <c r="AH28" s="52">
        <f t="shared" ref="AH28:AH32" si="122">Z28*(1-AB28)</f>
        <v>38529.059825691191</v>
      </c>
      <c r="AI28" s="52"/>
      <c r="AJ28" s="52">
        <f>AC28/D28</f>
        <v>11546.052601189138</v>
      </c>
      <c r="AK28" s="52">
        <f>AD28/($AI$2*D28)</f>
        <v>107.66107553427588</v>
      </c>
      <c r="AL28" s="52">
        <f>AE28/D28</f>
        <v>214303.98473200947</v>
      </c>
      <c r="AM28" s="52">
        <f>AF28/($AI$2*D28)</f>
        <v>1998.2757990512664</v>
      </c>
      <c r="AN28" s="52">
        <f t="shared" ref="AN28:AN32" si="123">AL28+AM28</f>
        <v>216302.26053106075</v>
      </c>
      <c r="AO28" s="52">
        <f>AG28/D28</f>
        <v>357374.71066027135</v>
      </c>
      <c r="AP28" s="52">
        <f>AH28/($AI$2*D28)</f>
        <v>3332.337643643928</v>
      </c>
      <c r="AQ28" s="52">
        <f t="shared" ref="AQ28:AQ32" si="124">AO28+AP28</f>
        <v>360707.04830391525</v>
      </c>
      <c r="AR28" s="52">
        <f t="shared" ref="AR28:AR32" si="125">AN28+AQ28</f>
        <v>577009.30883497605</v>
      </c>
      <c r="AS28" s="52">
        <f t="shared" ref="AS28:AS32" si="126">J28*AB28</f>
        <v>14408.637726774112</v>
      </c>
      <c r="AT28" s="52">
        <f t="shared" ref="AT28:AT32" si="127">J28*(1-AB28)</f>
        <v>403.05968322588808</v>
      </c>
      <c r="AU28" s="52">
        <f>AS28/D28</f>
        <v>3738.5635238268701</v>
      </c>
      <c r="AV28" s="52">
        <f>AT28/($AI$2*D28)</f>
        <v>34.860205806351487</v>
      </c>
      <c r="AW28" s="52">
        <f t="shared" ref="AW28:AW32" si="128">SUM(AU28:AV28)</f>
        <v>3773.4237296332217</v>
      </c>
      <c r="AX28" s="52"/>
      <c r="AY28" s="52">
        <f t="shared" ref="AY28:AZ28" si="129">AQ28</f>
        <v>360707.04830391525</v>
      </c>
      <c r="AZ28" s="55">
        <f t="shared" si="129"/>
        <v>577009.30883497605</v>
      </c>
      <c r="BA28" s="55">
        <f t="shared" si="63"/>
        <v>2264915.8688700004</v>
      </c>
      <c r="BB28" s="52">
        <f t="shared" ref="BB28:BB32" si="130">AW28</f>
        <v>3773.4237296332217</v>
      </c>
      <c r="BC28" s="52">
        <f t="shared" ref="BC28:BC32" si="131">BB28+AY28</f>
        <v>364480.47203354846</v>
      </c>
      <c r="BD28" s="52">
        <f t="shared" si="16"/>
        <v>475099.07872716029</v>
      </c>
      <c r="BE28" s="52">
        <f t="shared" si="17"/>
        <v>1864890.9579419189</v>
      </c>
      <c r="BF28" s="52">
        <f t="shared" ref="BF28:BG28" si="132">AZ28-BD28</f>
        <v>101910.23010781576</v>
      </c>
      <c r="BG28" s="52">
        <f t="shared" si="132"/>
        <v>400024.91092808149</v>
      </c>
      <c r="BI28" s="280">
        <f>0.75*BE28</f>
        <v>1398668.2184564392</v>
      </c>
      <c r="BJ28" s="280">
        <f>0.75*BD28</f>
        <v>356324.3090453702</v>
      </c>
      <c r="BK28" s="281">
        <f>BI28/B28</f>
        <v>0.20394221460593662</v>
      </c>
      <c r="BL28" s="281">
        <f>BI28/C28</f>
        <v>0.59340723032265585</v>
      </c>
      <c r="BM28" s="279"/>
      <c r="BN28" s="280">
        <f>0.25*BE28+BG28</f>
        <v>866247.65041356115</v>
      </c>
      <c r="BO28" s="280">
        <f>BF28+0.25*BD28</f>
        <v>220684.99978960585</v>
      </c>
      <c r="BP28" s="281">
        <f>BN28/B28</f>
        <v>0.12630905735278417</v>
      </c>
      <c r="BQ28" s="281">
        <f>BN28/C28</f>
        <v>0.36751933891277516</v>
      </c>
      <c r="BR28" s="279"/>
      <c r="BS28" s="280">
        <f>SUM(AS28:AT28)</f>
        <v>14811.697410000001</v>
      </c>
      <c r="BT28" s="280">
        <f>BB28</f>
        <v>3773.4237296332217</v>
      </c>
      <c r="BU28" s="281">
        <f>BS28/B28</f>
        <v>2.1597190327253403E-3</v>
      </c>
      <c r="BV28" s="281">
        <f>BS28/C28</f>
        <v>6.2840981302522501E-3</v>
      </c>
      <c r="BW28" s="279"/>
      <c r="BX28" s="280">
        <f>H28</f>
        <v>31540.921439999998</v>
      </c>
      <c r="BY28" s="280">
        <f>BX28/D28</f>
        <v>8183.8228317975045</v>
      </c>
      <c r="BZ28" s="281">
        <f>BX28/B28</f>
        <v>4.5990359145247177E-3</v>
      </c>
      <c r="CA28" s="281">
        <f>BX28/C28</f>
        <v>1.3381737417463018E-2</v>
      </c>
    </row>
    <row r="29" spans="1:79" ht="14.25" customHeight="1" x14ac:dyDescent="0.35">
      <c r="A29" s="51" t="s">
        <v>47</v>
      </c>
      <c r="B29" s="52">
        <f>'JMP Total sum FINAL calcs'!B29</f>
        <v>31624266.455106739</v>
      </c>
      <c r="C29" s="52">
        <f t="shared" si="62"/>
        <v>23859558.01613</v>
      </c>
      <c r="D29" s="53">
        <f>[1]HH_Islam_wealth!D32</f>
        <v>4.5575567818884402</v>
      </c>
      <c r="E29" s="53">
        <v>98.877740000000003</v>
      </c>
      <c r="F29" s="53">
        <v>23591792.20214</v>
      </c>
      <c r="G29" s="55">
        <v>0</v>
      </c>
      <c r="H29" s="55">
        <v>0</v>
      </c>
      <c r="I29" s="55">
        <v>0.13749</v>
      </c>
      <c r="J29" s="55">
        <v>32804.48098</v>
      </c>
      <c r="K29" s="55"/>
      <c r="L29" s="55"/>
      <c r="M29" s="55">
        <v>99.86251</v>
      </c>
      <c r="N29" s="55">
        <v>23826753.535149999</v>
      </c>
      <c r="O29" s="55">
        <f t="shared" ref="O29:P29" si="133">M29</f>
        <v>99.86251</v>
      </c>
      <c r="P29" s="55">
        <f t="shared" si="133"/>
        <v>23826753.535149999</v>
      </c>
      <c r="Q29" s="55">
        <v>0</v>
      </c>
      <c r="R29" s="55">
        <v>0</v>
      </c>
      <c r="S29" s="55"/>
      <c r="T29" s="56"/>
      <c r="U29" s="55"/>
      <c r="V29" s="55"/>
      <c r="W29" s="55"/>
      <c r="X29" s="55"/>
      <c r="Y29" s="55"/>
      <c r="Z29" s="55"/>
      <c r="AA29" s="52">
        <f t="shared" si="115"/>
        <v>23826753.535149999</v>
      </c>
      <c r="AB29" s="57">
        <f t="shared" si="116"/>
        <v>1</v>
      </c>
      <c r="AC29" s="52">
        <f t="shared" si="117"/>
        <v>0</v>
      </c>
      <c r="AD29" s="52">
        <f t="shared" si="118"/>
        <v>0</v>
      </c>
      <c r="AE29" s="52">
        <f t="shared" si="119"/>
        <v>0</v>
      </c>
      <c r="AF29" s="52">
        <f t="shared" si="120"/>
        <v>0</v>
      </c>
      <c r="AG29" s="52">
        <f t="shared" si="121"/>
        <v>0</v>
      </c>
      <c r="AH29" s="52">
        <f t="shared" si="122"/>
        <v>0</v>
      </c>
      <c r="AI29" s="52"/>
      <c r="AJ29" s="52">
        <f>AC29/D29</f>
        <v>0</v>
      </c>
      <c r="AK29" s="52">
        <f>AD29/($AI$2*D29)</f>
        <v>0</v>
      </c>
      <c r="AL29" s="52">
        <f>AE29/D29</f>
        <v>0</v>
      </c>
      <c r="AM29" s="52">
        <f>AF29/($AI$2*D29)</f>
        <v>0</v>
      </c>
      <c r="AN29" s="52">
        <f t="shared" si="123"/>
        <v>0</v>
      </c>
      <c r="AO29" s="52">
        <f>AG29/D29</f>
        <v>0</v>
      </c>
      <c r="AP29" s="52">
        <f>AH29/($AI$2*D29)</f>
        <v>0</v>
      </c>
      <c r="AQ29" s="52">
        <f t="shared" si="124"/>
        <v>0</v>
      </c>
      <c r="AR29" s="52">
        <f t="shared" si="125"/>
        <v>0</v>
      </c>
      <c r="AS29" s="52">
        <f t="shared" si="126"/>
        <v>32804.48098</v>
      </c>
      <c r="AT29" s="52">
        <f t="shared" si="127"/>
        <v>0</v>
      </c>
      <c r="AU29" s="52">
        <f>AS29/D29</f>
        <v>7197.8216728673087</v>
      </c>
      <c r="AV29" s="52">
        <f>AT29/($AI$2*D29)</f>
        <v>0</v>
      </c>
      <c r="AW29" s="52">
        <f t="shared" si="128"/>
        <v>7197.8216728673087</v>
      </c>
      <c r="AX29" s="52"/>
      <c r="AY29" s="52">
        <f t="shared" ref="AY29:AZ29" si="134">AQ29</f>
        <v>0</v>
      </c>
      <c r="AZ29" s="55">
        <f t="shared" si="134"/>
        <v>0</v>
      </c>
      <c r="BA29" s="55">
        <f t="shared" si="63"/>
        <v>0</v>
      </c>
      <c r="BB29" s="52">
        <f t="shared" si="130"/>
        <v>7197.8216728673087</v>
      </c>
      <c r="BC29" s="52">
        <f t="shared" si="131"/>
        <v>7197.8216728673087</v>
      </c>
      <c r="BD29" s="52">
        <f t="shared" si="16"/>
        <v>0</v>
      </c>
      <c r="BE29" s="52">
        <f t="shared" si="17"/>
        <v>0</v>
      </c>
      <c r="BF29" s="52">
        <f t="shared" ref="BF29:BG29" si="135">AZ29-BD29</f>
        <v>0</v>
      </c>
      <c r="BG29" s="52">
        <f t="shared" si="135"/>
        <v>0</v>
      </c>
      <c r="BI29" s="280">
        <f>0.75*BE29</f>
        <v>0</v>
      </c>
      <c r="BJ29" s="280">
        <f>0.75*BD29</f>
        <v>0</v>
      </c>
      <c r="BK29" s="281">
        <f>BI29/B29</f>
        <v>0</v>
      </c>
      <c r="BL29" s="281">
        <f>BI29/C29</f>
        <v>0</v>
      </c>
      <c r="BM29" s="279"/>
      <c r="BN29" s="280">
        <f>0.25*BE29+BG29</f>
        <v>0</v>
      </c>
      <c r="BO29" s="280">
        <f>BF29+0.25*BD29</f>
        <v>0</v>
      </c>
      <c r="BP29" s="281">
        <f>BN29/B29</f>
        <v>0</v>
      </c>
      <c r="BQ29" s="281">
        <f>BN29/C29</f>
        <v>0</v>
      </c>
      <c r="BR29" s="279"/>
      <c r="BS29" s="280">
        <f>SUM(AS29:AT29)</f>
        <v>32804.48098</v>
      </c>
      <c r="BT29" s="280">
        <f>BB29</f>
        <v>7197.8216728673087</v>
      </c>
      <c r="BU29" s="281">
        <f>BS29/B29</f>
        <v>1.0373199019989498E-3</v>
      </c>
      <c r="BV29" s="281">
        <f>BS29/C29</f>
        <v>1.3748989381036681E-3</v>
      </c>
      <c r="BW29" s="279"/>
      <c r="BX29" s="280">
        <f>H29</f>
        <v>0</v>
      </c>
      <c r="BY29" s="280">
        <f>BX29/D29</f>
        <v>0</v>
      </c>
      <c r="BZ29" s="281">
        <f>BX29/B29</f>
        <v>0</v>
      </c>
      <c r="CA29" s="281">
        <f>BX29/C29</f>
        <v>0</v>
      </c>
    </row>
    <row r="30" spans="1:79" ht="14.25" customHeight="1" x14ac:dyDescent="0.35">
      <c r="A30" s="51" t="s">
        <v>49</v>
      </c>
      <c r="B30" s="52">
        <f>'JMP Total sum FINAL calcs'!B30</f>
        <v>3075681.3066407247</v>
      </c>
      <c r="C30" s="52">
        <f t="shared" si="62"/>
        <v>2102604.5267000003</v>
      </c>
      <c r="D30" s="53">
        <f>[1]HH_Islam_wealth!D33</f>
        <v>4.32143522139053</v>
      </c>
      <c r="E30" s="53">
        <v>34.453989999999997</v>
      </c>
      <c r="F30" s="53">
        <v>724431.07256</v>
      </c>
      <c r="G30" s="55">
        <v>1.1155299999999999</v>
      </c>
      <c r="H30" s="55">
        <v>23455.220969999998</v>
      </c>
      <c r="I30" s="55">
        <v>2.51999</v>
      </c>
      <c r="J30" s="55">
        <v>52985.41921</v>
      </c>
      <c r="K30" s="55"/>
      <c r="L30" s="55"/>
      <c r="M30" s="55">
        <v>66.328779999999995</v>
      </c>
      <c r="N30" s="55">
        <v>1394631.87259</v>
      </c>
      <c r="O30" s="55">
        <f t="shared" ref="O30:P30" si="136">M30</f>
        <v>66.328779999999995</v>
      </c>
      <c r="P30" s="55">
        <f t="shared" si="136"/>
        <v>1394631.87259</v>
      </c>
      <c r="Q30" s="55">
        <v>30.035699999999999</v>
      </c>
      <c r="R30" s="55">
        <v>631532.01393000002</v>
      </c>
      <c r="S30" s="55"/>
      <c r="T30" s="56"/>
      <c r="U30" s="55">
        <v>29.41047</v>
      </c>
      <c r="V30" s="55">
        <v>618385.85398999997</v>
      </c>
      <c r="W30" s="55">
        <v>0.28570000000000001</v>
      </c>
      <c r="X30" s="55">
        <v>6007.1132100000004</v>
      </c>
      <c r="Y30" s="55">
        <v>66.668310000000005</v>
      </c>
      <c r="Z30" s="55">
        <v>1401770.9193200001</v>
      </c>
      <c r="AA30" s="52">
        <f t="shared" si="115"/>
        <v>1394631.87259</v>
      </c>
      <c r="AB30" s="57">
        <f t="shared" si="116"/>
        <v>0.68831148450944113</v>
      </c>
      <c r="AC30" s="52">
        <f t="shared" si="117"/>
        <v>425642.08515949541</v>
      </c>
      <c r="AD30" s="52">
        <f t="shared" si="118"/>
        <v>192743.76883050459</v>
      </c>
      <c r="AE30" s="52">
        <f t="shared" si="119"/>
        <v>4134.7650111913745</v>
      </c>
      <c r="AF30" s="52">
        <f t="shared" si="120"/>
        <v>1872.348198808626</v>
      </c>
      <c r="AG30" s="52">
        <f t="shared" si="121"/>
        <v>964855.02241931332</v>
      </c>
      <c r="AH30" s="52">
        <f t="shared" si="122"/>
        <v>436915.89690068678</v>
      </c>
      <c r="AI30" s="52"/>
      <c r="AJ30" s="52">
        <f>AC30/D30</f>
        <v>98495.53755951811</v>
      </c>
      <c r="AK30" s="52">
        <f>AD30/($AI$2*D30)</f>
        <v>14867.265075612577</v>
      </c>
      <c r="AL30" s="52">
        <f>AE30/D30</f>
        <v>956.80365419452255</v>
      </c>
      <c r="AM30" s="52">
        <f>AF30/($AI$2*D30)</f>
        <v>144.42333028162736</v>
      </c>
      <c r="AN30" s="52">
        <f t="shared" si="123"/>
        <v>1101.2269844761499</v>
      </c>
      <c r="AO30" s="52">
        <f>AG30/D30</f>
        <v>223271.89301448027</v>
      </c>
      <c r="AP30" s="52">
        <f>AH30/($AI$2*D30)</f>
        <v>33701.449828366523</v>
      </c>
      <c r="AQ30" s="52">
        <f t="shared" si="124"/>
        <v>256973.34284284679</v>
      </c>
      <c r="AR30" s="52">
        <f t="shared" si="125"/>
        <v>258074.56982732294</v>
      </c>
      <c r="AS30" s="52">
        <f t="shared" si="126"/>
        <v>36470.472553790161</v>
      </c>
      <c r="AT30" s="52">
        <f t="shared" si="127"/>
        <v>16514.946656209842</v>
      </c>
      <c r="AU30" s="52">
        <f>AS30/D30</f>
        <v>8439.4352073742011</v>
      </c>
      <c r="AV30" s="52">
        <f>AT30/($AI$2*D30)</f>
        <v>1273.878222560802</v>
      </c>
      <c r="AW30" s="52">
        <f t="shared" si="128"/>
        <v>9713.3134299350022</v>
      </c>
      <c r="AX30" s="52"/>
      <c r="AY30" s="52">
        <f t="shared" ref="AY30:AZ30" si="137">AQ30</f>
        <v>256973.34284284679</v>
      </c>
      <c r="AZ30" s="55">
        <f t="shared" si="137"/>
        <v>258074.56982732294</v>
      </c>
      <c r="BA30" s="55">
        <f t="shared" si="63"/>
        <v>1407778.03253</v>
      </c>
      <c r="BB30" s="52">
        <f t="shared" si="130"/>
        <v>9713.3134299350022</v>
      </c>
      <c r="BC30" s="52">
        <f t="shared" si="131"/>
        <v>266686.65627278178</v>
      </c>
      <c r="BD30" s="52">
        <f t="shared" si="16"/>
        <v>88916.986480848849</v>
      </c>
      <c r="BE30" s="52">
        <f t="shared" si="17"/>
        <v>485035.70255008287</v>
      </c>
      <c r="BF30" s="52">
        <f t="shared" ref="BF30:BG30" si="138">AZ30-BD30</f>
        <v>169157.5833464741</v>
      </c>
      <c r="BG30" s="52">
        <f t="shared" si="138"/>
        <v>922742.32997991703</v>
      </c>
      <c r="BI30" s="280">
        <f>0.75*BE30</f>
        <v>363776.77691256214</v>
      </c>
      <c r="BJ30" s="280">
        <f>0.75*BD30</f>
        <v>66687.739860636633</v>
      </c>
      <c r="BK30" s="281">
        <f>BI30/B30</f>
        <v>0.11827518544497091</v>
      </c>
      <c r="BL30" s="281">
        <f>BI30/C30</f>
        <v>0.17301245778420501</v>
      </c>
      <c r="BM30" s="279"/>
      <c r="BN30" s="280">
        <f>0.25*BE30+BG30</f>
        <v>1044001.2556174378</v>
      </c>
      <c r="BO30" s="280">
        <f>BF30+0.25*BD30</f>
        <v>191386.82996668632</v>
      </c>
      <c r="BP30" s="281">
        <f>BN30/B30</f>
        <v>0.3394373966390235</v>
      </c>
      <c r="BQ30" s="281">
        <f>BN30/C30</f>
        <v>0.49652763625310881</v>
      </c>
      <c r="BR30" s="279"/>
      <c r="BS30" s="280">
        <f>SUM(AS30:AT30)</f>
        <v>52985.419210000007</v>
      </c>
      <c r="BT30" s="280">
        <f>BB30</f>
        <v>9713.3134299350022</v>
      </c>
      <c r="BU30" s="281">
        <f>BS30/B30</f>
        <v>1.7227213721915473E-2</v>
      </c>
      <c r="BV30" s="281">
        <f>BS30/C30</f>
        <v>2.5199897811101768E-2</v>
      </c>
      <c r="BW30" s="279"/>
      <c r="BX30" s="280">
        <f>H30</f>
        <v>23455.220969999998</v>
      </c>
      <c r="BY30" s="280">
        <f>BX30/D30</f>
        <v>5427.6460870915689</v>
      </c>
      <c r="BZ30" s="281">
        <f>BX30/B30</f>
        <v>7.6260244906901338E-3</v>
      </c>
      <c r="CA30" s="281">
        <f>BX30/C30</f>
        <v>1.1155317451357599E-2</v>
      </c>
    </row>
    <row r="31" spans="1:79" ht="14.25" customHeight="1" x14ac:dyDescent="0.35">
      <c r="A31" s="51" t="s">
        <v>23</v>
      </c>
      <c r="B31" s="52">
        <f>'JMP Total sum FINAL calcs'!B31</f>
        <v>53370580.705878377</v>
      </c>
      <c r="C31" s="52">
        <f t="shared" si="62"/>
        <v>16183036.026510002</v>
      </c>
      <c r="D31" s="53">
        <f>[1]HH_Islam_wealth!D34</f>
        <v>4.2237942680967704</v>
      </c>
      <c r="E31" s="53">
        <v>56.854790000000001</v>
      </c>
      <c r="F31" s="53">
        <v>9200830.5749900006</v>
      </c>
      <c r="G31" s="55">
        <v>1.28973</v>
      </c>
      <c r="H31" s="55">
        <v>208717.87966000001</v>
      </c>
      <c r="I31" s="55">
        <v>11.087120000000001</v>
      </c>
      <c r="J31" s="55">
        <v>1794231.9788200001</v>
      </c>
      <c r="K31" s="55"/>
      <c r="L31" s="55"/>
      <c r="M31" s="55">
        <v>76.002690000000001</v>
      </c>
      <c r="N31" s="55">
        <v>12299542.367660001</v>
      </c>
      <c r="O31" s="55">
        <f t="shared" ref="O31:P31" si="139">M31</f>
        <v>76.002690000000001</v>
      </c>
      <c r="P31" s="55">
        <f t="shared" si="139"/>
        <v>12299542.367660001</v>
      </c>
      <c r="Q31" s="55">
        <v>11.62046</v>
      </c>
      <c r="R31" s="55">
        <v>1880543.8003700001</v>
      </c>
      <c r="S31" s="55"/>
      <c r="T31" s="56"/>
      <c r="U31" s="55">
        <v>0</v>
      </c>
      <c r="V31" s="55">
        <v>0</v>
      </c>
      <c r="W31" s="55">
        <v>24.87567</v>
      </c>
      <c r="X31" s="55">
        <v>4025638.5232500001</v>
      </c>
      <c r="Y31" s="55">
        <v>62.747480000000003</v>
      </c>
      <c r="Z31" s="55">
        <v>10154447.644780001</v>
      </c>
      <c r="AA31" s="52">
        <f t="shared" si="115"/>
        <v>12299542.367660001</v>
      </c>
      <c r="AB31" s="57">
        <f t="shared" si="116"/>
        <v>0.86738135593210863</v>
      </c>
      <c r="AC31" s="52">
        <f t="shared" si="117"/>
        <v>0</v>
      </c>
      <c r="AD31" s="52">
        <f t="shared" si="118"/>
        <v>0</v>
      </c>
      <c r="AE31" s="52">
        <f t="shared" si="119"/>
        <v>3491763.8007891164</v>
      </c>
      <c r="AF31" s="52">
        <f t="shared" si="120"/>
        <v>533874.72246088355</v>
      </c>
      <c r="AG31" s="52">
        <f t="shared" si="121"/>
        <v>8807778.5668708831</v>
      </c>
      <c r="AH31" s="52">
        <f t="shared" si="122"/>
        <v>1346669.0779091166</v>
      </c>
      <c r="AI31" s="52"/>
      <c r="AJ31" s="52">
        <f>AC31/D31</f>
        <v>0</v>
      </c>
      <c r="AK31" s="52">
        <f>AD31/($AI$2*D31)</f>
        <v>0</v>
      </c>
      <c r="AL31" s="52">
        <f>AE31/D31</f>
        <v>826688.89135135245</v>
      </c>
      <c r="AM31" s="52">
        <f>AF31/($AI$2*D31)</f>
        <v>42132.317420015344</v>
      </c>
      <c r="AN31" s="52">
        <f t="shared" si="123"/>
        <v>868821.20877136779</v>
      </c>
      <c r="AO31" s="52">
        <f>AG31/D31</f>
        <v>2085276.4144783129</v>
      </c>
      <c r="AP31" s="52">
        <f>AH31/($AI$2*D31)</f>
        <v>106276.41029463318</v>
      </c>
      <c r="AQ31" s="52">
        <f t="shared" si="124"/>
        <v>2191552.8247729461</v>
      </c>
      <c r="AR31" s="52">
        <f t="shared" si="125"/>
        <v>3060374.0335443141</v>
      </c>
      <c r="AS31" s="52">
        <f t="shared" si="126"/>
        <v>1556283.3666456421</v>
      </c>
      <c r="AT31" s="52">
        <f t="shared" si="127"/>
        <v>237948.61217435799</v>
      </c>
      <c r="AU31" s="52">
        <f>AS31/D31</f>
        <v>368456.24286215508</v>
      </c>
      <c r="AV31" s="52">
        <f>AT31/($AI$2*D31)</f>
        <v>18778.425042434414</v>
      </c>
      <c r="AW31" s="52">
        <f t="shared" si="128"/>
        <v>387234.6679045895</v>
      </c>
      <c r="AX31" s="52"/>
      <c r="AY31" s="52">
        <f t="shared" ref="AY31:AZ31" si="140">AQ31</f>
        <v>2191552.8247729461</v>
      </c>
      <c r="AZ31" s="55">
        <f t="shared" si="140"/>
        <v>3060374.0335443141</v>
      </c>
      <c r="BA31" s="55">
        <f t="shared" si="63"/>
        <v>14180086.168030001</v>
      </c>
      <c r="BB31" s="52">
        <f t="shared" si="130"/>
        <v>387234.6679045895</v>
      </c>
      <c r="BC31" s="52">
        <f t="shared" si="131"/>
        <v>2578787.4926775354</v>
      </c>
      <c r="BD31" s="52">
        <f t="shared" si="16"/>
        <v>1739969.2299861494</v>
      </c>
      <c r="BE31" s="52">
        <f t="shared" si="17"/>
        <v>8062058.2126525044</v>
      </c>
      <c r="BF31" s="52">
        <f t="shared" ref="BF31:BG31" si="141">AZ31-BD31</f>
        <v>1320404.8035581647</v>
      </c>
      <c r="BG31" s="52">
        <f t="shared" si="141"/>
        <v>6118027.9553774968</v>
      </c>
      <c r="BI31" s="280">
        <f>0.75*BE31</f>
        <v>6046543.6594893783</v>
      </c>
      <c r="BJ31" s="280">
        <f>0.75*BD31</f>
        <v>1304976.9224896119</v>
      </c>
      <c r="BK31" s="281">
        <f>BI31/B31</f>
        <v>0.11329357071851003</v>
      </c>
      <c r="BL31" s="281">
        <f>BI31/C31</f>
        <v>0.37363469064669458</v>
      </c>
      <c r="BM31" s="279"/>
      <c r="BN31" s="280">
        <f>0.25*BE31+BG31</f>
        <v>8133542.5085406229</v>
      </c>
      <c r="BO31" s="280">
        <f>BF31+0.25*BD31</f>
        <v>1755397.1110547022</v>
      </c>
      <c r="BP31" s="281">
        <f>BN31/B31</f>
        <v>0.15239748942144773</v>
      </c>
      <c r="BQ31" s="281">
        <f>BN31/C31</f>
        <v>0.50259682393444471</v>
      </c>
      <c r="BR31" s="279"/>
      <c r="BS31" s="280">
        <f>SUM(AS31:AT31)</f>
        <v>1794231.9788200001</v>
      </c>
      <c r="BT31" s="280">
        <f>BB31</f>
        <v>387234.6679045895</v>
      </c>
      <c r="BU31" s="281">
        <f>BS31/B31</f>
        <v>3.3618370928131545E-2</v>
      </c>
      <c r="BV31" s="281">
        <f>BS31/C31</f>
        <v>0.11087116013835756</v>
      </c>
      <c r="BW31" s="279"/>
      <c r="BX31" s="280">
        <f>H31</f>
        <v>208717.87966000001</v>
      </c>
      <c r="BY31" s="280">
        <f>BX31/D31</f>
        <v>49414.783583682372</v>
      </c>
      <c r="BZ31" s="281">
        <f>BX31/B31</f>
        <v>3.9107290364747945E-3</v>
      </c>
      <c r="CA31" s="281">
        <f>BX31/C31</f>
        <v>1.2897325280503108E-2</v>
      </c>
    </row>
    <row r="32" spans="1:79" ht="14.25" customHeight="1" x14ac:dyDescent="0.35">
      <c r="A32" s="51" t="s">
        <v>16</v>
      </c>
      <c r="B32" s="52">
        <f>'JMP Total sum FINAL calcs'!B32</f>
        <v>104918090.95197149</v>
      </c>
      <c r="C32" s="52">
        <f t="shared" si="62"/>
        <v>48977864.742239997</v>
      </c>
      <c r="D32" s="53">
        <f>[1]HH_Islam_wealth!D35</f>
        <v>4.7420389623737602</v>
      </c>
      <c r="E32" s="53">
        <v>46.810270000000003</v>
      </c>
      <c r="F32" s="53">
        <v>22926670.88369</v>
      </c>
      <c r="G32" s="55">
        <v>2.6620900000000001</v>
      </c>
      <c r="H32" s="55">
        <v>1303833.34005</v>
      </c>
      <c r="I32" s="55">
        <v>2.2962099999999999</v>
      </c>
      <c r="J32" s="55">
        <v>1124636.77428</v>
      </c>
      <c r="K32" s="55">
        <v>24.498840000000001</v>
      </c>
      <c r="L32" s="55">
        <v>11999009.05174</v>
      </c>
      <c r="M32" s="55"/>
      <c r="N32" s="55"/>
      <c r="O32" s="55">
        <f t="shared" ref="O32:P32" si="142">K32</f>
        <v>24.498840000000001</v>
      </c>
      <c r="P32" s="55">
        <f t="shared" si="142"/>
        <v>11999009.05174</v>
      </c>
      <c r="Q32" s="55">
        <v>16.55471</v>
      </c>
      <c r="R32" s="55">
        <v>8108144.3019000003</v>
      </c>
      <c r="S32" s="55">
        <v>53.988149999999997</v>
      </c>
      <c r="T32" s="56">
        <v>26442241.274270002</v>
      </c>
      <c r="U32" s="55">
        <v>5.7168200000000002</v>
      </c>
      <c r="V32" s="55">
        <v>2799977.7029499998</v>
      </c>
      <c r="W32" s="55">
        <v>82.647210000000001</v>
      </c>
      <c r="X32" s="55">
        <v>40478837.528279997</v>
      </c>
      <c r="Y32" s="55">
        <v>6.67767</v>
      </c>
      <c r="Z32" s="55">
        <v>3270579.3966899998</v>
      </c>
      <c r="AA32" s="52">
        <f t="shared" si="115"/>
        <v>38441250.326010004</v>
      </c>
      <c r="AB32" s="57">
        <f t="shared" si="116"/>
        <v>0.82581633194777293</v>
      </c>
      <c r="AC32" s="52">
        <f t="shared" si="117"/>
        <v>2312267.3161857198</v>
      </c>
      <c r="AD32" s="52">
        <f t="shared" si="118"/>
        <v>487710.38676428003</v>
      </c>
      <c r="AE32" s="52">
        <f t="shared" si="119"/>
        <v>33428085.129114043</v>
      </c>
      <c r="AF32" s="52">
        <f t="shared" si="120"/>
        <v>7050752.3991659544</v>
      </c>
      <c r="AG32" s="52">
        <f t="shared" si="121"/>
        <v>2700897.8807184957</v>
      </c>
      <c r="AH32" s="52">
        <f t="shared" si="122"/>
        <v>569681.51597150404</v>
      </c>
      <c r="AI32" s="52"/>
      <c r="AJ32" s="52">
        <f>AC32/D32</f>
        <v>487610.35801954899</v>
      </c>
      <c r="AK32" s="52">
        <f>AD32/($AI$2*D32)</f>
        <v>34282.748457226437</v>
      </c>
      <c r="AL32" s="52">
        <f>AE32/D32</f>
        <v>7049306.2993267095</v>
      </c>
      <c r="AM32" s="52">
        <f>AF32/($AI$2*D32)</f>
        <v>495620.30560489133</v>
      </c>
      <c r="AN32" s="52">
        <f t="shared" si="123"/>
        <v>7544926.6049316004</v>
      </c>
      <c r="AO32" s="52">
        <f>AG32/D32</f>
        <v>569564.67505836044</v>
      </c>
      <c r="AP32" s="52">
        <f>AH32/($AI$2*D32)</f>
        <v>40044.765587946866</v>
      </c>
      <c r="AQ32" s="52">
        <f t="shared" si="124"/>
        <v>609609.44064630731</v>
      </c>
      <c r="AR32" s="52">
        <f t="shared" si="125"/>
        <v>8154536.0455779079</v>
      </c>
      <c r="AS32" s="52">
        <f t="shared" si="126"/>
        <v>928743.41570948507</v>
      </c>
      <c r="AT32" s="52">
        <f t="shared" si="127"/>
        <v>195893.35857051495</v>
      </c>
      <c r="AU32" s="52">
        <f>AS32/D32</f>
        <v>195853.18110599762</v>
      </c>
      <c r="AV32" s="52">
        <f>AT32/($AI$2*D32)</f>
        <v>13769.980952979142</v>
      </c>
      <c r="AW32" s="52">
        <f t="shared" si="128"/>
        <v>209623.16205897677</v>
      </c>
      <c r="AX32" s="52"/>
      <c r="AY32" s="52">
        <f t="shared" ref="AY32:AZ32" si="143">AQ32</f>
        <v>609609.44064630731</v>
      </c>
      <c r="AZ32" s="55">
        <f t="shared" si="143"/>
        <v>8154536.0455779079</v>
      </c>
      <c r="BA32" s="55">
        <f t="shared" si="63"/>
        <v>43749416.924969994</v>
      </c>
      <c r="BB32" s="52">
        <f t="shared" si="130"/>
        <v>209623.16205897677</v>
      </c>
      <c r="BC32" s="52">
        <f t="shared" si="131"/>
        <v>819232.60270528402</v>
      </c>
      <c r="BD32" s="52">
        <f t="shared" si="16"/>
        <v>3817160.3401823421</v>
      </c>
      <c r="BE32" s="52">
        <f t="shared" si="17"/>
        <v>20479220.186004154</v>
      </c>
      <c r="BF32" s="52">
        <f t="shared" ref="BF32:BG32" si="144">AZ32-BD32</f>
        <v>4337375.7053955663</v>
      </c>
      <c r="BG32" s="52">
        <f t="shared" si="144"/>
        <v>23270196.738965839</v>
      </c>
      <c r="BI32" s="280">
        <f>0.75*BE32</f>
        <v>15359415.139503116</v>
      </c>
      <c r="BJ32" s="280">
        <f>0.75*BD32</f>
        <v>2862870.2551367567</v>
      </c>
      <c r="BK32" s="281">
        <f>BI32/B32</f>
        <v>0.14639434438941726</v>
      </c>
      <c r="BL32" s="281">
        <f>BI32/C32</f>
        <v>0.31359911707740679</v>
      </c>
      <c r="BM32" s="279"/>
      <c r="BN32" s="280">
        <f>0.25*BE32+BG32</f>
        <v>28390001.78546688</v>
      </c>
      <c r="BO32" s="280">
        <f>BF32+0.25*BD32</f>
        <v>5291665.7904411517</v>
      </c>
      <c r="BP32" s="281">
        <f>BN32/B32</f>
        <v>0.27059205450529034</v>
      </c>
      <c r="BQ32" s="281">
        <f>BN32/C32</f>
        <v>0.57964964244311945</v>
      </c>
      <c r="BR32" s="279"/>
      <c r="BS32" s="280">
        <f>SUM(AS32:AT32)</f>
        <v>1124636.77428</v>
      </c>
      <c r="BT32" s="280">
        <f>BB32</f>
        <v>209623.16205897677</v>
      </c>
      <c r="BU32" s="281">
        <f>BS32/B32</f>
        <v>1.0719188312288552E-2</v>
      </c>
      <c r="BV32" s="281">
        <f>BS32/C32</f>
        <v>2.2962143821473685E-2</v>
      </c>
      <c r="BW32" s="279"/>
      <c r="BX32" s="280">
        <f>H32</f>
        <v>1303833.34005</v>
      </c>
      <c r="BY32" s="280">
        <f>BX32/D32</f>
        <v>274952.05130017106</v>
      </c>
      <c r="BZ32" s="281">
        <f>BX32/B32</f>
        <v>1.2427154632911285E-2</v>
      </c>
      <c r="CA32" s="281">
        <f>BX32/C32</f>
        <v>2.6620869384808739E-2</v>
      </c>
    </row>
    <row r="33" spans="1:79" ht="14.25" customHeight="1" x14ac:dyDescent="0.35">
      <c r="A33" s="51" t="s">
        <v>52</v>
      </c>
      <c r="B33" s="52">
        <f>'JMP Total sum FINAL calcs'!B33</f>
        <v>50982210.197344229</v>
      </c>
      <c r="C33" s="52">
        <f t="shared" si="62"/>
        <v>0</v>
      </c>
      <c r="D33" s="53">
        <f>[1]HH_Islam_wealth!D36</f>
        <v>2.8788721913740498</v>
      </c>
      <c r="E33" s="54">
        <v>98.8</v>
      </c>
      <c r="F33" s="54">
        <v>50365182</v>
      </c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6"/>
      <c r="U33" s="55"/>
      <c r="V33" s="55"/>
      <c r="W33" s="55"/>
      <c r="X33" s="55"/>
      <c r="Y33" s="55"/>
      <c r="Z33" s="55"/>
      <c r="AA33" s="52"/>
      <c r="AB33" s="57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 t="s">
        <v>238</v>
      </c>
      <c r="AZ33" s="55">
        <f>AR33</f>
        <v>0</v>
      </c>
      <c r="BA33" s="55">
        <f t="shared" si="63"/>
        <v>0</v>
      </c>
      <c r="BB33" s="52" t="s">
        <v>238</v>
      </c>
      <c r="BC33" s="52" t="s">
        <v>238</v>
      </c>
      <c r="BD33" s="52">
        <f t="shared" si="16"/>
        <v>0</v>
      </c>
      <c r="BE33" s="52">
        <f t="shared" si="17"/>
        <v>0</v>
      </c>
      <c r="BF33" s="52">
        <f t="shared" ref="BF33:BG33" si="145">AZ33-BD33</f>
        <v>0</v>
      </c>
      <c r="BG33" s="52">
        <f t="shared" si="145"/>
        <v>0</v>
      </c>
      <c r="BI33" s="280">
        <f>0.75*BE33</f>
        <v>0</v>
      </c>
      <c r="BJ33" s="280">
        <f>0.75*BD33</f>
        <v>0</v>
      </c>
      <c r="BK33" s="281">
        <f>BI33/B33</f>
        <v>0</v>
      </c>
      <c r="BL33" s="281" t="e">
        <f>BI33/C33</f>
        <v>#DIV/0!</v>
      </c>
      <c r="BM33" s="279"/>
      <c r="BN33" s="280">
        <f>0.25*BE33+BG33</f>
        <v>0</v>
      </c>
      <c r="BO33" s="280">
        <f>BF33+0.25*BD33</f>
        <v>0</v>
      </c>
      <c r="BP33" s="281">
        <f>BN33/B33</f>
        <v>0</v>
      </c>
      <c r="BQ33" s="281" t="e">
        <f>BN33/C33</f>
        <v>#DIV/0!</v>
      </c>
      <c r="BR33" s="279"/>
      <c r="BS33" s="280">
        <f>SUM(AS33:AT33)</f>
        <v>0</v>
      </c>
      <c r="BT33" s="280" t="str">
        <f>BB33</f>
        <v>-</v>
      </c>
      <c r="BU33" s="281">
        <f>BS33/B33</f>
        <v>0</v>
      </c>
      <c r="BV33" s="281" t="e">
        <f>BS33/C33</f>
        <v>#DIV/0!</v>
      </c>
      <c r="BW33" s="279"/>
      <c r="BX33" s="280">
        <f>H33</f>
        <v>0</v>
      </c>
      <c r="BY33" s="280">
        <f>BX33/D33</f>
        <v>0</v>
      </c>
      <c r="BZ33" s="281">
        <f>BX33/B33</f>
        <v>0</v>
      </c>
      <c r="CA33" s="281" t="e">
        <f>BX33/C33</f>
        <v>#DIV/0!</v>
      </c>
    </row>
    <row r="34" spans="1:79" ht="14.25" customHeight="1" x14ac:dyDescent="0.35">
      <c r="A34" s="51" t="s">
        <v>53</v>
      </c>
      <c r="B34" s="52">
        <f>'JMP Total sum FINAL calcs'!B34</f>
        <v>5708844</v>
      </c>
      <c r="C34" s="52">
        <f t="shared" si="62"/>
        <v>5708844</v>
      </c>
      <c r="D34" s="53">
        <f>[1]HH_Islam_wealth!D37</f>
        <v>3.2914348296565201</v>
      </c>
      <c r="E34" s="53">
        <v>100</v>
      </c>
      <c r="F34" s="53">
        <v>5708844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/>
      <c r="N34" s="55"/>
      <c r="O34" s="55">
        <f t="shared" ref="O34:P34" si="146">K34</f>
        <v>0</v>
      </c>
      <c r="P34" s="55">
        <f t="shared" si="146"/>
        <v>0</v>
      </c>
      <c r="Q34" s="55">
        <v>0</v>
      </c>
      <c r="R34" s="55">
        <v>0</v>
      </c>
      <c r="S34" s="55">
        <v>100</v>
      </c>
      <c r="T34" s="56">
        <v>5708844</v>
      </c>
      <c r="U34" s="55">
        <v>100</v>
      </c>
      <c r="V34" s="55">
        <v>5708844</v>
      </c>
      <c r="W34" s="55"/>
      <c r="X34" s="55"/>
      <c r="Y34" s="55">
        <v>0</v>
      </c>
      <c r="Z34" s="55">
        <v>0</v>
      </c>
      <c r="AA34" s="52">
        <f t="shared" ref="AA34:AA37" si="147">P34+T34</f>
        <v>5708844</v>
      </c>
      <c r="AB34" s="57">
        <f t="shared" ref="AB34:AB37" si="148">AA34/(AA34+R34)</f>
        <v>1</v>
      </c>
      <c r="AC34" s="52">
        <f t="shared" ref="AC34:AC37" si="149">V34*AB34</f>
        <v>5708844</v>
      </c>
      <c r="AD34" s="52">
        <f t="shared" ref="AD34:AD37" si="150">V34*(1-AB34)</f>
        <v>0</v>
      </c>
      <c r="AE34" s="52">
        <f t="shared" ref="AE34:AE37" si="151">X34*AB34</f>
        <v>0</v>
      </c>
      <c r="AF34" s="52">
        <f t="shared" ref="AF34:AF37" si="152">X34*(1-AB34)</f>
        <v>0</v>
      </c>
      <c r="AG34" s="52">
        <f t="shared" ref="AG34:AG37" si="153">Z34*AB34</f>
        <v>0</v>
      </c>
      <c r="AH34" s="52">
        <f t="shared" ref="AH34:AH37" si="154">Z34*(1-AB34)</f>
        <v>0</v>
      </c>
      <c r="AI34" s="52"/>
      <c r="AJ34" s="52">
        <f>AC34/D34</f>
        <v>1734454.5146578979</v>
      </c>
      <c r="AK34" s="52">
        <f>AD34/($AI$2*D34)</f>
        <v>0</v>
      </c>
      <c r="AL34" s="52">
        <f>AE34/D34</f>
        <v>0</v>
      </c>
      <c r="AM34" s="52">
        <f>AF34/($AI$2*D34)</f>
        <v>0</v>
      </c>
      <c r="AN34" s="52">
        <f t="shared" ref="AN34:AN37" si="155">AL34+AM34</f>
        <v>0</v>
      </c>
      <c r="AO34" s="52">
        <f>AG34/D34</f>
        <v>0</v>
      </c>
      <c r="AP34" s="52">
        <f>AH34/($AI$2*D34)</f>
        <v>0</v>
      </c>
      <c r="AQ34" s="52">
        <f t="shared" ref="AQ34:AQ37" si="156">AO34+AP34</f>
        <v>0</v>
      </c>
      <c r="AR34" s="52">
        <f t="shared" ref="AR34:AR37" si="157">AN34+AQ34</f>
        <v>0</v>
      </c>
      <c r="AS34" s="52">
        <f t="shared" ref="AS34:AS37" si="158">J34*AB34</f>
        <v>0</v>
      </c>
      <c r="AT34" s="52">
        <f t="shared" ref="AT34:AT37" si="159">J34*(1-AB34)</f>
        <v>0</v>
      </c>
      <c r="AU34" s="52">
        <f>AS34/D34</f>
        <v>0</v>
      </c>
      <c r="AV34" s="52">
        <f>AT34/($AI$2*D34)</f>
        <v>0</v>
      </c>
      <c r="AW34" s="52">
        <f t="shared" ref="AW34:AW37" si="160">SUM(AU34:AV34)</f>
        <v>0</v>
      </c>
      <c r="AX34" s="52"/>
      <c r="AY34" s="52">
        <f t="shared" ref="AY34:AZ34" si="161">AQ34</f>
        <v>0</v>
      </c>
      <c r="AZ34" s="55">
        <f t="shared" si="161"/>
        <v>0</v>
      </c>
      <c r="BA34" s="55">
        <f t="shared" si="63"/>
        <v>0</v>
      </c>
      <c r="BB34" s="52">
        <f t="shared" ref="BB34:BB37" si="162">AW34</f>
        <v>0</v>
      </c>
      <c r="BC34" s="52">
        <f t="shared" ref="BC34:BC37" si="163">BB34+AY34</f>
        <v>0</v>
      </c>
      <c r="BD34" s="52">
        <f t="shared" si="16"/>
        <v>0</v>
      </c>
      <c r="BE34" s="52">
        <f t="shared" si="17"/>
        <v>0</v>
      </c>
      <c r="BF34" s="52">
        <f t="shared" ref="BF34:BG34" si="164">AZ34-BD34</f>
        <v>0</v>
      </c>
      <c r="BG34" s="52">
        <f t="shared" si="164"/>
        <v>0</v>
      </c>
      <c r="BI34" s="280">
        <f>0.75*BE34</f>
        <v>0</v>
      </c>
      <c r="BJ34" s="280">
        <f>0.75*BD34</f>
        <v>0</v>
      </c>
      <c r="BK34" s="281">
        <f>BI34/B34</f>
        <v>0</v>
      </c>
      <c r="BL34" s="281">
        <f>BI34/C34</f>
        <v>0</v>
      </c>
      <c r="BM34" s="279"/>
      <c r="BN34" s="280">
        <f>0.25*BE34+BG34</f>
        <v>0</v>
      </c>
      <c r="BO34" s="280">
        <f>BF34+0.25*BD34</f>
        <v>0</v>
      </c>
      <c r="BP34" s="281">
        <f>BN34/B34</f>
        <v>0</v>
      </c>
      <c r="BQ34" s="281">
        <f>BN34/C34</f>
        <v>0</v>
      </c>
      <c r="BR34" s="279"/>
      <c r="BS34" s="280">
        <f>SUM(AS34:AT34)</f>
        <v>0</v>
      </c>
      <c r="BT34" s="280">
        <f>BB34</f>
        <v>0</v>
      </c>
      <c r="BU34" s="281">
        <f>BS34/B34</f>
        <v>0</v>
      </c>
      <c r="BV34" s="281">
        <f>BS34/C34</f>
        <v>0</v>
      </c>
      <c r="BW34" s="279"/>
      <c r="BX34" s="280">
        <f>H34</f>
        <v>0</v>
      </c>
      <c r="BY34" s="280">
        <f>BX34/D34</f>
        <v>0</v>
      </c>
      <c r="BZ34" s="281">
        <f>BX34/B34</f>
        <v>0</v>
      </c>
      <c r="CA34" s="281">
        <f>BX34/C34</f>
        <v>0</v>
      </c>
    </row>
    <row r="35" spans="1:79" ht="14.25" customHeight="1" x14ac:dyDescent="0.35">
      <c r="A35" s="51" t="s">
        <v>12</v>
      </c>
      <c r="B35" s="52">
        <f>'JMP Total sum FINAL calcs'!B35</f>
        <v>69037511.904500842</v>
      </c>
      <c r="C35" s="52">
        <f t="shared" si="62"/>
        <v>33966456.430709995</v>
      </c>
      <c r="D35" s="53">
        <f>[1]HH_Islam_wealth!D38</f>
        <v>3.6937840960351802</v>
      </c>
      <c r="E35" s="53">
        <v>86.769000000000005</v>
      </c>
      <c r="F35" s="53">
        <v>29472355.114440002</v>
      </c>
      <c r="G35" s="55">
        <v>0</v>
      </c>
      <c r="H35" s="55">
        <v>0</v>
      </c>
      <c r="I35" s="55">
        <v>0.11398</v>
      </c>
      <c r="J35" s="55">
        <v>38716.353640000001</v>
      </c>
      <c r="K35" s="55"/>
      <c r="L35" s="55"/>
      <c r="M35" s="55">
        <v>99.191760000000002</v>
      </c>
      <c r="N35" s="55">
        <v>33691927.145599999</v>
      </c>
      <c r="O35" s="55">
        <f t="shared" ref="O35:P35" si="165">M35</f>
        <v>99.191760000000002</v>
      </c>
      <c r="P35" s="55">
        <f t="shared" si="165"/>
        <v>33691927.145599999</v>
      </c>
      <c r="Q35" s="55">
        <v>0.69425000000000003</v>
      </c>
      <c r="R35" s="55">
        <v>235812.93147000001</v>
      </c>
      <c r="S35" s="55"/>
      <c r="T35" s="56"/>
      <c r="U35" s="55">
        <v>11.91456</v>
      </c>
      <c r="V35" s="55">
        <v>4046954.90998</v>
      </c>
      <c r="W35" s="55">
        <v>87.238479999999996</v>
      </c>
      <c r="X35" s="55">
        <v>29631820.47879</v>
      </c>
      <c r="Y35" s="55">
        <v>0.73297000000000001</v>
      </c>
      <c r="Z35" s="55">
        <v>248964.68831</v>
      </c>
      <c r="AA35" s="52">
        <f t="shared" si="147"/>
        <v>33691927.145599999</v>
      </c>
      <c r="AB35" s="57">
        <f t="shared" si="148"/>
        <v>0.99304955381837023</v>
      </c>
      <c r="AC35" s="52">
        <f t="shared" si="149"/>
        <v>4018826.7676787018</v>
      </c>
      <c r="AD35" s="52">
        <f t="shared" si="150"/>
        <v>28128.142301298325</v>
      </c>
      <c r="AE35" s="52">
        <f t="shared" si="151"/>
        <v>29425866.105288457</v>
      </c>
      <c r="AF35" s="52">
        <f t="shared" si="152"/>
        <v>205954.37350154464</v>
      </c>
      <c r="AG35" s="52">
        <f t="shared" si="153"/>
        <v>247234.27264277512</v>
      </c>
      <c r="AH35" s="52">
        <f t="shared" si="154"/>
        <v>1730.4156672248844</v>
      </c>
      <c r="AI35" s="52"/>
      <c r="AJ35" s="52">
        <f>AC35/D35</f>
        <v>1087997.203732729</v>
      </c>
      <c r="AK35" s="52">
        <f>AD35/($AI$2*D35)</f>
        <v>2538.3312045309131</v>
      </c>
      <c r="AL35" s="52">
        <f>AE35/D35</f>
        <v>7966319.9960369859</v>
      </c>
      <c r="AM35" s="52">
        <f>AF35/($AI$2*D35)</f>
        <v>18585.671508937692</v>
      </c>
      <c r="AN35" s="52">
        <f t="shared" si="155"/>
        <v>7984905.667545924</v>
      </c>
      <c r="AO35" s="52">
        <f>AG35/D35</f>
        <v>66932.518581188997</v>
      </c>
      <c r="AP35" s="52">
        <f>AH35/($AI$2*D35)</f>
        <v>156.15564077700799</v>
      </c>
      <c r="AQ35" s="52">
        <f t="shared" si="156"/>
        <v>67088.674221966008</v>
      </c>
      <c r="AR35" s="52">
        <f t="shared" si="157"/>
        <v>8051994.3417678904</v>
      </c>
      <c r="AS35" s="52">
        <f t="shared" si="158"/>
        <v>38447.257707676239</v>
      </c>
      <c r="AT35" s="52">
        <f t="shared" si="159"/>
        <v>269.09593232376568</v>
      </c>
      <c r="AU35" s="52">
        <f>AS35/D35</f>
        <v>10408.636971756039</v>
      </c>
      <c r="AV35" s="52">
        <f>AT35/($AI$2*D35)</f>
        <v>24.283672725810444</v>
      </c>
      <c r="AW35" s="52">
        <f t="shared" si="160"/>
        <v>10432.92064448185</v>
      </c>
      <c r="AX35" s="52"/>
      <c r="AY35" s="52">
        <f t="shared" ref="AY35:AZ35" si="166">AQ35</f>
        <v>67088.674221966008</v>
      </c>
      <c r="AZ35" s="55">
        <f t="shared" si="166"/>
        <v>8051994.3417678904</v>
      </c>
      <c r="BA35" s="55">
        <f t="shared" si="63"/>
        <v>29880785.167100001</v>
      </c>
      <c r="BB35" s="52">
        <f t="shared" si="162"/>
        <v>10432.92064448185</v>
      </c>
      <c r="BC35" s="52">
        <f t="shared" si="163"/>
        <v>77521.594866447864</v>
      </c>
      <c r="BD35" s="52">
        <f t="shared" si="16"/>
        <v>6986634.9704085812</v>
      </c>
      <c r="BE35" s="52">
        <f t="shared" si="17"/>
        <v>25927258.481641002</v>
      </c>
      <c r="BF35" s="52">
        <f t="shared" ref="BF35:BG35" si="167">AZ35-BD35</f>
        <v>1065359.3713593092</v>
      </c>
      <c r="BG35" s="52">
        <f t="shared" si="167"/>
        <v>3953526.6854589991</v>
      </c>
      <c r="BI35" s="280">
        <f>0.75*BE35</f>
        <v>19445443.861230753</v>
      </c>
      <c r="BJ35" s="280">
        <f>0.75*BD35</f>
        <v>5239976.2278064359</v>
      </c>
      <c r="BK35" s="281">
        <f>BI35/B35</f>
        <v>0.28166489962919744</v>
      </c>
      <c r="BL35" s="281">
        <f>BI35/C35</f>
        <v>0.57248962372329193</v>
      </c>
      <c r="BM35" s="279"/>
      <c r="BN35" s="280">
        <f>0.25*BE35+BG35</f>
        <v>10435341.30586925</v>
      </c>
      <c r="BO35" s="280">
        <f>BF35+0.25*BD35</f>
        <v>2812018.1139614545</v>
      </c>
      <c r="BP35" s="281">
        <f>BN35/B35</f>
        <v>0.15115465517216772</v>
      </c>
      <c r="BQ35" s="281">
        <f>BN35/C35</f>
        <v>0.3072249036974718</v>
      </c>
      <c r="BR35" s="279"/>
      <c r="BS35" s="280">
        <f>SUM(AS35:AT35)</f>
        <v>38716.353640000001</v>
      </c>
      <c r="BT35" s="280">
        <f>BB35</f>
        <v>10432.92064448185</v>
      </c>
      <c r="BU35" s="281">
        <f>BS35/B35</f>
        <v>5.6080169420873812E-4</v>
      </c>
      <c r="BV35" s="281">
        <f>BS35/C35</f>
        <v>1.1398408226356957E-3</v>
      </c>
      <c r="BW35" s="279"/>
      <c r="BX35" s="280">
        <f>H35</f>
        <v>0</v>
      </c>
      <c r="BY35" s="280">
        <f>BX35/D35</f>
        <v>0</v>
      </c>
      <c r="BZ35" s="281">
        <f>BX35/B35</f>
        <v>0</v>
      </c>
      <c r="CA35" s="281">
        <f>BX35/C35</f>
        <v>0</v>
      </c>
    </row>
    <row r="36" spans="1:79" ht="14.25" customHeight="1" x14ac:dyDescent="0.35">
      <c r="A36" s="51" t="s">
        <v>54</v>
      </c>
      <c r="B36" s="52">
        <f>'JMP Total sum FINAL calcs'!B36</f>
        <v>1296311.2173765858</v>
      </c>
      <c r="C36" s="52">
        <f t="shared" si="62"/>
        <v>391641.47793000005</v>
      </c>
      <c r="D36" s="53">
        <f>[1]HH_Islam_wealth!D39</f>
        <v>5.84475998532508</v>
      </c>
      <c r="E36" s="53">
        <v>82.668989999999994</v>
      </c>
      <c r="F36" s="53">
        <v>323766.05605999997</v>
      </c>
      <c r="G36" s="55">
        <v>0</v>
      </c>
      <c r="H36" s="55">
        <v>0</v>
      </c>
      <c r="I36" s="55">
        <v>9.0508000000000006</v>
      </c>
      <c r="J36" s="55">
        <v>35446.68391</v>
      </c>
      <c r="K36" s="55"/>
      <c r="L36" s="55"/>
      <c r="M36" s="55">
        <v>75.925830000000005</v>
      </c>
      <c r="N36" s="55">
        <v>297357.06014000002</v>
      </c>
      <c r="O36" s="55">
        <f t="shared" ref="O36:P36" si="168">M36</f>
        <v>75.925830000000005</v>
      </c>
      <c r="P36" s="55">
        <f t="shared" si="168"/>
        <v>297357.06014000002</v>
      </c>
      <c r="Q36" s="55">
        <v>15.02337</v>
      </c>
      <c r="R36" s="55">
        <v>58837.73388</v>
      </c>
      <c r="S36" s="55"/>
      <c r="T36" s="56"/>
      <c r="U36" s="55">
        <v>18.153949999999998</v>
      </c>
      <c r="V36" s="55">
        <v>71098.389519999997</v>
      </c>
      <c r="W36" s="55">
        <v>33.053620000000002</v>
      </c>
      <c r="X36" s="55">
        <v>129451.67320999999</v>
      </c>
      <c r="Y36" s="55">
        <v>39.741639999999997</v>
      </c>
      <c r="Z36" s="55">
        <v>155644.73129</v>
      </c>
      <c r="AA36" s="52">
        <f t="shared" si="147"/>
        <v>297357.06014000002</v>
      </c>
      <c r="AB36" s="57">
        <f t="shared" si="148"/>
        <v>0.83481585113594803</v>
      </c>
      <c r="AC36" s="52">
        <f t="shared" si="149"/>
        <v>59354.062561533967</v>
      </c>
      <c r="AD36" s="52">
        <f t="shared" si="150"/>
        <v>11744.326958466032</v>
      </c>
      <c r="AE36" s="52">
        <f t="shared" si="151"/>
        <v>108068.30875177875</v>
      </c>
      <c r="AF36" s="52">
        <f t="shared" si="152"/>
        <v>21383.364458221247</v>
      </c>
      <c r="AG36" s="52">
        <f t="shared" si="153"/>
        <v>129934.68882668727</v>
      </c>
      <c r="AH36" s="52">
        <f t="shared" si="154"/>
        <v>25710.042463312726</v>
      </c>
      <c r="AI36" s="52"/>
      <c r="AJ36" s="52">
        <f>AC36/D36</f>
        <v>10155.089808744773</v>
      </c>
      <c r="AK36" s="52">
        <f>AD36/($AI$2*D36)</f>
        <v>669.79237174001332</v>
      </c>
      <c r="AL36" s="52">
        <f>AE36/D36</f>
        <v>18489.777000786133</v>
      </c>
      <c r="AM36" s="52">
        <f>AF36/($AI$2*D36)</f>
        <v>1219.5176826142972</v>
      </c>
      <c r="AN36" s="52">
        <f t="shared" si="155"/>
        <v>19709.294683400429</v>
      </c>
      <c r="AO36" s="52">
        <f>AG36/D36</f>
        <v>22230.970844470088</v>
      </c>
      <c r="AP36" s="52">
        <f>AH36/($AI$2*D36)</f>
        <v>1466.2730678342677</v>
      </c>
      <c r="AQ36" s="52">
        <f t="shared" si="156"/>
        <v>23697.243912304355</v>
      </c>
      <c r="AR36" s="52">
        <f t="shared" si="157"/>
        <v>43406.538595704784</v>
      </c>
      <c r="AS36" s="52">
        <f t="shared" si="158"/>
        <v>29591.453598273565</v>
      </c>
      <c r="AT36" s="52">
        <f t="shared" si="159"/>
        <v>5855.2303117264355</v>
      </c>
      <c r="AU36" s="52">
        <f>AS36/D36</f>
        <v>5062.903125632406</v>
      </c>
      <c r="AV36" s="52">
        <f>AT36/($AI$2*D36)</f>
        <v>333.93046799912196</v>
      </c>
      <c r="AW36" s="52">
        <f t="shared" si="160"/>
        <v>5396.8335936315279</v>
      </c>
      <c r="AX36" s="52"/>
      <c r="AY36" s="52">
        <f t="shared" ref="AY36:AZ36" si="169">AQ36</f>
        <v>23697.243912304355</v>
      </c>
      <c r="AZ36" s="55">
        <f t="shared" si="169"/>
        <v>43406.538595704784</v>
      </c>
      <c r="BA36" s="55">
        <f t="shared" si="63"/>
        <v>285096.4045</v>
      </c>
      <c r="BB36" s="52">
        <f t="shared" si="162"/>
        <v>5396.8335936315279</v>
      </c>
      <c r="BC36" s="52">
        <f t="shared" si="163"/>
        <v>29094.077505935882</v>
      </c>
      <c r="BD36" s="52">
        <f t="shared" si="16"/>
        <v>35883.747051029328</v>
      </c>
      <c r="BE36" s="52">
        <f t="shared" si="17"/>
        <v>235686.31812646455</v>
      </c>
      <c r="BF36" s="52">
        <f t="shared" ref="BF36:BG36" si="170">AZ36-BD36</f>
        <v>7522.791544675456</v>
      </c>
      <c r="BG36" s="52">
        <f t="shared" si="170"/>
        <v>49410.086373535451</v>
      </c>
      <c r="BI36" s="280">
        <f>0.75*BE36</f>
        <v>176764.73859484843</v>
      </c>
      <c r="BJ36" s="280">
        <f>0.75*BD36</f>
        <v>26912.810288271998</v>
      </c>
      <c r="BK36" s="281">
        <f>BI36/B36</f>
        <v>0.13635980019719082</v>
      </c>
      <c r="BL36" s="281">
        <f>BI36/C36</f>
        <v>0.45134325283708188</v>
      </c>
      <c r="BM36" s="279"/>
      <c r="BN36" s="280">
        <f>0.25*BE36+BG36</f>
        <v>108331.66590515159</v>
      </c>
      <c r="BO36" s="280">
        <f>BF36+0.25*BD36</f>
        <v>16493.728307432786</v>
      </c>
      <c r="BP36" s="281">
        <f>BN36/B36</f>
        <v>8.3569180342655799E-2</v>
      </c>
      <c r="BQ36" s="281">
        <f>BN36/C36</f>
        <v>0.27660927662139562</v>
      </c>
      <c r="BR36" s="279"/>
      <c r="BS36" s="280">
        <f>SUM(AS36:AT36)</f>
        <v>35446.68391</v>
      </c>
      <c r="BT36" s="280">
        <f>BB36</f>
        <v>5396.8335936315279</v>
      </c>
      <c r="BU36" s="281">
        <f>BS36/B36</f>
        <v>2.7344269983048782E-2</v>
      </c>
      <c r="BV36" s="281">
        <f>BS36/C36</f>
        <v>9.0507992405072971E-2</v>
      </c>
      <c r="BW36" s="279"/>
      <c r="BX36" s="280">
        <f>H36</f>
        <v>0</v>
      </c>
      <c r="BY36" s="280">
        <f>BX36/D36</f>
        <v>0</v>
      </c>
      <c r="BZ36" s="281">
        <f>BX36/B36</f>
        <v>0</v>
      </c>
      <c r="CA36" s="281">
        <f>BX36/C36</f>
        <v>0</v>
      </c>
    </row>
    <row r="37" spans="1:79" ht="14.25" customHeight="1" x14ac:dyDescent="0.35">
      <c r="A37" s="51" t="s">
        <v>13</v>
      </c>
      <c r="B37" s="52">
        <f>'JMP Total sum FINAL calcs'!B37</f>
        <v>95540797.89708887</v>
      </c>
      <c r="C37" s="52">
        <f t="shared" si="62"/>
        <v>33642783.099419996</v>
      </c>
      <c r="D37" s="53">
        <f>[1]HH_Islam_wealth!D40</f>
        <v>3.78309935825152</v>
      </c>
      <c r="E37" s="53">
        <v>81.001300000000001</v>
      </c>
      <c r="F37" s="53">
        <v>27251091.608449999</v>
      </c>
      <c r="G37" s="55">
        <v>1.34318</v>
      </c>
      <c r="H37" s="55">
        <v>451882.01675000001</v>
      </c>
      <c r="I37" s="55">
        <v>1.79992</v>
      </c>
      <c r="J37" s="55">
        <v>605541.86358</v>
      </c>
      <c r="K37" s="55"/>
      <c r="L37" s="55"/>
      <c r="M37" s="55">
        <v>94.256860000000003</v>
      </c>
      <c r="N37" s="55">
        <v>31710631.120579999</v>
      </c>
      <c r="O37" s="55">
        <f t="shared" ref="O37:P37" si="171">M37</f>
        <v>94.256860000000003</v>
      </c>
      <c r="P37" s="55">
        <f t="shared" si="171"/>
        <v>31710631.120579999</v>
      </c>
      <c r="Q37" s="55">
        <v>2.60005</v>
      </c>
      <c r="R37" s="55">
        <v>874728.09851000004</v>
      </c>
      <c r="S37" s="55"/>
      <c r="T37" s="56"/>
      <c r="U37" s="55">
        <v>1.72827</v>
      </c>
      <c r="V37" s="55">
        <v>581438.82646000001</v>
      </c>
      <c r="W37" s="55">
        <v>95.058490000000006</v>
      </c>
      <c r="X37" s="55">
        <v>31980322.668269999</v>
      </c>
      <c r="Y37" s="55">
        <v>7.0139999999999994E-2</v>
      </c>
      <c r="Z37" s="55">
        <v>23597.72436</v>
      </c>
      <c r="AA37" s="52">
        <f t="shared" si="147"/>
        <v>31710631.120579999</v>
      </c>
      <c r="AB37" s="57">
        <f t="shared" si="148"/>
        <v>0.97315579390643803</v>
      </c>
      <c r="AC37" s="52">
        <f t="shared" si="149"/>
        <v>565830.56277170894</v>
      </c>
      <c r="AD37" s="52">
        <f t="shared" si="150"/>
        <v>15608.263688291056</v>
      </c>
      <c r="AE37" s="52">
        <f t="shared" si="151"/>
        <v>31121836.295624349</v>
      </c>
      <c r="AF37" s="52">
        <f t="shared" si="152"/>
        <v>858486.37264565157</v>
      </c>
      <c r="AG37" s="52">
        <f t="shared" si="153"/>
        <v>22964.262183941093</v>
      </c>
      <c r="AH37" s="52">
        <f t="shared" si="154"/>
        <v>633.46217605890786</v>
      </c>
      <c r="AI37" s="52"/>
      <c r="AJ37" s="52">
        <f>AC37/D37</f>
        <v>149567.98888655825</v>
      </c>
      <c r="AK37" s="52">
        <f>AD37/($AI$2*D37)</f>
        <v>1375.2624686992899</v>
      </c>
      <c r="AL37" s="52">
        <f>AE37/D37</f>
        <v>8226544.7846995741</v>
      </c>
      <c r="AM37" s="52">
        <f>AF37/($AI$2*D37)</f>
        <v>75642.243863104915</v>
      </c>
      <c r="AN37" s="52">
        <f t="shared" si="155"/>
        <v>8302187.028562679</v>
      </c>
      <c r="AO37" s="52">
        <f>AG37/D37</f>
        <v>6070.2244401412599</v>
      </c>
      <c r="AP37" s="52">
        <f>AH37/($AI$2*D37)</f>
        <v>55.815097276190542</v>
      </c>
      <c r="AQ37" s="52">
        <f t="shared" si="156"/>
        <v>6126.0395374174504</v>
      </c>
      <c r="AR37" s="52">
        <f t="shared" si="157"/>
        <v>8308313.0681000967</v>
      </c>
      <c r="AS37" s="52">
        <f t="shared" si="158"/>
        <v>589286.57299577887</v>
      </c>
      <c r="AT37" s="52">
        <f t="shared" si="159"/>
        <v>16255.290584221109</v>
      </c>
      <c r="AU37" s="52">
        <f>AS37/D37</f>
        <v>155768.19882101548</v>
      </c>
      <c r="AV37" s="52">
        <f>AT37/($AI$2*D37)</f>
        <v>1432.2727693952691</v>
      </c>
      <c r="AW37" s="52">
        <f t="shared" si="160"/>
        <v>157200.47159041074</v>
      </c>
      <c r="AX37" s="52"/>
      <c r="AY37" s="52">
        <f t="shared" ref="AY37:AZ37" si="172">AQ37</f>
        <v>6126.0395374174504</v>
      </c>
      <c r="AZ37" s="55">
        <f t="shared" si="172"/>
        <v>8308313.0681000967</v>
      </c>
      <c r="BA37" s="55">
        <f t="shared" si="63"/>
        <v>32003920.39263</v>
      </c>
      <c r="BB37" s="52">
        <f t="shared" si="162"/>
        <v>157200.47159041074</v>
      </c>
      <c r="BC37" s="52">
        <f t="shared" si="163"/>
        <v>163326.51112782818</v>
      </c>
      <c r="BD37" s="52">
        <f t="shared" ref="BD37:BD68" si="173">AZ37*(E37/100)</f>
        <v>6729841.5932309637</v>
      </c>
      <c r="BE37" s="52">
        <f t="shared" ref="BE37:BE68" si="174">BA37*(E37/100)</f>
        <v>25923591.568995405</v>
      </c>
      <c r="BF37" s="52">
        <f t="shared" ref="BF37:BG37" si="175">AZ37-BD37</f>
        <v>1578471.474869133</v>
      </c>
      <c r="BG37" s="52">
        <f t="shared" si="175"/>
        <v>6080328.8236345947</v>
      </c>
      <c r="BI37" s="280">
        <f>0.75*BE37</f>
        <v>19442693.676746555</v>
      </c>
      <c r="BJ37" s="280">
        <f>0.75*BD37</f>
        <v>5047381.194923223</v>
      </c>
      <c r="BK37" s="281">
        <f>BI37/B37</f>
        <v>0.20350147899841828</v>
      </c>
      <c r="BL37" s="281">
        <f>BI37/C37</f>
        <v>0.57791573364457316</v>
      </c>
      <c r="BM37" s="279"/>
      <c r="BN37" s="280">
        <f>0.25*BE37+BG37</f>
        <v>12561226.715883445</v>
      </c>
      <c r="BO37" s="280">
        <f>BF37+0.25*BD37</f>
        <v>3260931.8731768737</v>
      </c>
      <c r="BP37" s="281">
        <f>BN37/B37</f>
        <v>0.13147500326942724</v>
      </c>
      <c r="BQ37" s="281">
        <f>BN37/C37</f>
        <v>0.37337061796471888</v>
      </c>
      <c r="BR37" s="279"/>
      <c r="BS37" s="280">
        <f>SUM(AS37:AT37)</f>
        <v>605541.86358</v>
      </c>
      <c r="BT37" s="280">
        <f>BB37</f>
        <v>157200.47159041074</v>
      </c>
      <c r="BU37" s="281">
        <f>BS37/B37</f>
        <v>6.3380448657363673E-3</v>
      </c>
      <c r="BV37" s="281">
        <f>BS37/C37</f>
        <v>1.7999160824195892E-2</v>
      </c>
      <c r="BW37" s="279"/>
      <c r="BX37" s="280">
        <f>H37</f>
        <v>451882.01675000001</v>
      </c>
      <c r="BY37" s="280">
        <f>BX37/D37</f>
        <v>119447.56771042135</v>
      </c>
      <c r="BZ37" s="281">
        <f>BX37/B37</f>
        <v>4.7297283118437183E-3</v>
      </c>
      <c r="CA37" s="281">
        <f>BX37/C37</f>
        <v>1.3431766789763315E-2</v>
      </c>
    </row>
    <row r="38" spans="1:79" ht="14.25" customHeight="1" x14ac:dyDescent="0.35">
      <c r="A38" s="39" t="s">
        <v>182</v>
      </c>
      <c r="B38" s="15"/>
      <c r="C38" s="15"/>
      <c r="D38" s="41"/>
      <c r="E38" s="41"/>
      <c r="F38" s="41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2"/>
      <c r="U38" s="40"/>
      <c r="V38" s="40"/>
      <c r="W38" s="40"/>
      <c r="X38" s="40"/>
      <c r="Y38" s="40"/>
      <c r="Z38" s="40"/>
      <c r="AA38" s="15"/>
      <c r="AB38" s="43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40"/>
      <c r="BA38" s="40"/>
      <c r="BB38" s="15"/>
      <c r="BC38" s="15"/>
      <c r="BD38" s="15">
        <f t="shared" si="173"/>
        <v>0</v>
      </c>
      <c r="BE38" s="15">
        <f t="shared" si="174"/>
        <v>0</v>
      </c>
      <c r="BF38" s="15"/>
      <c r="BG38" s="15"/>
      <c r="BI38" s="287"/>
      <c r="BJ38" s="287"/>
      <c r="BK38" s="288"/>
      <c r="BL38" s="288"/>
      <c r="BM38" s="287"/>
      <c r="BN38" s="287"/>
      <c r="BO38" s="287"/>
      <c r="BP38" s="288"/>
      <c r="BQ38" s="288"/>
      <c r="BR38" s="287"/>
      <c r="BS38" s="287"/>
      <c r="BT38" s="287"/>
      <c r="BU38" s="288"/>
      <c r="BV38" s="288"/>
      <c r="BW38" s="287"/>
      <c r="BX38" s="287"/>
      <c r="BY38" s="287"/>
      <c r="BZ38" s="288"/>
      <c r="CA38" s="288"/>
    </row>
    <row r="39" spans="1:79" ht="14.25" customHeight="1" x14ac:dyDescent="0.35">
      <c r="A39" s="58" t="s">
        <v>58</v>
      </c>
      <c r="B39" s="59">
        <f>'JMP Total sum FINAL calcs'!B39</f>
        <v>14908.999999999998</v>
      </c>
      <c r="C39" s="59">
        <f t="shared" ref="C39:C85" si="176">H39+J39+L39+N39+R39+T39</f>
        <v>14908.99999</v>
      </c>
      <c r="D39" s="60">
        <f>[1]HH_Islam_wealth!D42</f>
        <v>3.6529293392895306</v>
      </c>
      <c r="E39" s="61">
        <v>97.5</v>
      </c>
      <c r="F39" s="61">
        <v>14534</v>
      </c>
      <c r="G39" s="62">
        <v>0.54200000000000004</v>
      </c>
      <c r="H39" s="62">
        <v>80.806780000000003</v>
      </c>
      <c r="I39" s="62">
        <v>0.37791999999999998</v>
      </c>
      <c r="J39" s="62">
        <v>56.34355</v>
      </c>
      <c r="K39" s="62"/>
      <c r="L39" s="62"/>
      <c r="M39" s="62">
        <v>96.702160000000006</v>
      </c>
      <c r="N39" s="62">
        <v>14417.325269999999</v>
      </c>
      <c r="O39" s="62">
        <f t="shared" ref="O39:P39" si="177">M39</f>
        <v>96.702160000000006</v>
      </c>
      <c r="P39" s="62">
        <f t="shared" si="177"/>
        <v>14417.325269999999</v>
      </c>
      <c r="Q39" s="62">
        <v>2.37792</v>
      </c>
      <c r="R39" s="62">
        <v>354.52438999999998</v>
      </c>
      <c r="S39" s="62"/>
      <c r="T39" s="63"/>
      <c r="U39" s="62">
        <v>1.2</v>
      </c>
      <c r="V39" s="62">
        <v>178.90799999999999</v>
      </c>
      <c r="W39" s="62">
        <v>93.9</v>
      </c>
      <c r="X39" s="62">
        <v>13999.550999999999</v>
      </c>
      <c r="Y39" s="62">
        <v>3.9800800000000001</v>
      </c>
      <c r="Z39" s="62">
        <v>593.39067</v>
      </c>
      <c r="AA39" s="59">
        <f>P39+T39</f>
        <v>14417.325269999999</v>
      </c>
      <c r="AB39" s="64">
        <f>AA39/(AA39+R39)</f>
        <v>0.97600000012456123</v>
      </c>
      <c r="AC39" s="59">
        <f>V39*AB39</f>
        <v>174.614208022285</v>
      </c>
      <c r="AD39" s="59">
        <f>V39*(1-AB39)</f>
        <v>4.2937919777149993</v>
      </c>
      <c r="AE39" s="59">
        <f>X39*AB39</f>
        <v>13663.5617777438</v>
      </c>
      <c r="AF39" s="59">
        <f>X39*(1-AB39)</f>
        <v>335.98922225619873</v>
      </c>
      <c r="AG39" s="59">
        <f>Z39*AB39</f>
        <v>579.14929399391349</v>
      </c>
      <c r="AH39" s="59">
        <f>Z39*(1-AB39)</f>
        <v>14.241376006086529</v>
      </c>
      <c r="AI39" s="59"/>
      <c r="AJ39" s="59">
        <f>AC39/D39</f>
        <v>47.801145821300295</v>
      </c>
      <c r="AK39" s="59">
        <f>AD39/($AI$2*D39)</f>
        <v>0.39181266858286323</v>
      </c>
      <c r="AL39" s="59">
        <f>AE39/D39</f>
        <v>3740.4396605167481</v>
      </c>
      <c r="AM39" s="59">
        <f>AF39/($AI$2*D39)</f>
        <v>30.659341316609051</v>
      </c>
      <c r="AN39" s="59">
        <f>AL39+AM39</f>
        <v>3771.0990018333573</v>
      </c>
      <c r="AO39" s="59">
        <f>AG39/D39</f>
        <v>158.54379874387442</v>
      </c>
      <c r="AP39" s="59">
        <f>AH39/($AI$2*D39)</f>
        <v>1.2995393270556554</v>
      </c>
      <c r="AQ39" s="59">
        <f>AO39+AP39</f>
        <v>159.84333807093009</v>
      </c>
      <c r="AR39" s="59">
        <f>AQ39+AN39</f>
        <v>3930.9423399042876</v>
      </c>
      <c r="AS39" s="59">
        <f>J39*AB39</f>
        <v>54.991304807018224</v>
      </c>
      <c r="AT39" s="59">
        <f>J39*(1-AB39)</f>
        <v>1.3522451929817783</v>
      </c>
      <c r="AU39" s="59">
        <f>AS39/D39</f>
        <v>15.0540291638145</v>
      </c>
      <c r="AV39" s="59">
        <f>AT39/($AI$2*D39)</f>
        <v>0.1233936810144431</v>
      </c>
      <c r="AW39" s="59">
        <f>SUM(AU39:AV39)</f>
        <v>15.177422844828943</v>
      </c>
      <c r="AX39" s="59"/>
      <c r="AY39" s="59">
        <f t="shared" ref="AY39:AZ39" si="178">AQ39</f>
        <v>159.84333807093009</v>
      </c>
      <c r="AZ39" s="62">
        <f t="shared" si="178"/>
        <v>3930.9423399042876</v>
      </c>
      <c r="BA39" s="62">
        <f t="shared" ref="BA39:BA85" si="179">SUM(AE39:AH39)</f>
        <v>14592.941669999998</v>
      </c>
      <c r="BB39" s="59">
        <f>AW39</f>
        <v>15.177422844828943</v>
      </c>
      <c r="BC39" s="59">
        <f>BB39+AY39</f>
        <v>175.02076091575904</v>
      </c>
      <c r="BD39" s="59">
        <f t="shared" si="173"/>
        <v>3832.6687814066804</v>
      </c>
      <c r="BE39" s="59">
        <f t="shared" si="174"/>
        <v>14228.118128249998</v>
      </c>
      <c r="BF39" s="59">
        <f t="shared" ref="BF39:BG39" si="180">AZ39-BD39</f>
        <v>98.273558497607155</v>
      </c>
      <c r="BG39" s="59">
        <f t="shared" si="180"/>
        <v>364.82354175</v>
      </c>
      <c r="BI39" s="280">
        <f>0.75*BE39</f>
        <v>10671.088596187499</v>
      </c>
      <c r="BJ39" s="280">
        <f>0.75*BD39</f>
        <v>2874.5015860550102</v>
      </c>
      <c r="BK39" s="281">
        <f>BI39/B39</f>
        <v>0.71574811162301299</v>
      </c>
      <c r="BL39" s="281">
        <f>BI39/C39</f>
        <v>0.71574811210309075</v>
      </c>
      <c r="BM39" s="279"/>
      <c r="BN39" s="280">
        <f>0.25*BE39+BG39</f>
        <v>3921.8530738124996</v>
      </c>
      <c r="BO39" s="280">
        <f>BF39+0.25*BD39</f>
        <v>1056.4407538492774</v>
      </c>
      <c r="BP39" s="281">
        <f>BN39/B39</f>
        <v>0.26305272478452613</v>
      </c>
      <c r="BQ39" s="281">
        <f>BN39/C39</f>
        <v>0.26305272496096499</v>
      </c>
      <c r="BR39" s="279"/>
      <c r="BS39" s="280">
        <f>SUM(AS39:AT39)</f>
        <v>56.34355</v>
      </c>
      <c r="BT39" s="280">
        <f>BB39</f>
        <v>15.177422844828943</v>
      </c>
      <c r="BU39" s="281">
        <f>BS39/B39</f>
        <v>3.77916359246093E-3</v>
      </c>
      <c r="BV39" s="281">
        <f>BS39/C39</f>
        <v>3.77916359499575E-3</v>
      </c>
      <c r="BW39" s="279"/>
      <c r="BX39" s="280">
        <f>H39</f>
        <v>80.806780000000003</v>
      </c>
      <c r="BY39" s="280">
        <f>BX39/D39</f>
        <v>22.121090361883748</v>
      </c>
      <c r="BZ39" s="281">
        <f>BX39/B39</f>
        <v>5.4200000000000012E-3</v>
      </c>
      <c r="CA39" s="281">
        <f>BX39/C39</f>
        <v>5.4200000036353883E-3</v>
      </c>
    </row>
    <row r="40" spans="1:79" ht="14.25" customHeight="1" x14ac:dyDescent="0.35">
      <c r="A40" s="58" t="s">
        <v>61</v>
      </c>
      <c r="B40" s="59">
        <f>'JMP Total sum FINAL calcs'!B40</f>
        <v>102011.99457736852</v>
      </c>
      <c r="C40" s="59">
        <f t="shared" si="176"/>
        <v>0</v>
      </c>
      <c r="D40" s="60">
        <f>[1]HH_Islam_wealth!D43</f>
        <v>3.6529293392895306</v>
      </c>
      <c r="E40" s="65">
        <v>94.3</v>
      </c>
      <c r="F40" s="65">
        <v>96217</v>
      </c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3"/>
      <c r="U40" s="62"/>
      <c r="V40" s="62"/>
      <c r="W40" s="62"/>
      <c r="X40" s="62"/>
      <c r="Y40" s="62"/>
      <c r="Z40" s="62"/>
      <c r="AA40" s="59"/>
      <c r="AB40" s="64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 t="s">
        <v>238</v>
      </c>
      <c r="AZ40" s="62">
        <f>AR40</f>
        <v>0</v>
      </c>
      <c r="BA40" s="62">
        <f t="shared" si="179"/>
        <v>0</v>
      </c>
      <c r="BB40" s="59" t="s">
        <v>238</v>
      </c>
      <c r="BC40" s="59" t="s">
        <v>238</v>
      </c>
      <c r="BD40" s="59">
        <f t="shared" si="173"/>
        <v>0</v>
      </c>
      <c r="BE40" s="59">
        <f t="shared" si="174"/>
        <v>0</v>
      </c>
      <c r="BF40" s="59">
        <f t="shared" ref="BF40:BG40" si="181">AZ40-BD40</f>
        <v>0</v>
      </c>
      <c r="BG40" s="59">
        <f t="shared" si="181"/>
        <v>0</v>
      </c>
      <c r="BI40" s="280">
        <f>0.75*BE40</f>
        <v>0</v>
      </c>
      <c r="BJ40" s="280">
        <f>0.75*BD40</f>
        <v>0</v>
      </c>
      <c r="BK40" s="281">
        <f>BI40/B40</f>
        <v>0</v>
      </c>
      <c r="BL40" s="281" t="e">
        <f>BI40/C40</f>
        <v>#DIV/0!</v>
      </c>
      <c r="BM40" s="279"/>
      <c r="BN40" s="280">
        <f>0.25*BE40+BG40</f>
        <v>0</v>
      </c>
      <c r="BO40" s="280">
        <f>BF40+0.25*BD40</f>
        <v>0</v>
      </c>
      <c r="BP40" s="281">
        <f>BN40/B40</f>
        <v>0</v>
      </c>
      <c r="BQ40" s="281" t="e">
        <f>BN40/C40</f>
        <v>#DIV/0!</v>
      </c>
      <c r="BR40" s="279"/>
      <c r="BS40" s="280">
        <f>SUM(AS40:AT40)</f>
        <v>0</v>
      </c>
      <c r="BT40" s="280" t="str">
        <f>BB40</f>
        <v>-</v>
      </c>
      <c r="BU40" s="281">
        <f>BS40/B40</f>
        <v>0</v>
      </c>
      <c r="BV40" s="281" t="e">
        <f>BS40/C40</f>
        <v>#DIV/0!</v>
      </c>
      <c r="BW40" s="279"/>
      <c r="BX40" s="280">
        <f>H40</f>
        <v>0</v>
      </c>
      <c r="BY40" s="280">
        <f>BX40/D40</f>
        <v>0</v>
      </c>
      <c r="BZ40" s="281">
        <f>BX40/B40</f>
        <v>0</v>
      </c>
      <c r="CA40" s="281" t="e">
        <f>BX40/C40</f>
        <v>#DIV/0!</v>
      </c>
    </row>
    <row r="41" spans="1:79" ht="14.25" customHeight="1" x14ac:dyDescent="0.35">
      <c r="A41" s="58" t="s">
        <v>24</v>
      </c>
      <c r="B41" s="66">
        <f>'JMP Total sum FINAL calcs'!B41</f>
        <v>43937140</v>
      </c>
      <c r="C41" s="59">
        <f t="shared" si="176"/>
        <v>40618236.732790001</v>
      </c>
      <c r="D41" s="60">
        <f>[1]HH_Islam_wealth!D44</f>
        <v>3.2585900361988398</v>
      </c>
      <c r="E41" s="60">
        <v>97.979410000000001</v>
      </c>
      <c r="F41" s="60">
        <v>39797509.010339998</v>
      </c>
      <c r="G41" s="62">
        <v>1.7296</v>
      </c>
      <c r="H41" s="62">
        <v>702532.87621999998</v>
      </c>
      <c r="I41" s="62">
        <v>0</v>
      </c>
      <c r="J41" s="62">
        <v>0</v>
      </c>
      <c r="K41" s="62"/>
      <c r="L41" s="62"/>
      <c r="M41" s="62">
        <v>95.856229999999996</v>
      </c>
      <c r="N41" s="62">
        <v>38935111.299819998</v>
      </c>
      <c r="O41" s="62">
        <f t="shared" ref="O41:P41" si="182">M41</f>
        <v>95.856229999999996</v>
      </c>
      <c r="P41" s="62">
        <f t="shared" si="182"/>
        <v>38935111.299819998</v>
      </c>
      <c r="Q41" s="62">
        <v>2.4141699999999999</v>
      </c>
      <c r="R41" s="62">
        <v>980592.55674999999</v>
      </c>
      <c r="S41" s="62"/>
      <c r="T41" s="63"/>
      <c r="U41" s="62">
        <v>62.01182</v>
      </c>
      <c r="V41" s="62">
        <v>25188107.946049999</v>
      </c>
      <c r="W41" s="62">
        <v>23.582090000000001</v>
      </c>
      <c r="X41" s="62">
        <v>9578627.1895000003</v>
      </c>
      <c r="Y41" s="62">
        <v>12.676489999999999</v>
      </c>
      <c r="Z41" s="62">
        <v>5148968.7210200001</v>
      </c>
      <c r="AA41" s="59">
        <f>P41+T41</f>
        <v>38935111.299819998</v>
      </c>
      <c r="AB41" s="64">
        <f>AA41/(AA41+R41)</f>
        <v>0.97543341437060493</v>
      </c>
      <c r="AC41" s="59">
        <f>V41*AB41</f>
        <v>24569322.135350917</v>
      </c>
      <c r="AD41" s="59">
        <f>V41*(1-AB41)</f>
        <v>618785.81069908361</v>
      </c>
      <c r="AE41" s="59">
        <f>X41*AB41</f>
        <v>9343313.024437096</v>
      </c>
      <c r="AF41" s="59">
        <f>X41*(1-AB41)</f>
        <v>235314.16506290354</v>
      </c>
      <c r="AG41" s="59">
        <f>Z41*AB41</f>
        <v>5022476.140031985</v>
      </c>
      <c r="AH41" s="59">
        <f>Z41*(1-AB41)</f>
        <v>126492.58098801463</v>
      </c>
      <c r="AI41" s="59"/>
      <c r="AJ41" s="59">
        <f>AC41/D41</f>
        <v>7539862.9046356333</v>
      </c>
      <c r="AK41" s="59">
        <f>AD41/($AI$2*D41)</f>
        <v>63297.909405105784</v>
      </c>
      <c r="AL41" s="59">
        <f>AE41/D41</f>
        <v>2867287.053800764</v>
      </c>
      <c r="AM41" s="59">
        <f>AF41/($AI$2*D41)</f>
        <v>24071.163954231626</v>
      </c>
      <c r="AN41" s="59">
        <f>AL41+AM41</f>
        <v>2891358.2177549955</v>
      </c>
      <c r="AO41" s="59">
        <f>AG41/D41</f>
        <v>1541303.4730477254</v>
      </c>
      <c r="AP41" s="59">
        <f>AH41/($AI$2*D41)</f>
        <v>12939.398081464788</v>
      </c>
      <c r="AQ41" s="59">
        <f>AO41+AP41</f>
        <v>1554242.8711291901</v>
      </c>
      <c r="AR41" s="59">
        <f>AQ41+AN41</f>
        <v>4445601.088884186</v>
      </c>
      <c r="AS41" s="59">
        <f>J41*AB41</f>
        <v>0</v>
      </c>
      <c r="AT41" s="59">
        <f>J41*(1-AB41)</f>
        <v>0</v>
      </c>
      <c r="AU41" s="59">
        <f>AS41/D41</f>
        <v>0</v>
      </c>
      <c r="AV41" s="59">
        <f>AT41/($AI$2*D41)</f>
        <v>0</v>
      </c>
      <c r="AW41" s="59">
        <f>SUM(AU41:AV41)</f>
        <v>0</v>
      </c>
      <c r="AX41" s="59"/>
      <c r="AY41" s="59">
        <f t="shared" ref="AY41:AZ41" si="183">AQ41</f>
        <v>1554242.8711291901</v>
      </c>
      <c r="AZ41" s="62">
        <f t="shared" si="183"/>
        <v>4445601.088884186</v>
      </c>
      <c r="BA41" s="62">
        <f t="shared" si="179"/>
        <v>14727595.91052</v>
      </c>
      <c r="BB41" s="59">
        <f>AW41</f>
        <v>0</v>
      </c>
      <c r="BC41" s="59">
        <f>BB41+AY41</f>
        <v>1554242.8711291901</v>
      </c>
      <c r="BD41" s="59">
        <f t="shared" si="173"/>
        <v>4355773.7178423014</v>
      </c>
      <c r="BE41" s="59">
        <f t="shared" si="174"/>
        <v>14430011.580311624</v>
      </c>
      <c r="BF41" s="59">
        <f t="shared" ref="BF41:BG41" si="184">AZ41-BD41</f>
        <v>89827.371041884646</v>
      </c>
      <c r="BG41" s="59">
        <f t="shared" si="184"/>
        <v>297584.33020837605</v>
      </c>
      <c r="BI41" s="280">
        <f>0.75*BE41</f>
        <v>10822508.685233718</v>
      </c>
      <c r="BJ41" s="280">
        <f>0.75*BD41</f>
        <v>3266830.288381726</v>
      </c>
      <c r="BK41" s="281">
        <f>BI41/B41</f>
        <v>0.24631800534203449</v>
      </c>
      <c r="BL41" s="281">
        <f>BI41/C41</f>
        <v>0.26644457159552176</v>
      </c>
      <c r="BM41" s="279"/>
      <c r="BN41" s="280">
        <f>0.25*BE41+BG41</f>
        <v>3905087.2252862821</v>
      </c>
      <c r="BO41" s="280">
        <f>BF41+0.25*BD41</f>
        <v>1178770.80050246</v>
      </c>
      <c r="BP41" s="281">
        <f>BN41/B41</f>
        <v>8.8878958104380082E-2</v>
      </c>
      <c r="BQ41" s="281">
        <f>BN41/C41</f>
        <v>9.6141229639685744E-2</v>
      </c>
      <c r="BR41" s="279"/>
      <c r="BS41" s="280">
        <f>SUM(AS41:AT41)</f>
        <v>0</v>
      </c>
      <c r="BT41" s="280">
        <f>BB41</f>
        <v>0</v>
      </c>
      <c r="BU41" s="281">
        <f>BS41/B41</f>
        <v>0</v>
      </c>
      <c r="BV41" s="281">
        <f>BS41/C41</f>
        <v>0</v>
      </c>
      <c r="BW41" s="279"/>
      <c r="BX41" s="280">
        <f>H41</f>
        <v>702532.87621999998</v>
      </c>
      <c r="BY41" s="280">
        <f>BX41/D41</f>
        <v>215594.12764899625</v>
      </c>
      <c r="BZ41" s="281">
        <f>BX41/B41</f>
        <v>1.5989499458089442E-2</v>
      </c>
      <c r="CA41" s="281">
        <f>BX41/C41</f>
        <v>1.7295996397915132E-2</v>
      </c>
    </row>
    <row r="42" spans="1:79" ht="14.25" customHeight="1" x14ac:dyDescent="0.35">
      <c r="A42" s="58" t="s">
        <v>64</v>
      </c>
      <c r="B42" s="59">
        <f>'JMP Total sum FINAL calcs'!B42</f>
        <v>0</v>
      </c>
      <c r="C42" s="59">
        <f t="shared" si="176"/>
        <v>0</v>
      </c>
      <c r="D42" s="60">
        <f>[1]HH_Islam_wealth!D45</f>
        <v>2.8894468036267602</v>
      </c>
      <c r="E42" s="65"/>
      <c r="F42" s="65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3"/>
      <c r="U42" s="62"/>
      <c r="V42" s="62"/>
      <c r="W42" s="62"/>
      <c r="X42" s="62"/>
      <c r="Y42" s="62"/>
      <c r="Z42" s="62"/>
      <c r="AA42" s="59"/>
      <c r="AB42" s="64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 t="s">
        <v>238</v>
      </c>
      <c r="AZ42" s="62">
        <f t="shared" ref="AZ42:AZ44" si="185">AR42</f>
        <v>0</v>
      </c>
      <c r="BA42" s="62">
        <f t="shared" si="179"/>
        <v>0</v>
      </c>
      <c r="BB42" s="59" t="s">
        <v>238</v>
      </c>
      <c r="BC42" s="59" t="s">
        <v>238</v>
      </c>
      <c r="BD42" s="59">
        <f t="shared" si="173"/>
        <v>0</v>
      </c>
      <c r="BE42" s="59">
        <f t="shared" si="174"/>
        <v>0</v>
      </c>
      <c r="BF42" s="59">
        <f t="shared" ref="BF42:BG42" si="186">AZ42-BD42</f>
        <v>0</v>
      </c>
      <c r="BG42" s="59">
        <f t="shared" si="186"/>
        <v>0</v>
      </c>
      <c r="BI42" s="280">
        <f>0.75*BE42</f>
        <v>0</v>
      </c>
      <c r="BJ42" s="280">
        <f>0.75*BD42</f>
        <v>0</v>
      </c>
      <c r="BK42" s="281" t="e">
        <f>BI42/B42</f>
        <v>#DIV/0!</v>
      </c>
      <c r="BL42" s="281" t="e">
        <f>BI42/C42</f>
        <v>#DIV/0!</v>
      </c>
      <c r="BM42" s="279"/>
      <c r="BN42" s="280">
        <f>0.25*BE42+BG42</f>
        <v>0</v>
      </c>
      <c r="BO42" s="280">
        <f>BF42+0.25*BD42</f>
        <v>0</v>
      </c>
      <c r="BP42" s="281" t="e">
        <f>BN42/B42</f>
        <v>#DIV/0!</v>
      </c>
      <c r="BQ42" s="281" t="e">
        <f>BN42/C42</f>
        <v>#DIV/0!</v>
      </c>
      <c r="BR42" s="279"/>
      <c r="BS42" s="280">
        <f>SUM(AS42:AT42)</f>
        <v>0</v>
      </c>
      <c r="BT42" s="280" t="str">
        <f>BB42</f>
        <v>-</v>
      </c>
      <c r="BU42" s="281" t="e">
        <f>BS42/B42</f>
        <v>#DIV/0!</v>
      </c>
      <c r="BV42" s="281" t="e">
        <f>BS42/C42</f>
        <v>#DIV/0!</v>
      </c>
      <c r="BW42" s="279"/>
      <c r="BX42" s="280">
        <f>H42</f>
        <v>0</v>
      </c>
      <c r="BY42" s="280">
        <f>BX42/D42</f>
        <v>0</v>
      </c>
      <c r="BZ42" s="281" t="e">
        <f>BX42/B42</f>
        <v>#DIV/0!</v>
      </c>
      <c r="CA42" s="281" t="e">
        <f>BX42/C42</f>
        <v>#DIV/0!</v>
      </c>
    </row>
    <row r="43" spans="1:79" ht="14.25" customHeight="1" x14ac:dyDescent="0.35">
      <c r="A43" s="58" t="s">
        <v>65</v>
      </c>
      <c r="B43" s="59">
        <f>'JMP Total sum FINAL calcs'!B43</f>
        <v>395360.99673821748</v>
      </c>
      <c r="C43" s="59">
        <f t="shared" si="176"/>
        <v>0</v>
      </c>
      <c r="D43" s="60">
        <f>[1]HH_Islam_wealth!D46</f>
        <v>3.3956382958017901</v>
      </c>
      <c r="E43" s="65">
        <v>97.3</v>
      </c>
      <c r="F43" s="65">
        <v>384636</v>
      </c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3"/>
      <c r="U43" s="62"/>
      <c r="V43" s="62"/>
      <c r="W43" s="62"/>
      <c r="X43" s="62"/>
      <c r="Y43" s="62"/>
      <c r="Z43" s="62"/>
      <c r="AA43" s="59"/>
      <c r="AB43" s="64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 t="s">
        <v>238</v>
      </c>
      <c r="AZ43" s="62">
        <f t="shared" si="185"/>
        <v>0</v>
      </c>
      <c r="BA43" s="62">
        <f t="shared" si="179"/>
        <v>0</v>
      </c>
      <c r="BB43" s="59" t="s">
        <v>238</v>
      </c>
      <c r="BC43" s="59" t="s">
        <v>238</v>
      </c>
      <c r="BD43" s="59">
        <f t="shared" si="173"/>
        <v>0</v>
      </c>
      <c r="BE43" s="59">
        <f t="shared" si="174"/>
        <v>0</v>
      </c>
      <c r="BF43" s="59">
        <f t="shared" ref="BF43:BG43" si="187">AZ43-BD43</f>
        <v>0</v>
      </c>
      <c r="BG43" s="59">
        <f t="shared" si="187"/>
        <v>0</v>
      </c>
      <c r="BI43" s="280">
        <f>0.75*BE43</f>
        <v>0</v>
      </c>
      <c r="BJ43" s="280">
        <f>0.75*BD43</f>
        <v>0</v>
      </c>
      <c r="BK43" s="281">
        <f>BI43/B43</f>
        <v>0</v>
      </c>
      <c r="BL43" s="281" t="e">
        <f>BI43/C43</f>
        <v>#DIV/0!</v>
      </c>
      <c r="BM43" s="279"/>
      <c r="BN43" s="280">
        <f>0.25*BE43+BG43</f>
        <v>0</v>
      </c>
      <c r="BO43" s="280">
        <f>BF43+0.25*BD43</f>
        <v>0</v>
      </c>
      <c r="BP43" s="281">
        <f>BN43/B43</f>
        <v>0</v>
      </c>
      <c r="BQ43" s="281" t="e">
        <f>BN43/C43</f>
        <v>#DIV/0!</v>
      </c>
      <c r="BR43" s="279"/>
      <c r="BS43" s="280">
        <f>SUM(AS43:AT43)</f>
        <v>0</v>
      </c>
      <c r="BT43" s="280" t="str">
        <f>BB43</f>
        <v>-</v>
      </c>
      <c r="BU43" s="281">
        <f>BS43/B43</f>
        <v>0</v>
      </c>
      <c r="BV43" s="281" t="e">
        <f>BS43/C43</f>
        <v>#DIV/0!</v>
      </c>
      <c r="BW43" s="279"/>
      <c r="BX43" s="280">
        <f>H43</f>
        <v>0</v>
      </c>
      <c r="BY43" s="280">
        <f>BX43/D43</f>
        <v>0</v>
      </c>
      <c r="BZ43" s="281">
        <f>BX43/B43</f>
        <v>0</v>
      </c>
      <c r="CA43" s="281" t="e">
        <f>BX43/C43</f>
        <v>#DIV/0!</v>
      </c>
    </row>
    <row r="44" spans="1:79" ht="14.25" customHeight="1" x14ac:dyDescent="0.35">
      <c r="A44" s="58" t="s">
        <v>66</v>
      </c>
      <c r="B44" s="59">
        <f>'JMP Total sum FINAL calcs'!B44</f>
        <v>285718.99992234079</v>
      </c>
      <c r="C44" s="59">
        <f t="shared" si="176"/>
        <v>0</v>
      </c>
      <c r="D44" s="60">
        <f>[1]HH_Islam_wealth!D47</f>
        <v>3.6529293392895306</v>
      </c>
      <c r="E44" s="65">
        <v>98.8</v>
      </c>
      <c r="F44" s="65">
        <v>282182</v>
      </c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3"/>
      <c r="U44" s="62"/>
      <c r="V44" s="62"/>
      <c r="W44" s="62"/>
      <c r="X44" s="62"/>
      <c r="Y44" s="62"/>
      <c r="Z44" s="62"/>
      <c r="AA44" s="59"/>
      <c r="AB44" s="64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 t="s">
        <v>238</v>
      </c>
      <c r="AZ44" s="62">
        <f t="shared" si="185"/>
        <v>0</v>
      </c>
      <c r="BA44" s="62">
        <f t="shared" si="179"/>
        <v>0</v>
      </c>
      <c r="BB44" s="59" t="s">
        <v>238</v>
      </c>
      <c r="BC44" s="59" t="s">
        <v>238</v>
      </c>
      <c r="BD44" s="59">
        <f t="shared" si="173"/>
        <v>0</v>
      </c>
      <c r="BE44" s="59">
        <f t="shared" si="174"/>
        <v>0</v>
      </c>
      <c r="BF44" s="59">
        <f t="shared" ref="BF44:BG44" si="188">AZ44-BD44</f>
        <v>0</v>
      </c>
      <c r="BG44" s="59">
        <f t="shared" si="188"/>
        <v>0</v>
      </c>
      <c r="BI44" s="280">
        <f>0.75*BE44</f>
        <v>0</v>
      </c>
      <c r="BJ44" s="280">
        <f>0.75*BD44</f>
        <v>0</v>
      </c>
      <c r="BK44" s="281">
        <f>BI44/B44</f>
        <v>0</v>
      </c>
      <c r="BL44" s="281" t="e">
        <f>BI44/C44</f>
        <v>#DIV/0!</v>
      </c>
      <c r="BM44" s="279"/>
      <c r="BN44" s="280">
        <f>0.25*BE44+BG44</f>
        <v>0</v>
      </c>
      <c r="BO44" s="280">
        <f>BF44+0.25*BD44</f>
        <v>0</v>
      </c>
      <c r="BP44" s="281">
        <f>BN44/B44</f>
        <v>0</v>
      </c>
      <c r="BQ44" s="281" t="e">
        <f>BN44/C44</f>
        <v>#DIV/0!</v>
      </c>
      <c r="BR44" s="279"/>
      <c r="BS44" s="280">
        <f>SUM(AS44:AT44)</f>
        <v>0</v>
      </c>
      <c r="BT44" s="280" t="str">
        <f>BB44</f>
        <v>-</v>
      </c>
      <c r="BU44" s="281">
        <f>BS44/B44</f>
        <v>0</v>
      </c>
      <c r="BV44" s="281" t="e">
        <f>BS44/C44</f>
        <v>#DIV/0!</v>
      </c>
      <c r="BW44" s="279"/>
      <c r="BX44" s="280">
        <f>H44</f>
        <v>0</v>
      </c>
      <c r="BY44" s="280">
        <f>BX44/D44</f>
        <v>0</v>
      </c>
      <c r="BZ44" s="281">
        <f>BX44/B44</f>
        <v>0</v>
      </c>
      <c r="CA44" s="281" t="e">
        <f>BX44/C44</f>
        <v>#DIV/0!</v>
      </c>
    </row>
    <row r="45" spans="1:79" ht="14.25" customHeight="1" x14ac:dyDescent="0.35">
      <c r="A45" s="58" t="s">
        <v>69</v>
      </c>
      <c r="B45" s="59">
        <f>'JMP Total sum FINAL calcs'!B45</f>
        <v>374680.97193883202</v>
      </c>
      <c r="C45" s="59">
        <f t="shared" si="176"/>
        <v>170858.28933</v>
      </c>
      <c r="D45" s="60">
        <f>[1]HH_Islam_wealth!D48</f>
        <v>3.6529293392895306</v>
      </c>
      <c r="E45" s="60">
        <v>95.366759999999999</v>
      </c>
      <c r="F45" s="60">
        <v>162942.01731</v>
      </c>
      <c r="G45" s="62">
        <v>0.75180000000000002</v>
      </c>
      <c r="H45" s="62">
        <v>1284.5111400000001</v>
      </c>
      <c r="I45" s="62">
        <v>0.48668</v>
      </c>
      <c r="J45" s="62">
        <v>831.53926999999999</v>
      </c>
      <c r="K45" s="62"/>
      <c r="L45" s="62"/>
      <c r="M45" s="62">
        <v>93.058689999999999</v>
      </c>
      <c r="N45" s="62">
        <v>158998.48162999999</v>
      </c>
      <c r="O45" s="62">
        <f t="shared" ref="O45:P45" si="189">M45</f>
        <v>93.058689999999999</v>
      </c>
      <c r="P45" s="62">
        <f t="shared" si="189"/>
        <v>158998.48162999999</v>
      </c>
      <c r="Q45" s="62">
        <v>5.7028299999999996</v>
      </c>
      <c r="R45" s="62">
        <v>9743.7572899999996</v>
      </c>
      <c r="S45" s="62"/>
      <c r="T45" s="63"/>
      <c r="U45" s="62">
        <v>18.817170000000001</v>
      </c>
      <c r="V45" s="62">
        <v>32150.69987</v>
      </c>
      <c r="W45" s="62">
        <v>71.497460000000004</v>
      </c>
      <c r="X45" s="62">
        <v>122159.32966</v>
      </c>
      <c r="Y45" s="62">
        <v>8.4468899999999998</v>
      </c>
      <c r="Z45" s="62">
        <v>14432.20939</v>
      </c>
      <c r="AA45" s="59">
        <f t="shared" ref="AA45:AA47" si="190">P45+T45</f>
        <v>158998.48162999999</v>
      </c>
      <c r="AB45" s="64">
        <f t="shared" ref="AB45:AB47" si="191">AA45/(AA45+R45)</f>
        <v>0.9422565603469355</v>
      </c>
      <c r="AC45" s="59">
        <f t="shared" ref="AC45:AC47" si="192">V45*AB45</f>
        <v>30294.207872252868</v>
      </c>
      <c r="AD45" s="59">
        <f t="shared" ref="AD45:AD47" si="193">V45*(1-AB45)</f>
        <v>1856.4919977471336</v>
      </c>
      <c r="AE45" s="59">
        <f t="shared" ref="AE45:AE47" si="194">X45*AB45</f>
        <v>115105.42977971898</v>
      </c>
      <c r="AF45" s="59">
        <f t="shared" ref="AF45:AF47" si="195">X45*(1-AB45)</f>
        <v>7053.899880281022</v>
      </c>
      <c r="AG45" s="59">
        <f t="shared" ref="AG45:AG47" si="196">Z45*AB45</f>
        <v>13598.843978028144</v>
      </c>
      <c r="AH45" s="59">
        <f t="shared" ref="AH45:AH47" si="197">Z45*(1-AB45)</f>
        <v>833.36541197185579</v>
      </c>
      <c r="AI45" s="59"/>
      <c r="AJ45" s="59">
        <f>AC45/D45</f>
        <v>8293.1272571904938</v>
      </c>
      <c r="AK45" s="59">
        <f>AD45/($AI$2*D45)</f>
        <v>169.4066893820808</v>
      </c>
      <c r="AL45" s="59">
        <f>AE45/D45</f>
        <v>31510.445203986943</v>
      </c>
      <c r="AM45" s="59">
        <f>AF45/($AI$2*D45)</f>
        <v>643.6751827646865</v>
      </c>
      <c r="AN45" s="59">
        <f t="shared" ref="AN45:AN47" si="198">AL45+AM45</f>
        <v>32154.120386751631</v>
      </c>
      <c r="AO45" s="59">
        <f>AG45/D45</f>
        <v>3722.722975165193</v>
      </c>
      <c r="AP45" s="59">
        <f>AH45/($AI$2*D45)</f>
        <v>76.045399419445985</v>
      </c>
      <c r="AQ45" s="59">
        <f t="shared" ref="AQ45:AQ47" si="199">AO45+AP45</f>
        <v>3798.7683745846389</v>
      </c>
      <c r="AR45" s="59">
        <f t="shared" ref="AR45:AR47" si="200">AQ45+AN45</f>
        <v>35952.888761336268</v>
      </c>
      <c r="AS45" s="59">
        <f t="shared" ref="AS45:AS47" si="201">J45*AB45</f>
        <v>783.52333234360174</v>
      </c>
      <c r="AT45" s="59">
        <f t="shared" ref="AT45:AT47" si="202">J45*(1-AB45)</f>
        <v>48.015937656398307</v>
      </c>
      <c r="AU45" s="59">
        <f>AS45/D45</f>
        <v>214.49178441978611</v>
      </c>
      <c r="AV45" s="59">
        <f>AT45/($AI$2*D45)</f>
        <v>4.3815007260024608</v>
      </c>
      <c r="AW45" s="59">
        <f t="shared" ref="AW45:AW47" si="203">SUM(AU45:AV45)</f>
        <v>218.87328514578857</v>
      </c>
      <c r="AX45" s="59"/>
      <c r="AY45" s="59">
        <f t="shared" ref="AY45:AZ45" si="204">AQ45</f>
        <v>3798.7683745846389</v>
      </c>
      <c r="AZ45" s="62">
        <f t="shared" si="204"/>
        <v>35952.888761336268</v>
      </c>
      <c r="BA45" s="62">
        <f t="shared" si="179"/>
        <v>136591.53905000002</v>
      </c>
      <c r="BB45" s="59">
        <f t="shared" ref="BB45:BB47" si="205">AW45</f>
        <v>218.87328514578857</v>
      </c>
      <c r="BC45" s="59">
        <f t="shared" ref="BC45:BC47" si="206">BB45+AY45</f>
        <v>4017.6416597304274</v>
      </c>
      <c r="BD45" s="59">
        <f t="shared" si="173"/>
        <v>34287.105138090526</v>
      </c>
      <c r="BE45" s="59">
        <f t="shared" si="174"/>
        <v>130262.9252261198</v>
      </c>
      <c r="BF45" s="59">
        <f t="shared" ref="BF45:BG45" si="207">AZ45-BD45</f>
        <v>1665.7836232457412</v>
      </c>
      <c r="BG45" s="59">
        <f t="shared" si="207"/>
        <v>6328.6138238802232</v>
      </c>
      <c r="BI45" s="280">
        <f>0.75*BE45</f>
        <v>97697.193919589845</v>
      </c>
      <c r="BJ45" s="280">
        <f>0.75*BD45</f>
        <v>25715.328853567895</v>
      </c>
      <c r="BK45" s="281">
        <f>BI45/B45</f>
        <v>0.2607476793231423</v>
      </c>
      <c r="BL45" s="281">
        <f>BI45/C45</f>
        <v>0.57180248206099638</v>
      </c>
      <c r="BM45" s="279"/>
      <c r="BN45" s="280">
        <f>0.25*BE45+BG45</f>
        <v>38894.345130410176</v>
      </c>
      <c r="BO45" s="280">
        <f>BF45+0.25*BD45</f>
        <v>10237.559907768373</v>
      </c>
      <c r="BP45" s="281">
        <f>BN45/B45</f>
        <v>0.10380656623459335</v>
      </c>
      <c r="BQ45" s="281">
        <f>BN45/C45</f>
        <v>0.22764096072206752</v>
      </c>
      <c r="BR45" s="279"/>
      <c r="BS45" s="280">
        <f>SUM(AS45:AT45)</f>
        <v>831.53926999999999</v>
      </c>
      <c r="BT45" s="280">
        <f>BB45</f>
        <v>218.87328514578857</v>
      </c>
      <c r="BU45" s="281">
        <f>BS45/B45</f>
        <v>2.2193261261630112E-3</v>
      </c>
      <c r="BV45" s="281">
        <f>BS45/C45</f>
        <v>4.8668359800439305E-3</v>
      </c>
      <c r="BW45" s="279"/>
      <c r="BX45" s="280">
        <f>H45</f>
        <v>1284.5111400000001</v>
      </c>
      <c r="BY45" s="280">
        <f>BX45/D45</f>
        <v>351.63864961314272</v>
      </c>
      <c r="BZ45" s="281">
        <f>BX45/B45</f>
        <v>3.4282796197339345E-3</v>
      </c>
      <c r="CA45" s="281">
        <f>BX45/C45</f>
        <v>7.5179913426328586E-3</v>
      </c>
    </row>
    <row r="46" spans="1:79" ht="14.25" customHeight="1" x14ac:dyDescent="0.35">
      <c r="A46" s="58" t="s">
        <v>71</v>
      </c>
      <c r="B46" s="59">
        <f>'JMP Total sum FINAL calcs'!B46</f>
        <v>11051597.304626657</v>
      </c>
      <c r="C46" s="59">
        <f t="shared" si="176"/>
        <v>7634445.4823599998</v>
      </c>
      <c r="D46" s="60">
        <f>[1]HH_Islam_wealth!D49</f>
        <v>3.5304590604877002</v>
      </c>
      <c r="E46" s="60">
        <v>87.888149999999996</v>
      </c>
      <c r="F46" s="60">
        <v>6709772.62806</v>
      </c>
      <c r="G46" s="62">
        <v>2.0283000000000002</v>
      </c>
      <c r="H46" s="62">
        <v>154849.45652000001</v>
      </c>
      <c r="I46" s="62">
        <v>3.90978</v>
      </c>
      <c r="J46" s="62">
        <v>298489.64087</v>
      </c>
      <c r="K46" s="62">
        <v>47.071240000000003</v>
      </c>
      <c r="L46" s="62">
        <v>3593627.8779500001</v>
      </c>
      <c r="M46" s="62"/>
      <c r="N46" s="62"/>
      <c r="O46" s="62">
        <f t="shared" ref="O46:P46" si="208">K46</f>
        <v>47.071240000000003</v>
      </c>
      <c r="P46" s="62">
        <f t="shared" si="208"/>
        <v>3593627.8779500001</v>
      </c>
      <c r="Q46" s="62">
        <v>22.315729999999999</v>
      </c>
      <c r="R46" s="62">
        <v>1703682.0535899999</v>
      </c>
      <c r="S46" s="62">
        <v>24.674959999999999</v>
      </c>
      <c r="T46" s="63">
        <v>1883796.45343</v>
      </c>
      <c r="U46" s="62">
        <v>67.317890000000006</v>
      </c>
      <c r="V46" s="62">
        <v>5139347.7396600004</v>
      </c>
      <c r="W46" s="62">
        <v>14.45345</v>
      </c>
      <c r="X46" s="62">
        <v>1103440.9670599999</v>
      </c>
      <c r="Y46" s="62">
        <v>12.29058</v>
      </c>
      <c r="Z46" s="62">
        <v>938317.67825</v>
      </c>
      <c r="AA46" s="59">
        <f t="shared" si="190"/>
        <v>5477424.3313800003</v>
      </c>
      <c r="AB46" s="64">
        <f t="shared" si="191"/>
        <v>0.76275493464965327</v>
      </c>
      <c r="AC46" s="59">
        <f t="shared" si="192"/>
        <v>3920062.8493062067</v>
      </c>
      <c r="AD46" s="59">
        <f t="shared" si="193"/>
        <v>1219284.8903537935</v>
      </c>
      <c r="AE46" s="59">
        <f t="shared" si="194"/>
        <v>841655.04271960049</v>
      </c>
      <c r="AF46" s="59">
        <f t="shared" si="195"/>
        <v>261785.92434039948</v>
      </c>
      <c r="AG46" s="59">
        <f t="shared" si="196"/>
        <v>715706.43935419316</v>
      </c>
      <c r="AH46" s="59">
        <f t="shared" si="197"/>
        <v>222611.23889580686</v>
      </c>
      <c r="AI46" s="59"/>
      <c r="AJ46" s="59">
        <f>AC46/D46</f>
        <v>1110354.9941079579</v>
      </c>
      <c r="AK46" s="59">
        <f>AD46/($AI$2*D46)</f>
        <v>115120.52393788517</v>
      </c>
      <c r="AL46" s="59">
        <f>AE46/D46</f>
        <v>238398.18796916842</v>
      </c>
      <c r="AM46" s="59">
        <f>AF46/($AI$2*D46)</f>
        <v>24716.891850341617</v>
      </c>
      <c r="AN46" s="59">
        <f t="shared" si="198"/>
        <v>263115.07981951005</v>
      </c>
      <c r="AO46" s="59">
        <f>AG46/D46</f>
        <v>202723.33628344777</v>
      </c>
      <c r="AP46" s="59">
        <f>AH46/($AI$2*D46)</f>
        <v>21018.157986613711</v>
      </c>
      <c r="AQ46" s="59">
        <f t="shared" si="199"/>
        <v>223741.49427006149</v>
      </c>
      <c r="AR46" s="59">
        <f t="shared" si="200"/>
        <v>486856.57408957154</v>
      </c>
      <c r="AS46" s="59">
        <f t="shared" si="201"/>
        <v>227674.44651539534</v>
      </c>
      <c r="AT46" s="59">
        <f t="shared" si="202"/>
        <v>70815.194354604682</v>
      </c>
      <c r="AU46" s="59">
        <f>AS46/D46</f>
        <v>64488.62389129198</v>
      </c>
      <c r="AV46" s="59">
        <f>AT46/($AI$2*D46)</f>
        <v>6686.1176919036152</v>
      </c>
      <c r="AW46" s="59">
        <f t="shared" si="203"/>
        <v>71174.741583195602</v>
      </c>
      <c r="AX46" s="59"/>
      <c r="AY46" s="59">
        <f t="shared" ref="AY46:AZ46" si="209">AQ46</f>
        <v>223741.49427006149</v>
      </c>
      <c r="AZ46" s="62">
        <f t="shared" si="209"/>
        <v>486856.57408957154</v>
      </c>
      <c r="BA46" s="62">
        <f t="shared" si="179"/>
        <v>2041758.6453100001</v>
      </c>
      <c r="BB46" s="59">
        <f t="shared" si="205"/>
        <v>71174.741583195602</v>
      </c>
      <c r="BC46" s="59">
        <f t="shared" si="206"/>
        <v>294916.23585325712</v>
      </c>
      <c r="BD46" s="59">
        <f t="shared" si="173"/>
        <v>427889.23612070375</v>
      </c>
      <c r="BE46" s="59">
        <f t="shared" si="174"/>
        <v>1794463.9008280209</v>
      </c>
      <c r="BF46" s="59">
        <f t="shared" ref="BF46:BG46" si="210">AZ46-BD46</f>
        <v>58967.337968867796</v>
      </c>
      <c r="BG46" s="59">
        <f t="shared" si="210"/>
        <v>247294.74448197917</v>
      </c>
      <c r="BI46" s="280">
        <f>0.75*BE46</f>
        <v>1345847.9256210157</v>
      </c>
      <c r="BJ46" s="280">
        <f>0.75*BD46</f>
        <v>320916.92709052784</v>
      </c>
      <c r="BK46" s="281">
        <f>BI46/B46</f>
        <v>0.12177858896990285</v>
      </c>
      <c r="BL46" s="281">
        <f>BI46/C46</f>
        <v>0.17628627105016409</v>
      </c>
      <c r="BM46" s="279"/>
      <c r="BN46" s="280">
        <f>0.25*BE46+BG46</f>
        <v>695910.71968898433</v>
      </c>
      <c r="BO46" s="280">
        <f>BF46+0.25*BD46</f>
        <v>165939.64699904373</v>
      </c>
      <c r="BP46" s="281">
        <f>BN46/B46</f>
        <v>6.2969243314506873E-2</v>
      </c>
      <c r="BQ46" s="281">
        <f>BN46/C46</f>
        <v>9.1154062373874051E-2</v>
      </c>
      <c r="BR46" s="279"/>
      <c r="BS46" s="280">
        <f>SUM(AS46:AT46)</f>
        <v>298489.64087</v>
      </c>
      <c r="BT46" s="280">
        <f>BB46</f>
        <v>71174.741583195602</v>
      </c>
      <c r="BU46" s="281">
        <f>BS46/B46</f>
        <v>2.7008733004145913E-2</v>
      </c>
      <c r="BV46" s="281">
        <f>BS46/C46</f>
        <v>3.9097750001579591E-2</v>
      </c>
      <c r="BW46" s="279"/>
      <c r="BX46" s="280">
        <f>H46</f>
        <v>154849.45652000001</v>
      </c>
      <c r="BY46" s="280">
        <f>BX46/D46</f>
        <v>43860.997639952519</v>
      </c>
      <c r="BZ46" s="281">
        <f>BX46/B46</f>
        <v>1.4011500080189639E-2</v>
      </c>
      <c r="CA46" s="281">
        <f>BX46/C46</f>
        <v>2.0282999842986912E-2</v>
      </c>
    </row>
    <row r="47" spans="1:79" ht="14.25" customHeight="1" x14ac:dyDescent="0.35">
      <c r="A47" s="58" t="s">
        <v>11</v>
      </c>
      <c r="B47" s="59">
        <f>'JMP Total sum FINAL calcs'!B47</f>
        <v>209288304.06109858</v>
      </c>
      <c r="C47" s="59">
        <f t="shared" si="176"/>
        <v>180634624.53000003</v>
      </c>
      <c r="D47" s="60">
        <f>[1]HH_Islam_wealth!D50</f>
        <v>3.31148982178934</v>
      </c>
      <c r="E47" s="60">
        <v>99.53201</v>
      </c>
      <c r="F47" s="60">
        <v>179789280.94045001</v>
      </c>
      <c r="G47" s="62">
        <v>0.16381000000000001</v>
      </c>
      <c r="H47" s="62">
        <v>295895.30589999998</v>
      </c>
      <c r="I47" s="62">
        <v>6.9201499999999996</v>
      </c>
      <c r="J47" s="62">
        <v>12500187.798110001</v>
      </c>
      <c r="K47" s="62">
        <v>41.163809999999998</v>
      </c>
      <c r="L47" s="62">
        <v>74356089.252430007</v>
      </c>
      <c r="M47" s="62"/>
      <c r="N47" s="62"/>
      <c r="O47" s="62">
        <f t="shared" ref="O47:P47" si="211">K47</f>
        <v>41.163809999999998</v>
      </c>
      <c r="P47" s="62">
        <f t="shared" si="211"/>
        <v>74356089.252430007</v>
      </c>
      <c r="Q47" s="62">
        <v>0.15719</v>
      </c>
      <c r="R47" s="62">
        <v>283934.75053999998</v>
      </c>
      <c r="S47" s="62">
        <v>51.595050000000001</v>
      </c>
      <c r="T47" s="63">
        <v>93198517.423020005</v>
      </c>
      <c r="U47" s="62">
        <v>75.648309999999995</v>
      </c>
      <c r="V47" s="62">
        <v>136647046.90601</v>
      </c>
      <c r="W47" s="62">
        <v>11.8317</v>
      </c>
      <c r="X47" s="62">
        <v>21372153.86242</v>
      </c>
      <c r="Y47" s="62">
        <v>5.4360200000000001</v>
      </c>
      <c r="Z47" s="62">
        <v>9819340.6575700007</v>
      </c>
      <c r="AA47" s="59">
        <f t="shared" si="190"/>
        <v>167554606.67545003</v>
      </c>
      <c r="AB47" s="64">
        <f t="shared" si="191"/>
        <v>0.99830828635587732</v>
      </c>
      <c r="AC47" s="59">
        <f t="shared" si="192"/>
        <v>136415879.23233002</v>
      </c>
      <c r="AD47" s="59">
        <f t="shared" si="193"/>
        <v>231167.67367996942</v>
      </c>
      <c r="AE47" s="59">
        <f t="shared" si="194"/>
        <v>21335998.298126657</v>
      </c>
      <c r="AF47" s="59">
        <f t="shared" si="195"/>
        <v>36155.564293345218</v>
      </c>
      <c r="AG47" s="59">
        <f t="shared" si="196"/>
        <v>9802729.1450033002</v>
      </c>
      <c r="AH47" s="59">
        <f t="shared" si="197"/>
        <v>16611.51256669977</v>
      </c>
      <c r="AI47" s="59"/>
      <c r="AJ47" s="59">
        <f>AC47/D47</f>
        <v>41194714.939096108</v>
      </c>
      <c r="AK47" s="59">
        <f>AD47/($AI$2*D47)</f>
        <v>23269.252020536143</v>
      </c>
      <c r="AL47" s="59">
        <f>AE47/D47</f>
        <v>6443020.9501890903</v>
      </c>
      <c r="AM47" s="59">
        <f>AF47/($AI$2*D47)</f>
        <v>3639.4056491275196</v>
      </c>
      <c r="AN47" s="59">
        <f t="shared" si="198"/>
        <v>6446660.3558382178</v>
      </c>
      <c r="AO47" s="59">
        <f>AG47/D47</f>
        <v>2960217.2051087464</v>
      </c>
      <c r="AP47" s="59">
        <f>AH47/($AI$2*D47)</f>
        <v>1672.1086742083414</v>
      </c>
      <c r="AQ47" s="59">
        <f t="shared" si="199"/>
        <v>2961889.3137829546</v>
      </c>
      <c r="AR47" s="59">
        <f t="shared" si="200"/>
        <v>9408549.6696211733</v>
      </c>
      <c r="AS47" s="59">
        <f t="shared" si="201"/>
        <v>12479041.059857842</v>
      </c>
      <c r="AT47" s="59">
        <f t="shared" si="202"/>
        <v>21146.738252158568</v>
      </c>
      <c r="AU47" s="59">
        <f>AS47/D47</f>
        <v>3768406.8897771458</v>
      </c>
      <c r="AV47" s="59">
        <f>AT47/($AI$2*D47)</f>
        <v>2128.6228042551229</v>
      </c>
      <c r="AW47" s="59">
        <f t="shared" si="203"/>
        <v>3770535.512581401</v>
      </c>
      <c r="AX47" s="59"/>
      <c r="AY47" s="59">
        <f t="shared" ref="AY47:AZ47" si="212">AQ47</f>
        <v>2961889.3137829546</v>
      </c>
      <c r="AZ47" s="62">
        <f t="shared" si="212"/>
        <v>9408549.6696211733</v>
      </c>
      <c r="BA47" s="62">
        <f t="shared" si="179"/>
        <v>31191494.519990001</v>
      </c>
      <c r="BB47" s="59">
        <f t="shared" si="205"/>
        <v>3770535.512581401</v>
      </c>
      <c r="BC47" s="59">
        <f t="shared" si="206"/>
        <v>6732424.8263643552</v>
      </c>
      <c r="BD47" s="59">
        <f t="shared" si="173"/>
        <v>9364518.5980223138</v>
      </c>
      <c r="BE47" s="59">
        <f t="shared" si="174"/>
        <v>31045521.4447859</v>
      </c>
      <c r="BF47" s="59">
        <f t="shared" ref="BF47:BG47" si="213">AZ47-BD47</f>
        <v>44031.071598859504</v>
      </c>
      <c r="BG47" s="59">
        <f t="shared" si="213"/>
        <v>145973.07520410046</v>
      </c>
      <c r="BI47" s="280">
        <f>0.75*BE47</f>
        <v>23284141.083589427</v>
      </c>
      <c r="BJ47" s="280">
        <f>0.75*BD47</f>
        <v>7023388.9485167358</v>
      </c>
      <c r="BK47" s="281">
        <f>BI47/B47</f>
        <v>0.11125390493293869</v>
      </c>
      <c r="BL47" s="281">
        <f>BI47/C47</f>
        <v>0.12890187107910958</v>
      </c>
      <c r="BM47" s="279"/>
      <c r="BN47" s="280">
        <f>0.25*BE47+BG47</f>
        <v>7907353.4364005756</v>
      </c>
      <c r="BO47" s="280">
        <f>BF47+0.25*BD47</f>
        <v>2385160.721104438</v>
      </c>
      <c r="BP47" s="281">
        <f>BN47/B47</f>
        <v>3.7782108617460737E-2</v>
      </c>
      <c r="BQ47" s="281">
        <f>BN47/C47</f>
        <v>4.3775402733418435E-2</v>
      </c>
      <c r="BR47" s="279"/>
      <c r="BS47" s="280">
        <f>SUM(AS47:AT47)</f>
        <v>12500187.798110001</v>
      </c>
      <c r="BT47" s="280">
        <f>BB47</f>
        <v>3770535.512581401</v>
      </c>
      <c r="BU47" s="281">
        <f>BS47/B47</f>
        <v>5.972712070169367E-2</v>
      </c>
      <c r="BV47" s="281">
        <f>BS47/C47</f>
        <v>6.920150458769854E-2</v>
      </c>
      <c r="BW47" s="279"/>
      <c r="BX47" s="280">
        <f>H47</f>
        <v>295895.30589999998</v>
      </c>
      <c r="BY47" s="280">
        <f>BX47/D47</f>
        <v>89354.134188494965</v>
      </c>
      <c r="BZ47" s="281">
        <f>BX47/B47</f>
        <v>1.4138167310755109E-3</v>
      </c>
      <c r="CA47" s="281">
        <f>BX47/C47</f>
        <v>1.6380874191196787E-3</v>
      </c>
    </row>
    <row r="48" spans="1:79" ht="14.25" customHeight="1" x14ac:dyDescent="0.35">
      <c r="A48" s="58" t="s">
        <v>76</v>
      </c>
      <c r="B48" s="59">
        <f>'JMP Total sum FINAL calcs'!B48</f>
        <v>0</v>
      </c>
      <c r="C48" s="59">
        <f t="shared" si="176"/>
        <v>0</v>
      </c>
      <c r="D48" s="60">
        <f>[1]HH_Islam_wealth!D51</f>
        <v>3.6529293392895306</v>
      </c>
      <c r="E48" s="67">
        <v>99.9</v>
      </c>
      <c r="F48" s="67">
        <v>31154</v>
      </c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3"/>
      <c r="U48" s="62"/>
      <c r="V48" s="62"/>
      <c r="W48" s="62"/>
      <c r="X48" s="62"/>
      <c r="Y48" s="62"/>
      <c r="Z48" s="62"/>
      <c r="AA48" s="59"/>
      <c r="AB48" s="64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 t="s">
        <v>238</v>
      </c>
      <c r="AZ48" s="62">
        <f t="shared" ref="AZ48:AZ49" si="214">AR48</f>
        <v>0</v>
      </c>
      <c r="BA48" s="62">
        <f t="shared" si="179"/>
        <v>0</v>
      </c>
      <c r="BB48" s="59" t="s">
        <v>238</v>
      </c>
      <c r="BC48" s="59" t="s">
        <v>238</v>
      </c>
      <c r="BD48" s="59">
        <f t="shared" si="173"/>
        <v>0</v>
      </c>
      <c r="BE48" s="59">
        <f t="shared" si="174"/>
        <v>0</v>
      </c>
      <c r="BF48" s="59">
        <f t="shared" ref="BF48:BG48" si="215">AZ48-BD48</f>
        <v>0</v>
      </c>
      <c r="BG48" s="59">
        <f t="shared" si="215"/>
        <v>0</v>
      </c>
      <c r="BI48" s="280">
        <f>0.75*BE48</f>
        <v>0</v>
      </c>
      <c r="BJ48" s="280">
        <f>0.75*BD48</f>
        <v>0</v>
      </c>
      <c r="BK48" s="281" t="e">
        <f>BI48/B48</f>
        <v>#DIV/0!</v>
      </c>
      <c r="BL48" s="281" t="e">
        <f>BI48/C48</f>
        <v>#DIV/0!</v>
      </c>
      <c r="BM48" s="279"/>
      <c r="BN48" s="280">
        <f>0.25*BE48+BG48</f>
        <v>0</v>
      </c>
      <c r="BO48" s="280">
        <f>BF48+0.25*BD48</f>
        <v>0</v>
      </c>
      <c r="BP48" s="281" t="e">
        <f>BN48/B48</f>
        <v>#DIV/0!</v>
      </c>
      <c r="BQ48" s="281" t="e">
        <f>BN48/C48</f>
        <v>#DIV/0!</v>
      </c>
      <c r="BR48" s="279"/>
      <c r="BS48" s="280">
        <f>SUM(AS48:AT48)</f>
        <v>0</v>
      </c>
      <c r="BT48" s="280" t="str">
        <f>BB48</f>
        <v>-</v>
      </c>
      <c r="BU48" s="281" t="e">
        <f>BS48/B48</f>
        <v>#DIV/0!</v>
      </c>
      <c r="BV48" s="281" t="e">
        <f>BS48/C48</f>
        <v>#DIV/0!</v>
      </c>
      <c r="BW48" s="279"/>
      <c r="BX48" s="280">
        <f>H48</f>
        <v>0</v>
      </c>
      <c r="BY48" s="280">
        <f>BX48/D48</f>
        <v>0</v>
      </c>
      <c r="BZ48" s="281" t="e">
        <f>BX48/B48</f>
        <v>#DIV/0!</v>
      </c>
      <c r="CA48" s="281" t="e">
        <f>BX48/C48</f>
        <v>#DIV/0!</v>
      </c>
    </row>
    <row r="49" spans="1:79" ht="14.25" customHeight="1" x14ac:dyDescent="0.35">
      <c r="A49" s="58" t="s">
        <v>77</v>
      </c>
      <c r="B49" s="59">
        <f>'JMP Total sum FINAL calcs'!B49</f>
        <v>0</v>
      </c>
      <c r="C49" s="59">
        <f t="shared" si="176"/>
        <v>0</v>
      </c>
      <c r="D49" s="60">
        <f>[1]HH_Islam_wealth!D52</f>
        <v>3.6529293392895306</v>
      </c>
      <c r="E49" s="65"/>
      <c r="F49" s="65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3"/>
      <c r="U49" s="62"/>
      <c r="V49" s="62"/>
      <c r="W49" s="62"/>
      <c r="X49" s="62"/>
      <c r="Y49" s="62"/>
      <c r="Z49" s="62"/>
      <c r="AA49" s="59"/>
      <c r="AB49" s="64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 t="s">
        <v>238</v>
      </c>
      <c r="AZ49" s="62">
        <f t="shared" si="214"/>
        <v>0</v>
      </c>
      <c r="BA49" s="62">
        <f t="shared" si="179"/>
        <v>0</v>
      </c>
      <c r="BB49" s="59" t="s">
        <v>238</v>
      </c>
      <c r="BC49" s="59" t="s">
        <v>238</v>
      </c>
      <c r="BD49" s="59">
        <f t="shared" si="173"/>
        <v>0</v>
      </c>
      <c r="BE49" s="59">
        <f t="shared" si="174"/>
        <v>0</v>
      </c>
      <c r="BF49" s="59">
        <f t="shared" ref="BF49:BG49" si="216">AZ49-BD49</f>
        <v>0</v>
      </c>
      <c r="BG49" s="59">
        <f t="shared" si="216"/>
        <v>0</v>
      </c>
      <c r="BI49" s="280">
        <f>0.75*BE49</f>
        <v>0</v>
      </c>
      <c r="BJ49" s="280">
        <f>0.75*BD49</f>
        <v>0</v>
      </c>
      <c r="BK49" s="281" t="e">
        <f>BI49/B49</f>
        <v>#DIV/0!</v>
      </c>
      <c r="BL49" s="281" t="e">
        <f>BI49/C49</f>
        <v>#DIV/0!</v>
      </c>
      <c r="BM49" s="279"/>
      <c r="BN49" s="280">
        <f>0.25*BE49+BG49</f>
        <v>0</v>
      </c>
      <c r="BO49" s="280">
        <f>BF49+0.25*BD49</f>
        <v>0</v>
      </c>
      <c r="BP49" s="281" t="e">
        <f>BN49/B49</f>
        <v>#DIV/0!</v>
      </c>
      <c r="BQ49" s="281" t="e">
        <f>BN49/C49</f>
        <v>#DIV/0!</v>
      </c>
      <c r="BR49" s="279"/>
      <c r="BS49" s="280">
        <f>SUM(AS49:AT49)</f>
        <v>0</v>
      </c>
      <c r="BT49" s="280" t="str">
        <f>BB49</f>
        <v>-</v>
      </c>
      <c r="BU49" s="281" t="e">
        <f>BS49/B49</f>
        <v>#DIV/0!</v>
      </c>
      <c r="BV49" s="281" t="e">
        <f>BS49/C49</f>
        <v>#DIV/0!</v>
      </c>
      <c r="BW49" s="279"/>
      <c r="BX49" s="280">
        <f>H49</f>
        <v>0</v>
      </c>
      <c r="BY49" s="280">
        <f>BX49/D49</f>
        <v>0</v>
      </c>
      <c r="BZ49" s="281" t="e">
        <f>BX49/B49</f>
        <v>#DIV/0!</v>
      </c>
      <c r="CA49" s="281" t="e">
        <f>BX49/C49</f>
        <v>#DIV/0!</v>
      </c>
    </row>
    <row r="50" spans="1:79" ht="14.25" customHeight="1" x14ac:dyDescent="0.35">
      <c r="A50" s="58" t="s">
        <v>80</v>
      </c>
      <c r="B50" s="59">
        <f>'JMP Total sum FINAL calcs'!B50</f>
        <v>18054734.725888643</v>
      </c>
      <c r="C50" s="59">
        <f t="shared" si="176"/>
        <v>15796079.39171</v>
      </c>
      <c r="D50" s="60">
        <f>[1]HH_Islam_wealth!D53</f>
        <v>3.57642542986666</v>
      </c>
      <c r="E50" s="60">
        <v>99.694119999999998</v>
      </c>
      <c r="F50" s="60">
        <v>15747761.877459999</v>
      </c>
      <c r="G50" s="62">
        <v>0</v>
      </c>
      <c r="H50" s="62">
        <v>0</v>
      </c>
      <c r="I50" s="62">
        <v>0</v>
      </c>
      <c r="J50" s="62">
        <v>0</v>
      </c>
      <c r="K50" s="62">
        <v>18.633500000000002</v>
      </c>
      <c r="L50" s="62">
        <v>2943363.0110599999</v>
      </c>
      <c r="M50" s="62"/>
      <c r="N50" s="62"/>
      <c r="O50" s="62">
        <f t="shared" ref="O50:P50" si="217">K50</f>
        <v>18.633500000000002</v>
      </c>
      <c r="P50" s="62">
        <f t="shared" si="217"/>
        <v>2943363.0110599999</v>
      </c>
      <c r="Q50" s="62">
        <v>0</v>
      </c>
      <c r="R50" s="62">
        <v>0</v>
      </c>
      <c r="S50" s="62">
        <v>81.366500000000002</v>
      </c>
      <c r="T50" s="63">
        <v>12852716.380650001</v>
      </c>
      <c r="U50" s="62">
        <v>98.120040000000003</v>
      </c>
      <c r="V50" s="62">
        <v>15499119.25522</v>
      </c>
      <c r="W50" s="62">
        <v>1.8799600000000001</v>
      </c>
      <c r="X50" s="62">
        <v>296960.13649</v>
      </c>
      <c r="Y50" s="62">
        <v>0</v>
      </c>
      <c r="Z50" s="62">
        <v>0</v>
      </c>
      <c r="AA50" s="59">
        <f t="shared" ref="AA50:AA53" si="218">P50+T50</f>
        <v>15796079.39171</v>
      </c>
      <c r="AB50" s="64">
        <f t="shared" ref="AB50:AB53" si="219">AA50/(AA50+R50)</f>
        <v>1</v>
      </c>
      <c r="AC50" s="59">
        <f t="shared" ref="AC50:AC53" si="220">V50*AB50</f>
        <v>15499119.25522</v>
      </c>
      <c r="AD50" s="59">
        <f t="shared" ref="AD50:AD53" si="221">V50*(1-AB50)</f>
        <v>0</v>
      </c>
      <c r="AE50" s="59">
        <f t="shared" ref="AE50:AE53" si="222">X50*AB50</f>
        <v>296960.13649</v>
      </c>
      <c r="AF50" s="59">
        <f t="shared" ref="AF50:AF53" si="223">X50*(1-AB50)</f>
        <v>0</v>
      </c>
      <c r="AG50" s="59">
        <f t="shared" ref="AG50:AG53" si="224">Z50*AB50</f>
        <v>0</v>
      </c>
      <c r="AH50" s="59">
        <f t="shared" ref="AH50:AH53" si="225">Z50*(1-AB50)</f>
        <v>0</v>
      </c>
      <c r="AI50" s="59"/>
      <c r="AJ50" s="59">
        <f>AC50/D50</f>
        <v>4333690.0374846775</v>
      </c>
      <c r="AK50" s="59">
        <f>AD50/($AI$2*D50)</f>
        <v>0</v>
      </c>
      <c r="AL50" s="59">
        <f>AE50/D50</f>
        <v>83032.665524098906</v>
      </c>
      <c r="AM50" s="59">
        <f>AF50/($AI$2*D50)</f>
        <v>0</v>
      </c>
      <c r="AN50" s="59">
        <f t="shared" ref="AN50:AN53" si="226">AL50+AM50</f>
        <v>83032.665524098906</v>
      </c>
      <c r="AO50" s="59">
        <f>AG50/D50</f>
        <v>0</v>
      </c>
      <c r="AP50" s="59">
        <f>AH50/($AI$2*D50)</f>
        <v>0</v>
      </c>
      <c r="AQ50" s="59">
        <f t="shared" ref="AQ50:AQ53" si="227">AO50+AP50</f>
        <v>0</v>
      </c>
      <c r="AR50" s="59">
        <f t="shared" ref="AR50:AR53" si="228">AQ50+AN50</f>
        <v>83032.665524098906</v>
      </c>
      <c r="AS50" s="59">
        <f t="shared" ref="AS50:AS53" si="229">J50*AB50</f>
        <v>0</v>
      </c>
      <c r="AT50" s="59">
        <f t="shared" ref="AT50:AT53" si="230">J50*(1-AB50)</f>
        <v>0</v>
      </c>
      <c r="AU50" s="59">
        <f>AS50/D50</f>
        <v>0</v>
      </c>
      <c r="AV50" s="59">
        <f>AT50/($AI$2*D50)</f>
        <v>0</v>
      </c>
      <c r="AW50" s="59">
        <f t="shared" ref="AW50:AW53" si="231">SUM(AU50:AV50)</f>
        <v>0</v>
      </c>
      <c r="AX50" s="59"/>
      <c r="AY50" s="59">
        <f t="shared" ref="AY50:AZ50" si="232">AQ50</f>
        <v>0</v>
      </c>
      <c r="AZ50" s="62">
        <f t="shared" si="232"/>
        <v>83032.665524098906</v>
      </c>
      <c r="BA50" s="62">
        <f t="shared" si="179"/>
        <v>296960.13649</v>
      </c>
      <c r="BB50" s="59">
        <f t="shared" ref="BB50:BB53" si="233">AW50</f>
        <v>0</v>
      </c>
      <c r="BC50" s="59">
        <f t="shared" ref="BC50:BC53" si="234">BB50+AY50</f>
        <v>0</v>
      </c>
      <c r="BD50" s="59">
        <f t="shared" si="173"/>
        <v>82778.685206793787</v>
      </c>
      <c r="BE50" s="59">
        <f t="shared" si="174"/>
        <v>296051.79482450441</v>
      </c>
      <c r="BF50" s="59">
        <f t="shared" ref="BF50:BG50" si="235">AZ50-BD50</f>
        <v>253.98031730511866</v>
      </c>
      <c r="BG50" s="59">
        <f t="shared" si="235"/>
        <v>908.3416654955945</v>
      </c>
      <c r="BI50" s="280">
        <f>0.75*BE50</f>
        <v>222038.84611837831</v>
      </c>
      <c r="BJ50" s="280">
        <f>0.75*BD50</f>
        <v>62084.013905095344</v>
      </c>
      <c r="BK50" s="281">
        <f>BI50/B50</f>
        <v>1.2298095180539944E-2</v>
      </c>
      <c r="BL50" s="281">
        <f>BI50/C50</f>
        <v>1.4056579522821805E-2</v>
      </c>
      <c r="BM50" s="279"/>
      <c r="BN50" s="280">
        <f>0.25*BE50+BG50</f>
        <v>74921.290371621697</v>
      </c>
      <c r="BO50" s="280">
        <f>BF50+0.25*BD50</f>
        <v>20948.651619003565</v>
      </c>
      <c r="BP50" s="281">
        <f>BN50/B50</f>
        <v>4.1496755011411063E-3</v>
      </c>
      <c r="BQ50" s="281">
        <f>BN50/C50</f>
        <v>4.7430307555266799E-3</v>
      </c>
      <c r="BR50" s="279"/>
      <c r="BS50" s="280">
        <f>SUM(AS50:AT50)</f>
        <v>0</v>
      </c>
      <c r="BT50" s="280">
        <f>BB50</f>
        <v>0</v>
      </c>
      <c r="BU50" s="281">
        <f>BS50/B50</f>
        <v>0</v>
      </c>
      <c r="BV50" s="281">
        <f>BS50/C50</f>
        <v>0</v>
      </c>
      <c r="BW50" s="279"/>
      <c r="BX50" s="280">
        <f>H50</f>
        <v>0</v>
      </c>
      <c r="BY50" s="280">
        <f>BX50/D50</f>
        <v>0</v>
      </c>
      <c r="BZ50" s="281">
        <f>BX50/B50</f>
        <v>0</v>
      </c>
      <c r="CA50" s="281">
        <f>BX50/C50</f>
        <v>0</v>
      </c>
    </row>
    <row r="51" spans="1:79" ht="14.25" customHeight="1" x14ac:dyDescent="0.35">
      <c r="A51" s="58" t="s">
        <v>45</v>
      </c>
      <c r="B51" s="59">
        <f>'JMP Total sum FINAL calcs'!B51</f>
        <v>49065610.759518899</v>
      </c>
      <c r="C51" s="59">
        <f t="shared" si="176"/>
        <v>39471321.810249999</v>
      </c>
      <c r="D51" s="60">
        <f>[1]HH_Islam_wealth!D54</f>
        <v>3.52685205109591</v>
      </c>
      <c r="E51" s="60">
        <v>95.153819999999996</v>
      </c>
      <c r="F51" s="60">
        <v>37558472.043329999</v>
      </c>
      <c r="G51" s="62">
        <v>0.76627000000000001</v>
      </c>
      <c r="H51" s="62">
        <v>302455.96818000003</v>
      </c>
      <c r="I51" s="62">
        <v>0.97858000000000001</v>
      </c>
      <c r="J51" s="62">
        <v>386257.14256000001</v>
      </c>
      <c r="K51" s="62">
        <v>77.060100000000006</v>
      </c>
      <c r="L51" s="62">
        <v>30416639.30274</v>
      </c>
      <c r="M51" s="62"/>
      <c r="N51" s="62"/>
      <c r="O51" s="62">
        <f t="shared" ref="O51:P51" si="236">K51</f>
        <v>77.060100000000006</v>
      </c>
      <c r="P51" s="62">
        <f t="shared" si="236"/>
        <v>30416639.30274</v>
      </c>
      <c r="Q51" s="62">
        <v>5.3614600000000001</v>
      </c>
      <c r="R51" s="62">
        <v>2116238.6129600001</v>
      </c>
      <c r="S51" s="62">
        <v>15.833600000000001</v>
      </c>
      <c r="T51" s="63">
        <v>6249730.7838099999</v>
      </c>
      <c r="U51" s="62">
        <v>92.721879999999999</v>
      </c>
      <c r="V51" s="62">
        <v>36598550.445079997</v>
      </c>
      <c r="W51" s="62">
        <v>5.0269399999999997</v>
      </c>
      <c r="X51" s="62">
        <v>1984201.5528599999</v>
      </c>
      <c r="Y51" s="62">
        <v>0.50632999999999995</v>
      </c>
      <c r="Z51" s="62">
        <v>199856.70157999999</v>
      </c>
      <c r="AA51" s="59">
        <f t="shared" si="218"/>
        <v>36666370.086549997</v>
      </c>
      <c r="AB51" s="64">
        <f t="shared" si="219"/>
        <v>0.94543330931251301</v>
      </c>
      <c r="AC51" s="59">
        <f t="shared" si="220"/>
        <v>34601488.663332924</v>
      </c>
      <c r="AD51" s="59">
        <f t="shared" si="221"/>
        <v>1997061.7817470694</v>
      </c>
      <c r="AE51" s="59">
        <f t="shared" si="222"/>
        <v>1875930.2404634571</v>
      </c>
      <c r="AF51" s="59">
        <f t="shared" si="223"/>
        <v>108271.31239654297</v>
      </c>
      <c r="AG51" s="59">
        <f t="shared" si="224"/>
        <v>188951.18276306274</v>
      </c>
      <c r="AH51" s="59">
        <f t="shared" si="225"/>
        <v>10905.51881693725</v>
      </c>
      <c r="AI51" s="59"/>
      <c r="AJ51" s="59">
        <f>AC51/D51</f>
        <v>9810870.4765716195</v>
      </c>
      <c r="AK51" s="59">
        <f>AD51/($AI$2*D51)</f>
        <v>188748.28060210389</v>
      </c>
      <c r="AL51" s="59">
        <f>AE51/D51</f>
        <v>531899.32928446576</v>
      </c>
      <c r="AM51" s="59">
        <f>AF51/($AI$2*D51)</f>
        <v>10233.04548720716</v>
      </c>
      <c r="AN51" s="59">
        <f t="shared" si="226"/>
        <v>542132.37477167288</v>
      </c>
      <c r="AO51" s="59">
        <f>AG51/D51</f>
        <v>53575.023852885839</v>
      </c>
      <c r="AP51" s="59">
        <f>AH51/($AI$2*D51)</f>
        <v>1030.7131930440673</v>
      </c>
      <c r="AQ51" s="59">
        <f t="shared" si="227"/>
        <v>54605.737045929905</v>
      </c>
      <c r="AR51" s="59">
        <f t="shared" si="228"/>
        <v>596738.11181760277</v>
      </c>
      <c r="AS51" s="59">
        <f t="shared" si="229"/>
        <v>365180.36853609595</v>
      </c>
      <c r="AT51" s="59">
        <f t="shared" si="230"/>
        <v>21076.774023904087</v>
      </c>
      <c r="AU51" s="59">
        <f>AS51/D51</f>
        <v>103542.86577533704</v>
      </c>
      <c r="AV51" s="59">
        <f>AT51/($AI$2*D51)</f>
        <v>1992.0289367166047</v>
      </c>
      <c r="AW51" s="59">
        <f t="shared" si="231"/>
        <v>105534.89471205365</v>
      </c>
      <c r="AX51" s="59"/>
      <c r="AY51" s="59">
        <f t="shared" ref="AY51:AZ51" si="237">AQ51</f>
        <v>54605.737045929905</v>
      </c>
      <c r="AZ51" s="62">
        <f t="shared" si="237"/>
        <v>596738.11181760277</v>
      </c>
      <c r="BA51" s="62">
        <f t="shared" si="179"/>
        <v>2184058.2544399998</v>
      </c>
      <c r="BB51" s="59">
        <f t="shared" si="233"/>
        <v>105534.89471205365</v>
      </c>
      <c r="BC51" s="59">
        <f t="shared" si="234"/>
        <v>160140.63175798356</v>
      </c>
      <c r="BD51" s="59">
        <f t="shared" si="173"/>
        <v>567819.10879032046</v>
      </c>
      <c r="BE51" s="59">
        <f t="shared" si="174"/>
        <v>2078214.8601249794</v>
      </c>
      <c r="BF51" s="59">
        <f t="shared" ref="BF51:BG51" si="238">AZ51-BD51</f>
        <v>28919.003027282306</v>
      </c>
      <c r="BG51" s="59">
        <f t="shared" si="238"/>
        <v>105843.39431502041</v>
      </c>
      <c r="BI51" s="280">
        <f>0.75*BE51</f>
        <v>1558661.1450937346</v>
      </c>
      <c r="BJ51" s="280">
        <f>0.75*BD51</f>
        <v>425864.33159274037</v>
      </c>
      <c r="BK51" s="281">
        <f>BI51/B51</f>
        <v>3.1766875434060482E-2</v>
      </c>
      <c r="BL51" s="281">
        <f>BI51/C51</f>
        <v>3.9488445626084355E-2</v>
      </c>
      <c r="BM51" s="279"/>
      <c r="BN51" s="280">
        <f>0.25*BE51+BG51</f>
        <v>625397.10934626521</v>
      </c>
      <c r="BO51" s="280">
        <f>BF51+0.25*BD51</f>
        <v>170873.78022486242</v>
      </c>
      <c r="BP51" s="281">
        <f>BN51/B51</f>
        <v>1.2746139295227991E-2</v>
      </c>
      <c r="BQ51" s="281">
        <f>BN51/C51</f>
        <v>1.5844341680593548E-2</v>
      </c>
      <c r="BR51" s="279"/>
      <c r="BS51" s="280">
        <f>SUM(AS51:AT51)</f>
        <v>386257.14256000007</v>
      </c>
      <c r="BT51" s="280">
        <f>BB51</f>
        <v>105534.89471205365</v>
      </c>
      <c r="BU51" s="281">
        <f>BS51/B51</f>
        <v>7.8722579130448278E-3</v>
      </c>
      <c r="BV51" s="281">
        <f>BS51/C51</f>
        <v>9.7857665982621321E-3</v>
      </c>
      <c r="BW51" s="279"/>
      <c r="BX51" s="280">
        <f>H51</f>
        <v>302455.96818000003</v>
      </c>
      <c r="BY51" s="280">
        <f>BX51/D51</f>
        <v>85758.053867333874</v>
      </c>
      <c r="BZ51" s="281">
        <f>BX51/B51</f>
        <v>6.1643167892559561E-3</v>
      </c>
      <c r="CA51" s="281">
        <f>BX51/C51</f>
        <v>7.6626764523872008E-3</v>
      </c>
    </row>
    <row r="52" spans="1:79" ht="14.25" customHeight="1" x14ac:dyDescent="0.35">
      <c r="A52" s="58" t="s">
        <v>67</v>
      </c>
      <c r="B52" s="59">
        <f>'JMP Total sum FINAL calcs'!B52</f>
        <v>4905768.6756021604</v>
      </c>
      <c r="C52" s="59">
        <f t="shared" si="176"/>
        <v>3853972.0066399998</v>
      </c>
      <c r="D52" s="60">
        <f>[1]HH_Islam_wealth!D55</f>
        <v>3.46142664480857</v>
      </c>
      <c r="E52" s="60">
        <v>99.65437</v>
      </c>
      <c r="F52" s="60">
        <v>3840651.4596899999</v>
      </c>
      <c r="G52" s="62">
        <v>0.14695</v>
      </c>
      <c r="H52" s="62">
        <v>5663.5040600000002</v>
      </c>
      <c r="I52" s="62">
        <v>0.89525999999999994</v>
      </c>
      <c r="J52" s="62">
        <v>34502.98702</v>
      </c>
      <c r="K52" s="62"/>
      <c r="L52" s="62"/>
      <c r="M52" s="62">
        <v>98.375860000000003</v>
      </c>
      <c r="N52" s="62">
        <v>3791378.1327999998</v>
      </c>
      <c r="O52" s="62">
        <f t="shared" ref="O52:P52" si="239">M52</f>
        <v>98.375860000000003</v>
      </c>
      <c r="P52" s="62">
        <f t="shared" si="239"/>
        <v>3791378.1327999998</v>
      </c>
      <c r="Q52" s="62">
        <v>0.58192999999999995</v>
      </c>
      <c r="R52" s="62">
        <v>22427.38276</v>
      </c>
      <c r="S52" s="62"/>
      <c r="T52" s="63"/>
      <c r="U52" s="62">
        <v>27.627289999999999</v>
      </c>
      <c r="V52" s="62">
        <v>1064747.9994099999</v>
      </c>
      <c r="W52" s="62">
        <v>71.330500000000001</v>
      </c>
      <c r="X52" s="62">
        <v>2749057.51614</v>
      </c>
      <c r="Y52" s="62">
        <v>0</v>
      </c>
      <c r="Z52" s="62">
        <v>0</v>
      </c>
      <c r="AA52" s="59">
        <f t="shared" si="218"/>
        <v>3791378.1327999998</v>
      </c>
      <c r="AB52" s="64">
        <f t="shared" si="219"/>
        <v>0.99411942148898302</v>
      </c>
      <c r="AC52" s="59">
        <f t="shared" si="220"/>
        <v>1058486.6652050212</v>
      </c>
      <c r="AD52" s="59">
        <f t="shared" si="221"/>
        <v>6261.3342049787616</v>
      </c>
      <c r="AE52" s="59">
        <f t="shared" si="222"/>
        <v>2732891.4675850375</v>
      </c>
      <c r="AF52" s="59">
        <f t="shared" si="223"/>
        <v>16166.048554962588</v>
      </c>
      <c r="AG52" s="59">
        <f t="shared" si="224"/>
        <v>0</v>
      </c>
      <c r="AH52" s="59">
        <f t="shared" si="225"/>
        <v>0</v>
      </c>
      <c r="AI52" s="59"/>
      <c r="AJ52" s="59">
        <f>AC52/D52</f>
        <v>305794.9145889121</v>
      </c>
      <c r="AK52" s="59">
        <f>AD52/($AI$2*D52)</f>
        <v>602.96277108452557</v>
      </c>
      <c r="AL52" s="59">
        <f>AE52/D52</f>
        <v>789527.48332362156</v>
      </c>
      <c r="AM52" s="59">
        <f>AF52/($AI$2*D52)</f>
        <v>1556.7808896762597</v>
      </c>
      <c r="AN52" s="59">
        <f t="shared" si="226"/>
        <v>791084.26421329787</v>
      </c>
      <c r="AO52" s="59">
        <f>AG52/D52</f>
        <v>0</v>
      </c>
      <c r="AP52" s="59">
        <f>AH52/($AI$2*D52)</f>
        <v>0</v>
      </c>
      <c r="AQ52" s="59">
        <f t="shared" si="227"/>
        <v>0</v>
      </c>
      <c r="AR52" s="59">
        <f t="shared" si="228"/>
        <v>791084.26421329787</v>
      </c>
      <c r="AS52" s="59">
        <f t="shared" si="229"/>
        <v>34300.08949596429</v>
      </c>
      <c r="AT52" s="59">
        <f t="shared" si="230"/>
        <v>202.89752403570967</v>
      </c>
      <c r="AU52" s="59">
        <f>AS52/D52</f>
        <v>9909.2348374354224</v>
      </c>
      <c r="AV52" s="59">
        <f>AT52/($AI$2*D52)</f>
        <v>19.538911250174294</v>
      </c>
      <c r="AW52" s="59">
        <f t="shared" si="231"/>
        <v>9928.7737486855967</v>
      </c>
      <c r="AX52" s="59"/>
      <c r="AY52" s="59">
        <f t="shared" ref="AY52:AZ52" si="240">AQ52</f>
        <v>0</v>
      </c>
      <c r="AZ52" s="62">
        <f t="shared" si="240"/>
        <v>791084.26421329787</v>
      </c>
      <c r="BA52" s="62">
        <f t="shared" si="179"/>
        <v>2749057.51614</v>
      </c>
      <c r="BB52" s="59">
        <f t="shared" si="233"/>
        <v>9928.7737486855967</v>
      </c>
      <c r="BC52" s="59">
        <f t="shared" si="234"/>
        <v>9928.7737486855967</v>
      </c>
      <c r="BD52" s="59">
        <f t="shared" si="173"/>
        <v>788350.03967089741</v>
      </c>
      <c r="BE52" s="59">
        <f t="shared" si="174"/>
        <v>2739555.9486469654</v>
      </c>
      <c r="BF52" s="59">
        <f t="shared" ref="BF52:BG52" si="241">AZ52-BD52</f>
        <v>2734.2245424004504</v>
      </c>
      <c r="BG52" s="59">
        <f t="shared" si="241"/>
        <v>9501.5674930345267</v>
      </c>
      <c r="BI52" s="280">
        <f>0.75*BE52</f>
        <v>2054666.9614852241</v>
      </c>
      <c r="BJ52" s="280">
        <f>0.75*BD52</f>
        <v>591262.529753173</v>
      </c>
      <c r="BK52" s="281">
        <f>BI52/B52</f>
        <v>0.41882671143947148</v>
      </c>
      <c r="BL52" s="281">
        <f>BI52/C52</f>
        <v>0.53312970565049334</v>
      </c>
      <c r="BM52" s="279"/>
      <c r="BN52" s="280">
        <f>0.25*BE52+BG52</f>
        <v>694390.55465477589</v>
      </c>
      <c r="BO52" s="280">
        <f>BF52+0.25*BD52</f>
        <v>199821.7344601248</v>
      </c>
      <c r="BP52" s="281">
        <f>BN52/B52</f>
        <v>0.14154571904463936</v>
      </c>
      <c r="BQ52" s="281">
        <f>BN52/C52</f>
        <v>0.18017529796750259</v>
      </c>
      <c r="BR52" s="279"/>
      <c r="BS52" s="280">
        <f>SUM(AS52:AT52)</f>
        <v>34502.98702</v>
      </c>
      <c r="BT52" s="280">
        <f>BB52</f>
        <v>9928.7737486855967</v>
      </c>
      <c r="BU52" s="281">
        <f>BS52/B52</f>
        <v>7.0331459352320396E-3</v>
      </c>
      <c r="BV52" s="281">
        <f>BS52/C52</f>
        <v>8.9525785243263004E-3</v>
      </c>
      <c r="BW52" s="279"/>
      <c r="BX52" s="280">
        <f>H52</f>
        <v>5663.5040600000002</v>
      </c>
      <c r="BY52" s="280">
        <f>BX52/D52</f>
        <v>1636.1762478757407</v>
      </c>
      <c r="BZ52" s="281">
        <f>BX52/B52</f>
        <v>1.1544580338992097E-3</v>
      </c>
      <c r="CA52" s="281">
        <f>BX52/C52</f>
        <v>1.4695239223954822E-3</v>
      </c>
    </row>
    <row r="53" spans="1:79" ht="14.25" customHeight="1" x14ac:dyDescent="0.35">
      <c r="A53" s="58" t="s">
        <v>57</v>
      </c>
      <c r="B53" s="59">
        <f>'JMP Total sum FINAL calcs'!B53</f>
        <v>11484635.673065167</v>
      </c>
      <c r="C53" s="59">
        <f t="shared" si="176"/>
        <v>8840527.9523000009</v>
      </c>
      <c r="D53" s="60">
        <f>[1]HH_Islam_wealth!D56</f>
        <v>3.13669985331294</v>
      </c>
      <c r="E53" s="60">
        <v>86.056100000000001</v>
      </c>
      <c r="F53" s="60">
        <v>7607813.3595399996</v>
      </c>
      <c r="G53" s="62">
        <v>0.16098000000000001</v>
      </c>
      <c r="H53" s="62">
        <v>14231.093779999999</v>
      </c>
      <c r="I53" s="62">
        <v>3.6948699999999999</v>
      </c>
      <c r="J53" s="62">
        <v>326645.59185000003</v>
      </c>
      <c r="K53" s="62">
        <v>50.347589999999997</v>
      </c>
      <c r="L53" s="62">
        <v>4450992.3890000004</v>
      </c>
      <c r="M53" s="62"/>
      <c r="N53" s="62"/>
      <c r="O53" s="62">
        <f t="shared" ref="O53:P53" si="242">K53</f>
        <v>50.347589999999997</v>
      </c>
      <c r="P53" s="62">
        <f t="shared" si="242"/>
        <v>4450992.3890000004</v>
      </c>
      <c r="Q53" s="62">
        <v>3.92726</v>
      </c>
      <c r="R53" s="62">
        <v>347190.76254999998</v>
      </c>
      <c r="S53" s="62">
        <v>41.869309999999999</v>
      </c>
      <c r="T53" s="63">
        <v>3701468.1151200002</v>
      </c>
      <c r="U53" s="62">
        <v>60.367350000000002</v>
      </c>
      <c r="V53" s="62">
        <v>5336792.1801899998</v>
      </c>
      <c r="W53" s="62">
        <v>23.457139999999999</v>
      </c>
      <c r="X53" s="62">
        <v>2073735.2711</v>
      </c>
      <c r="Y53" s="62">
        <v>12.31967</v>
      </c>
      <c r="Z53" s="62">
        <v>1089123.8153899999</v>
      </c>
      <c r="AA53" s="59">
        <f t="shared" si="218"/>
        <v>8152460.5041200006</v>
      </c>
      <c r="AB53" s="64">
        <f t="shared" si="219"/>
        <v>0.9591523520604367</v>
      </c>
      <c r="AC53" s="59">
        <f t="shared" si="220"/>
        <v>5118796.7720869845</v>
      </c>
      <c r="AD53" s="59">
        <f t="shared" si="221"/>
        <v>217995.40810301559</v>
      </c>
      <c r="AE53" s="59">
        <f t="shared" si="222"/>
        <v>1989028.0628262523</v>
      </c>
      <c r="AF53" s="59">
        <f t="shared" si="223"/>
        <v>84707.208273747659</v>
      </c>
      <c r="AG53" s="59">
        <f t="shared" si="224"/>
        <v>1044635.6692163552</v>
      </c>
      <c r="AH53" s="59">
        <f t="shared" si="225"/>
        <v>44488.146173644651</v>
      </c>
      <c r="AI53" s="59"/>
      <c r="AJ53" s="59">
        <f>AC53/D53</f>
        <v>1631905.1906354956</v>
      </c>
      <c r="AK53" s="59">
        <f>AD53/($AI$2*D53)</f>
        <v>23166.110699941724</v>
      </c>
      <c r="AL53" s="59">
        <f>AE53/D53</f>
        <v>634114.88374492317</v>
      </c>
      <c r="AM53" s="59">
        <f>AF53/($AI$2*D53)</f>
        <v>9001.7334815847989</v>
      </c>
      <c r="AN53" s="59">
        <f t="shared" si="226"/>
        <v>643116.61722650798</v>
      </c>
      <c r="AO53" s="59">
        <f>AG53/D53</f>
        <v>333036.54097252089</v>
      </c>
      <c r="AP53" s="59">
        <f>AH53/($AI$2*D53)</f>
        <v>4727.7019642854757</v>
      </c>
      <c r="AQ53" s="59">
        <f t="shared" si="227"/>
        <v>337764.24293680635</v>
      </c>
      <c r="AR53" s="59">
        <f t="shared" si="228"/>
        <v>980880.86016331427</v>
      </c>
      <c r="AS53" s="59">
        <f t="shared" si="229"/>
        <v>313302.88771310094</v>
      </c>
      <c r="AT53" s="59">
        <f t="shared" si="230"/>
        <v>13342.704136899089</v>
      </c>
      <c r="AU53" s="59">
        <f>AS53/D53</f>
        <v>99882.966928504378</v>
      </c>
      <c r="AV53" s="59">
        <f>AT53/($AI$2*D53)</f>
        <v>1417.9131742348789</v>
      </c>
      <c r="AW53" s="59">
        <f t="shared" si="231"/>
        <v>101300.88010273926</v>
      </c>
      <c r="AX53" s="59"/>
      <c r="AY53" s="59">
        <f t="shared" ref="AY53:AZ53" si="243">AQ53</f>
        <v>337764.24293680635</v>
      </c>
      <c r="AZ53" s="62">
        <f t="shared" si="243"/>
        <v>980880.86016331427</v>
      </c>
      <c r="BA53" s="62">
        <f t="shared" si="179"/>
        <v>3162859.0864900001</v>
      </c>
      <c r="BB53" s="59">
        <f t="shared" si="233"/>
        <v>101300.88010273926</v>
      </c>
      <c r="BC53" s="59">
        <f t="shared" si="234"/>
        <v>439065.12303954561</v>
      </c>
      <c r="BD53" s="59">
        <f t="shared" si="173"/>
        <v>844107.81390300195</v>
      </c>
      <c r="BE53" s="59">
        <f t="shared" si="174"/>
        <v>2721833.1783289211</v>
      </c>
      <c r="BF53" s="59">
        <f t="shared" ref="BF53:BG53" si="244">AZ53-BD53</f>
        <v>136773.04626031232</v>
      </c>
      <c r="BG53" s="59">
        <f t="shared" si="244"/>
        <v>441025.90816107905</v>
      </c>
      <c r="BI53" s="280">
        <f>0.75*BE53</f>
        <v>2041374.8837466908</v>
      </c>
      <c r="BJ53" s="280">
        <f>0.75*BD53</f>
        <v>633080.86042725143</v>
      </c>
      <c r="BK53" s="281">
        <f>BI53/B53</f>
        <v>0.17774833628674114</v>
      </c>
      <c r="BL53" s="281">
        <f>BI53/C53</f>
        <v>0.23091096988337617</v>
      </c>
      <c r="BM53" s="279"/>
      <c r="BN53" s="280">
        <f>0.25*BE53+BG53</f>
        <v>1121484.2027433093</v>
      </c>
      <c r="BO53" s="280">
        <f>BF53+0.25*BD53</f>
        <v>347799.99973606283</v>
      </c>
      <c r="BP53" s="281">
        <f>BN53/B53</f>
        <v>9.7650829740600145E-2</v>
      </c>
      <c r="BQ53" s="281">
        <f>BN53/C53</f>
        <v>0.12685715251333352</v>
      </c>
      <c r="BR53" s="279"/>
      <c r="BS53" s="280">
        <f>SUM(AS53:AT53)</f>
        <v>326645.59185000003</v>
      </c>
      <c r="BT53" s="280">
        <f>BB53</f>
        <v>101300.88010273926</v>
      </c>
      <c r="BU53" s="281">
        <f>BS53/B53</f>
        <v>2.8441963780886804E-2</v>
      </c>
      <c r="BV53" s="281">
        <f>BS53/C53</f>
        <v>3.6948652118114517E-2</v>
      </c>
      <c r="BW53" s="279"/>
      <c r="BX53" s="280">
        <f>H53</f>
        <v>14231.093779999999</v>
      </c>
      <c r="BY53" s="280">
        <f>BX53/D53</f>
        <v>4536.9638299849794</v>
      </c>
      <c r="BZ53" s="281">
        <f>BX53/B53</f>
        <v>1.2391419445177596E-3</v>
      </c>
      <c r="CA53" s="281">
        <f>BX53/C53</f>
        <v>1.6097560979146679E-3</v>
      </c>
    </row>
    <row r="54" spans="1:79" ht="14.25" customHeight="1" x14ac:dyDescent="0.35">
      <c r="A54" s="58" t="s">
        <v>84</v>
      </c>
      <c r="B54" s="59">
        <f>'JMP Total sum FINAL calcs'!B54</f>
        <v>160538.9906368221</v>
      </c>
      <c r="C54" s="59">
        <f t="shared" si="176"/>
        <v>0</v>
      </c>
      <c r="D54" s="60">
        <f>[1]HH_Islam_wealth!D57</f>
        <v>3.6529293392895306</v>
      </c>
      <c r="E54" s="65">
        <v>98.9</v>
      </c>
      <c r="F54" s="65">
        <v>158722</v>
      </c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3"/>
      <c r="U54" s="62"/>
      <c r="V54" s="62"/>
      <c r="W54" s="62"/>
      <c r="X54" s="62"/>
      <c r="Y54" s="62"/>
      <c r="Z54" s="62"/>
      <c r="AA54" s="59"/>
      <c r="AB54" s="64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 t="s">
        <v>238</v>
      </c>
      <c r="AZ54" s="62">
        <f t="shared" ref="AZ54:AZ55" si="245">AR54</f>
        <v>0</v>
      </c>
      <c r="BA54" s="62">
        <f t="shared" si="179"/>
        <v>0</v>
      </c>
      <c r="BB54" s="59" t="s">
        <v>238</v>
      </c>
      <c r="BC54" s="59" t="s">
        <v>238</v>
      </c>
      <c r="BD54" s="59">
        <f t="shared" si="173"/>
        <v>0</v>
      </c>
      <c r="BE54" s="59">
        <f t="shared" si="174"/>
        <v>0</v>
      </c>
      <c r="BF54" s="59">
        <f t="shared" ref="BF54:BG54" si="246">AZ54-BD54</f>
        <v>0</v>
      </c>
      <c r="BG54" s="59">
        <f t="shared" si="246"/>
        <v>0</v>
      </c>
      <c r="BI54" s="280">
        <f>0.75*BE54</f>
        <v>0</v>
      </c>
      <c r="BJ54" s="280">
        <f>0.75*BD54</f>
        <v>0</v>
      </c>
      <c r="BK54" s="281">
        <f>BI54/B54</f>
        <v>0</v>
      </c>
      <c r="BL54" s="281" t="e">
        <f>BI54/C54</f>
        <v>#DIV/0!</v>
      </c>
      <c r="BM54" s="279"/>
      <c r="BN54" s="280">
        <f>0.25*BE54+BG54</f>
        <v>0</v>
      </c>
      <c r="BO54" s="280">
        <f>BF54+0.25*BD54</f>
        <v>0</v>
      </c>
      <c r="BP54" s="281">
        <f>BN54/B54</f>
        <v>0</v>
      </c>
      <c r="BQ54" s="281" t="e">
        <f>BN54/C54</f>
        <v>#DIV/0!</v>
      </c>
      <c r="BR54" s="279"/>
      <c r="BS54" s="280">
        <f>SUM(AS54:AT54)</f>
        <v>0</v>
      </c>
      <c r="BT54" s="280" t="str">
        <f>BB54</f>
        <v>-</v>
      </c>
      <c r="BU54" s="281">
        <f>BS54/B54</f>
        <v>0</v>
      </c>
      <c r="BV54" s="281" t="e">
        <f>BS54/C54</f>
        <v>#DIV/0!</v>
      </c>
      <c r="BW54" s="279"/>
      <c r="BX54" s="280">
        <f>H54</f>
        <v>0</v>
      </c>
      <c r="BY54" s="280">
        <f>BX54/D54</f>
        <v>0</v>
      </c>
      <c r="BZ54" s="281">
        <f>BX54/B54</f>
        <v>0</v>
      </c>
      <c r="CA54" s="281" t="e">
        <f>BX54/C54</f>
        <v>#DIV/0!</v>
      </c>
    </row>
    <row r="55" spans="1:79" ht="14.25" customHeight="1" x14ac:dyDescent="0.35">
      <c r="A55" s="58" t="s">
        <v>86</v>
      </c>
      <c r="B55" s="59">
        <f>'JMP Total sum FINAL calcs'!B55</f>
        <v>0</v>
      </c>
      <c r="C55" s="59">
        <f t="shared" si="176"/>
        <v>0</v>
      </c>
      <c r="D55" s="60">
        <f>[1]HH_Islam_wealth!D58</f>
        <v>3.6529293392895306</v>
      </c>
      <c r="E55" s="65"/>
      <c r="F55" s="65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3"/>
      <c r="U55" s="62"/>
      <c r="V55" s="62"/>
      <c r="W55" s="62"/>
      <c r="X55" s="62"/>
      <c r="Y55" s="62"/>
      <c r="Z55" s="62"/>
      <c r="AA55" s="59"/>
      <c r="AB55" s="64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 t="s">
        <v>238</v>
      </c>
      <c r="AZ55" s="62">
        <f t="shared" si="245"/>
        <v>0</v>
      </c>
      <c r="BA55" s="62">
        <f t="shared" si="179"/>
        <v>0</v>
      </c>
      <c r="BB55" s="59" t="s">
        <v>238</v>
      </c>
      <c r="BC55" s="59" t="s">
        <v>238</v>
      </c>
      <c r="BD55" s="59">
        <f t="shared" si="173"/>
        <v>0</v>
      </c>
      <c r="BE55" s="59">
        <f t="shared" si="174"/>
        <v>0</v>
      </c>
      <c r="BF55" s="59">
        <f t="shared" ref="BF55:BG55" si="247">AZ55-BD55</f>
        <v>0</v>
      </c>
      <c r="BG55" s="59">
        <f t="shared" si="247"/>
        <v>0</v>
      </c>
      <c r="BI55" s="280">
        <f>0.75*BE55</f>
        <v>0</v>
      </c>
      <c r="BJ55" s="280">
        <f>0.75*BD55</f>
        <v>0</v>
      </c>
      <c r="BK55" s="281" t="e">
        <f>BI55/B55</f>
        <v>#DIV/0!</v>
      </c>
      <c r="BL55" s="281" t="e">
        <f>BI55/C55</f>
        <v>#DIV/0!</v>
      </c>
      <c r="BM55" s="279"/>
      <c r="BN55" s="280">
        <f>0.25*BE55+BG55</f>
        <v>0</v>
      </c>
      <c r="BO55" s="280">
        <f>BF55+0.25*BD55</f>
        <v>0</v>
      </c>
      <c r="BP55" s="281" t="e">
        <f>BN55/B55</f>
        <v>#DIV/0!</v>
      </c>
      <c r="BQ55" s="281" t="e">
        <f>BN55/C55</f>
        <v>#DIV/0!</v>
      </c>
      <c r="BR55" s="279"/>
      <c r="BS55" s="280">
        <f>SUM(AS55:AT55)</f>
        <v>0</v>
      </c>
      <c r="BT55" s="280" t="str">
        <f>BB55</f>
        <v>-</v>
      </c>
      <c r="BU55" s="281" t="e">
        <f>BS55/B55</f>
        <v>#DIV/0!</v>
      </c>
      <c r="BV55" s="281" t="e">
        <f>BS55/C55</f>
        <v>#DIV/0!</v>
      </c>
      <c r="BW55" s="279"/>
      <c r="BX55" s="280">
        <f>H55</f>
        <v>0</v>
      </c>
      <c r="BY55" s="280">
        <f>BX55/D55</f>
        <v>0</v>
      </c>
      <c r="BZ55" s="281" t="e">
        <f>BX55/B55</f>
        <v>#DIV/0!</v>
      </c>
      <c r="CA55" s="281" t="e">
        <f>BX55/C55</f>
        <v>#DIV/0!</v>
      </c>
    </row>
    <row r="56" spans="1:79" ht="14.25" customHeight="1" x14ac:dyDescent="0.35">
      <c r="A56" s="58" t="s">
        <v>42</v>
      </c>
      <c r="B56" s="59">
        <f>'JMP Total sum FINAL calcs'!B56</f>
        <v>10766998.632462569</v>
      </c>
      <c r="C56" s="59">
        <f t="shared" si="176"/>
        <v>8643423.03046</v>
      </c>
      <c r="D56" s="60">
        <f>[1]HH_Islam_wealth!D59</f>
        <v>3.4779335422446098</v>
      </c>
      <c r="E56" s="60">
        <v>84.150030000000001</v>
      </c>
      <c r="F56" s="60">
        <v>7273443.1409200002</v>
      </c>
      <c r="G56" s="62">
        <v>1.86338</v>
      </c>
      <c r="H56" s="62">
        <v>161059.49189999999</v>
      </c>
      <c r="I56" s="62">
        <v>1.7981199999999999</v>
      </c>
      <c r="J56" s="62">
        <v>155419.31417999999</v>
      </c>
      <c r="K56" s="62"/>
      <c r="L56" s="62"/>
      <c r="M56" s="62">
        <v>86.428160000000005</v>
      </c>
      <c r="N56" s="62">
        <v>7470351.6795600001</v>
      </c>
      <c r="O56" s="62">
        <f t="shared" ref="O56:P56" si="248">M56</f>
        <v>86.428160000000005</v>
      </c>
      <c r="P56" s="62">
        <f t="shared" si="248"/>
        <v>7470351.6795600001</v>
      </c>
      <c r="Q56" s="62">
        <v>9.9103399999999997</v>
      </c>
      <c r="R56" s="62">
        <v>856592.54481999995</v>
      </c>
      <c r="S56" s="62"/>
      <c r="T56" s="63"/>
      <c r="U56" s="62">
        <v>26.54992</v>
      </c>
      <c r="V56" s="62">
        <v>2294821.6389299999</v>
      </c>
      <c r="W56" s="62">
        <v>59.768219999999999</v>
      </c>
      <c r="X56" s="62">
        <v>5166020.0137999998</v>
      </c>
      <c r="Y56" s="62">
        <v>10.02037</v>
      </c>
      <c r="Z56" s="62">
        <v>866102.57165000006</v>
      </c>
      <c r="AA56" s="59">
        <f t="shared" ref="AA56:AA59" si="249">P56+T56</f>
        <v>7470351.6795600001</v>
      </c>
      <c r="AB56" s="64">
        <f t="shared" ref="AB56:AB59" si="250">AA56/(AA56+R56)</f>
        <v>0.89713002492414573</v>
      </c>
      <c r="AC56" s="59">
        <f t="shared" ref="AC56:AC59" si="251">V56*AB56</f>
        <v>2058753.3941297398</v>
      </c>
      <c r="AD56" s="59">
        <f t="shared" ref="AD56:AD59" si="252">V56*(1-AB56)</f>
        <v>236068.24480026014</v>
      </c>
      <c r="AE56" s="59">
        <f t="shared" ref="AE56:AE59" si="253">X56*AB56</f>
        <v>4634591.6637390293</v>
      </c>
      <c r="AF56" s="59">
        <f t="shared" ref="AF56:AF59" si="254">X56*(1-AB56)</f>
        <v>531428.35006097029</v>
      </c>
      <c r="AG56" s="59">
        <f t="shared" ref="AG56:AG59" si="255">Z56*AB56</f>
        <v>777006.62169123127</v>
      </c>
      <c r="AH56" s="59">
        <f t="shared" ref="AH56:AH59" si="256">Z56*(1-AB56)</f>
        <v>89095.94995876879</v>
      </c>
      <c r="AI56" s="59"/>
      <c r="AJ56" s="59">
        <f>AC56/D56</f>
        <v>591947.30696350487</v>
      </c>
      <c r="AK56" s="59">
        <f>AD56/($AI$2*D56)</f>
        <v>22625.335986907616</v>
      </c>
      <c r="AL56" s="59">
        <f>AE56/D56</f>
        <v>1332570.5070108753</v>
      </c>
      <c r="AM56" s="59">
        <f>AF56/($AI$2*D56)</f>
        <v>50933.343378186371</v>
      </c>
      <c r="AN56" s="59">
        <f t="shared" ref="AN56:AN59" si="257">AL56+AM56</f>
        <v>1383503.8503890617</v>
      </c>
      <c r="AO56" s="59">
        <f>AG56/D56</f>
        <v>223410.42813306951</v>
      </c>
      <c r="AP56" s="59">
        <f>AH56/($AI$2*D56)</f>
        <v>8539.1654629171462</v>
      </c>
      <c r="AQ56" s="59">
        <f t="shared" ref="AQ56:AQ59" si="258">AO56+AP56</f>
        <v>231949.59359598666</v>
      </c>
      <c r="AR56" s="59">
        <f t="shared" ref="AR56:AR59" si="259">AQ56+AN56</f>
        <v>1615453.4439850484</v>
      </c>
      <c r="AS56" s="59">
        <f t="shared" ref="AS56:AS59" si="260">J56*AB56</f>
        <v>139431.33320399703</v>
      </c>
      <c r="AT56" s="59">
        <f t="shared" ref="AT56:AT59" si="261">J56*(1-AB56)</f>
        <v>15987.980976002962</v>
      </c>
      <c r="AU56" s="59">
        <f>AS56/D56</f>
        <v>40090.281056379812</v>
      </c>
      <c r="AV56" s="59">
        <f>AT56/($AI$2*D56)</f>
        <v>1532.325712170312</v>
      </c>
      <c r="AW56" s="59">
        <f t="shared" ref="AW56:AW59" si="262">SUM(AU56:AV56)</f>
        <v>41622.606768550126</v>
      </c>
      <c r="AX56" s="59"/>
      <c r="AY56" s="59">
        <f t="shared" ref="AY56:AZ56" si="263">AQ56</f>
        <v>231949.59359598666</v>
      </c>
      <c r="AZ56" s="62">
        <f t="shared" si="263"/>
        <v>1615453.4439850484</v>
      </c>
      <c r="BA56" s="62">
        <f t="shared" si="179"/>
        <v>6032122.5854500001</v>
      </c>
      <c r="BB56" s="59">
        <f t="shared" ref="BB56:BB59" si="264">AW56</f>
        <v>41622.606768550126</v>
      </c>
      <c r="BC56" s="59">
        <f t="shared" ref="BC56:BC59" si="265">BB56+AY56</f>
        <v>273572.20036453678</v>
      </c>
      <c r="BD56" s="59">
        <f t="shared" si="173"/>
        <v>1359404.5577494514</v>
      </c>
      <c r="BE56" s="59">
        <f t="shared" si="174"/>
        <v>5076032.9652929502</v>
      </c>
      <c r="BF56" s="59">
        <f t="shared" ref="BF56:BG56" si="266">AZ56-BD56</f>
        <v>256048.88623559708</v>
      </c>
      <c r="BG56" s="59">
        <f t="shared" si="266"/>
        <v>956089.62015704997</v>
      </c>
      <c r="BI56" s="280">
        <f>0.75*BE56</f>
        <v>3807024.7239697129</v>
      </c>
      <c r="BJ56" s="280">
        <f>0.75*BD56</f>
        <v>1019553.4183120886</v>
      </c>
      <c r="BK56" s="281">
        <f>BI56/B56</f>
        <v>0.35358272569028748</v>
      </c>
      <c r="BL56" s="281">
        <f>BI56/C56</f>
        <v>0.44045336096052495</v>
      </c>
      <c r="BM56" s="279"/>
      <c r="BN56" s="280">
        <f>0.25*BE56+BG56</f>
        <v>2225097.8614802873</v>
      </c>
      <c r="BO56" s="280">
        <f>BF56+0.25*BD56</f>
        <v>595900.02567295986</v>
      </c>
      <c r="BP56" s="281">
        <f>BN56/B56</f>
        <v>0.20665906418633725</v>
      </c>
      <c r="BQ56" s="281">
        <f>BN56/C56</f>
        <v>0.25743248405624647</v>
      </c>
      <c r="BR56" s="279"/>
      <c r="BS56" s="280">
        <f>SUM(AS56:AT56)</f>
        <v>155419.31417999999</v>
      </c>
      <c r="BT56" s="280">
        <f>BB56</f>
        <v>41622.606768550126</v>
      </c>
      <c r="BU56" s="281">
        <f>BS56/B56</f>
        <v>1.4434785355262308E-2</v>
      </c>
      <c r="BV56" s="281">
        <f>BS56/C56</f>
        <v>1.7981222674430249E-2</v>
      </c>
      <c r="BW56" s="279"/>
      <c r="BX56" s="280">
        <f>H56</f>
        <v>161059.49189999999</v>
      </c>
      <c r="BY56" s="280">
        <f>BX56/D56</f>
        <v>46308.961900420458</v>
      </c>
      <c r="BZ56" s="281">
        <f>BX56/B56</f>
        <v>1.4958624719650713E-2</v>
      </c>
      <c r="CA56" s="281">
        <f>BX56/C56</f>
        <v>1.8633762495763033E-2</v>
      </c>
    </row>
    <row r="57" spans="1:79" ht="14.25" customHeight="1" x14ac:dyDescent="0.35">
      <c r="A57" s="58" t="s">
        <v>62</v>
      </c>
      <c r="B57" s="59">
        <f>'JMP Total sum FINAL calcs'!B57</f>
        <v>16624857.793386139</v>
      </c>
      <c r="C57" s="59">
        <f t="shared" si="176"/>
        <v>10585046.14749</v>
      </c>
      <c r="D57" s="60">
        <f>[1]HH_Islam_wealth!D60</f>
        <v>3.77979891294363</v>
      </c>
      <c r="E57" s="60">
        <v>97.944599999999994</v>
      </c>
      <c r="F57" s="60">
        <v>10367480.59124</v>
      </c>
      <c r="G57" s="62">
        <v>0</v>
      </c>
      <c r="H57" s="62">
        <v>0</v>
      </c>
      <c r="I57" s="62">
        <v>0</v>
      </c>
      <c r="J57" s="62">
        <v>0</v>
      </c>
      <c r="K57" s="62">
        <v>57.491849999999999</v>
      </c>
      <c r="L57" s="62">
        <v>6085538.3894800004</v>
      </c>
      <c r="M57" s="62"/>
      <c r="N57" s="62"/>
      <c r="O57" s="62">
        <f t="shared" ref="O57:P57" si="267">K57</f>
        <v>57.491849999999999</v>
      </c>
      <c r="P57" s="62">
        <f t="shared" si="267"/>
        <v>6085538.3894800004</v>
      </c>
      <c r="Q57" s="62">
        <v>9.1395199999999992</v>
      </c>
      <c r="R57" s="62">
        <v>967422.69979999994</v>
      </c>
      <c r="S57" s="62">
        <v>33.368630000000003</v>
      </c>
      <c r="T57" s="63">
        <v>3532085.0582099999</v>
      </c>
      <c r="U57" s="62">
        <v>84.634129999999999</v>
      </c>
      <c r="V57" s="62">
        <v>8958562.1198399998</v>
      </c>
      <c r="W57" s="62">
        <v>15.365869999999999</v>
      </c>
      <c r="X57" s="62">
        <v>1626484.0276500001</v>
      </c>
      <c r="Y57" s="62">
        <v>0</v>
      </c>
      <c r="Z57" s="62">
        <v>0</v>
      </c>
      <c r="AA57" s="59">
        <f t="shared" si="249"/>
        <v>9617623.4476900008</v>
      </c>
      <c r="AB57" s="64">
        <f t="shared" si="250"/>
        <v>0.90860477258954586</v>
      </c>
      <c r="AC57" s="59">
        <f t="shared" si="251"/>
        <v>8139792.2976265429</v>
      </c>
      <c r="AD57" s="59">
        <f t="shared" si="252"/>
        <v>818769.82221345685</v>
      </c>
      <c r="AE57" s="59">
        <f t="shared" si="253"/>
        <v>1477831.150063457</v>
      </c>
      <c r="AF57" s="59">
        <f t="shared" si="254"/>
        <v>148652.87758654312</v>
      </c>
      <c r="AG57" s="59">
        <f t="shared" si="255"/>
        <v>0</v>
      </c>
      <c r="AH57" s="59">
        <f t="shared" si="256"/>
        <v>0</v>
      </c>
      <c r="AI57" s="59"/>
      <c r="AJ57" s="59">
        <f>AC57/D57</f>
        <v>2153498.7667604359</v>
      </c>
      <c r="AK57" s="59">
        <f>AD57/($AI$2*D57)</f>
        <v>72205.765533332364</v>
      </c>
      <c r="AL57" s="59">
        <f>AE57/D57</f>
        <v>390981.4209964287</v>
      </c>
      <c r="AM57" s="59">
        <f>AF57/($AI$2*D57)</f>
        <v>13109.416753846595</v>
      </c>
      <c r="AN57" s="59">
        <f t="shared" si="257"/>
        <v>404090.83775027527</v>
      </c>
      <c r="AO57" s="59">
        <f>AG57/D57</f>
        <v>0</v>
      </c>
      <c r="AP57" s="59">
        <f>AH57/($AI$2*D57)</f>
        <v>0</v>
      </c>
      <c r="AQ57" s="59">
        <f t="shared" si="258"/>
        <v>0</v>
      </c>
      <c r="AR57" s="59">
        <f t="shared" si="259"/>
        <v>404090.83775027527</v>
      </c>
      <c r="AS57" s="59">
        <f t="shared" si="260"/>
        <v>0</v>
      </c>
      <c r="AT57" s="59">
        <f t="shared" si="261"/>
        <v>0</v>
      </c>
      <c r="AU57" s="59">
        <f>AS57/D57</f>
        <v>0</v>
      </c>
      <c r="AV57" s="59">
        <f>AT57/($AI$2*D57)</f>
        <v>0</v>
      </c>
      <c r="AW57" s="59">
        <f t="shared" si="262"/>
        <v>0</v>
      </c>
      <c r="AX57" s="59"/>
      <c r="AY57" s="59">
        <f t="shared" ref="AY57:AZ57" si="268">AQ57</f>
        <v>0</v>
      </c>
      <c r="AZ57" s="62">
        <f t="shared" si="268"/>
        <v>404090.83775027527</v>
      </c>
      <c r="BA57" s="62">
        <f t="shared" si="179"/>
        <v>1626484.0276500001</v>
      </c>
      <c r="BB57" s="59">
        <f t="shared" si="264"/>
        <v>0</v>
      </c>
      <c r="BC57" s="59">
        <f t="shared" si="265"/>
        <v>0</v>
      </c>
      <c r="BD57" s="59">
        <f t="shared" si="173"/>
        <v>395785.15467115608</v>
      </c>
      <c r="BE57" s="59">
        <f t="shared" si="174"/>
        <v>1593053.2749456819</v>
      </c>
      <c r="BF57" s="59">
        <f t="shared" ref="BF57:BG57" si="269">AZ57-BD57</f>
        <v>8305.6830791191896</v>
      </c>
      <c r="BG57" s="59">
        <f t="shared" si="269"/>
        <v>33430.752704318147</v>
      </c>
      <c r="BI57" s="280">
        <f>0.75*BE57</f>
        <v>1194789.9562092614</v>
      </c>
      <c r="BJ57" s="280">
        <f>0.75*BD57</f>
        <v>296838.86600336706</v>
      </c>
      <c r="BK57" s="281">
        <f>BI57/B57</f>
        <v>7.1867679775557802E-2</v>
      </c>
      <c r="BL57" s="281">
        <f>BI57/C57</f>
        <v>0.11287527135557915</v>
      </c>
      <c r="BM57" s="279"/>
      <c r="BN57" s="280">
        <f>0.25*BE57+BG57</f>
        <v>431694.07144073863</v>
      </c>
      <c r="BO57" s="280">
        <f>BF57+0.25*BD57</f>
        <v>107251.97174690821</v>
      </c>
      <c r="BP57" s="281">
        <f>BN57/B57</f>
        <v>2.5966782802345493E-2</v>
      </c>
      <c r="BQ57" s="281">
        <f>BN57/C57</f>
        <v>4.0783390589478434E-2</v>
      </c>
      <c r="BR57" s="279"/>
      <c r="BS57" s="280">
        <f>SUM(AS57:AT57)</f>
        <v>0</v>
      </c>
      <c r="BT57" s="280">
        <f>BB57</f>
        <v>0</v>
      </c>
      <c r="BU57" s="281">
        <f>BS57/B57</f>
        <v>0</v>
      </c>
      <c r="BV57" s="281">
        <f>BS57/C57</f>
        <v>0</v>
      </c>
      <c r="BW57" s="279"/>
      <c r="BX57" s="280">
        <f>H57</f>
        <v>0</v>
      </c>
      <c r="BY57" s="280">
        <f>BX57/D57</f>
        <v>0</v>
      </c>
      <c r="BZ57" s="281">
        <f>BX57/B57</f>
        <v>0</v>
      </c>
      <c r="CA57" s="281">
        <f>BX57/C57</f>
        <v>0</v>
      </c>
    </row>
    <row r="58" spans="1:79" ht="14.25" customHeight="1" x14ac:dyDescent="0.35">
      <c r="A58" s="58" t="s">
        <v>87</v>
      </c>
      <c r="B58" s="59">
        <f>'JMP Total sum FINAL calcs'!B58</f>
        <v>6377854.2933585485</v>
      </c>
      <c r="C58" s="59">
        <f t="shared" si="176"/>
        <v>4545814.8230699999</v>
      </c>
      <c r="D58" s="60">
        <f>[1]HH_Islam_wealth!D61</f>
        <v>4.0699771697616702</v>
      </c>
      <c r="E58" s="60">
        <v>94.580680000000001</v>
      </c>
      <c r="F58" s="60">
        <v>4299462.7945800005</v>
      </c>
      <c r="G58" s="62">
        <v>0</v>
      </c>
      <c r="H58" s="62">
        <v>0</v>
      </c>
      <c r="I58" s="62">
        <v>0.23896000000000001</v>
      </c>
      <c r="J58" s="62">
        <v>10862.52845</v>
      </c>
      <c r="K58" s="62"/>
      <c r="L58" s="62"/>
      <c r="M58" s="62">
        <v>90.997680000000003</v>
      </c>
      <c r="N58" s="62">
        <v>4136585.90087</v>
      </c>
      <c r="O58" s="62">
        <f t="shared" ref="O58:P58" si="270">M58</f>
        <v>90.997680000000003</v>
      </c>
      <c r="P58" s="62">
        <f t="shared" si="270"/>
        <v>4136585.90087</v>
      </c>
      <c r="Q58" s="62">
        <v>8.7633700000000001</v>
      </c>
      <c r="R58" s="62">
        <v>398366.39374999999</v>
      </c>
      <c r="S58" s="62"/>
      <c r="T58" s="63"/>
      <c r="U58" s="62">
        <v>56.67512</v>
      </c>
      <c r="V58" s="62">
        <v>2576345.8673899998</v>
      </c>
      <c r="W58" s="62">
        <v>16.66067</v>
      </c>
      <c r="X58" s="62">
        <v>757363.34030000004</v>
      </c>
      <c r="Y58" s="62">
        <v>26.425249999999998</v>
      </c>
      <c r="Z58" s="62">
        <v>1201243.0869199999</v>
      </c>
      <c r="AA58" s="59">
        <f t="shared" si="249"/>
        <v>4136585.90087</v>
      </c>
      <c r="AB58" s="64">
        <f t="shared" si="250"/>
        <v>0.91215643123245238</v>
      </c>
      <c r="AC58" s="59">
        <f t="shared" si="251"/>
        <v>2350030.4520189394</v>
      </c>
      <c r="AD58" s="59">
        <f t="shared" si="252"/>
        <v>226315.41537106058</v>
      </c>
      <c r="AE58" s="59">
        <f t="shared" si="253"/>
        <v>690833.84163433744</v>
      </c>
      <c r="AF58" s="59">
        <f t="shared" si="254"/>
        <v>66529.498665662628</v>
      </c>
      <c r="AG58" s="59">
        <f t="shared" si="255"/>
        <v>1095721.6072076017</v>
      </c>
      <c r="AH58" s="59">
        <f t="shared" si="256"/>
        <v>105521.4797123982</v>
      </c>
      <c r="AI58" s="59"/>
      <c r="AJ58" s="59">
        <f>AC58/D58</f>
        <v>577406.29836421239</v>
      </c>
      <c r="AK58" s="59">
        <f>AD58/($AI$2*D58)</f>
        <v>18535.35502627182</v>
      </c>
      <c r="AL58" s="59">
        <f>AE58/D58</f>
        <v>169738.99676070941</v>
      </c>
      <c r="AM58" s="59">
        <f>AF58/($AI$2*D58)</f>
        <v>5448.8019539725055</v>
      </c>
      <c r="AN58" s="59">
        <f t="shared" si="257"/>
        <v>175187.79871468191</v>
      </c>
      <c r="AO58" s="59">
        <f>AG58/D58</f>
        <v>269220.57827458647</v>
      </c>
      <c r="AP58" s="59">
        <f>AH58/($AI$2*D58)</f>
        <v>8642.2663085501063</v>
      </c>
      <c r="AQ58" s="59">
        <f t="shared" si="258"/>
        <v>277862.84458313655</v>
      </c>
      <c r="AR58" s="59">
        <f t="shared" si="259"/>
        <v>453050.64329781849</v>
      </c>
      <c r="AS58" s="59">
        <f t="shared" si="260"/>
        <v>9908.3251851129826</v>
      </c>
      <c r="AT58" s="59">
        <f t="shared" si="261"/>
        <v>954.20326488701744</v>
      </c>
      <c r="AU58" s="59">
        <f>AS58/D58</f>
        <v>2434.4915884855427</v>
      </c>
      <c r="AV58" s="59">
        <f>AT58/($AI$2*D58)</f>
        <v>78.149763916480296</v>
      </c>
      <c r="AW58" s="59">
        <f t="shared" si="262"/>
        <v>2512.6413524020231</v>
      </c>
      <c r="AX58" s="59"/>
      <c r="AY58" s="59">
        <f t="shared" ref="AY58:AZ58" si="271">AQ58</f>
        <v>277862.84458313655</v>
      </c>
      <c r="AZ58" s="62">
        <f t="shared" si="271"/>
        <v>453050.64329781849</v>
      </c>
      <c r="BA58" s="62">
        <f t="shared" si="179"/>
        <v>1958606.42722</v>
      </c>
      <c r="BB58" s="59">
        <f t="shared" si="264"/>
        <v>2512.6413524020231</v>
      </c>
      <c r="BC58" s="59">
        <f t="shared" si="265"/>
        <v>280375.4859355386</v>
      </c>
      <c r="BD58" s="59">
        <f t="shared" si="173"/>
        <v>428498.37917545118</v>
      </c>
      <c r="BE58" s="59">
        <f t="shared" si="174"/>
        <v>1852463.2773883811</v>
      </c>
      <c r="BF58" s="59">
        <f t="shared" ref="BF58:BG58" si="272">AZ58-BD58</f>
        <v>24552.264122367313</v>
      </c>
      <c r="BG58" s="59">
        <f t="shared" si="272"/>
        <v>106143.14983161888</v>
      </c>
      <c r="BI58" s="280">
        <f>0.75*BE58</f>
        <v>1389347.4580412859</v>
      </c>
      <c r="BJ58" s="280">
        <f>0.75*BD58</f>
        <v>321373.7843815884</v>
      </c>
      <c r="BK58" s="281">
        <f>BI58/B58</f>
        <v>0.21783932246430515</v>
      </c>
      <c r="BL58" s="281">
        <f>BI58/C58</f>
        <v>0.30563221603096341</v>
      </c>
      <c r="BM58" s="279"/>
      <c r="BN58" s="280">
        <f>0.25*BE58+BG58</f>
        <v>569258.96917871409</v>
      </c>
      <c r="BO58" s="280">
        <f>BF58+0.25*BD58</f>
        <v>131676.85891623009</v>
      </c>
      <c r="BP58" s="281">
        <f>BN58/B58</f>
        <v>8.9255561979755565E-2</v>
      </c>
      <c r="BQ58" s="281">
        <f>BN58/C58</f>
        <v>0.12522704758885606</v>
      </c>
      <c r="BR58" s="279"/>
      <c r="BS58" s="280">
        <f>SUM(AS58:AT58)</f>
        <v>10862.52845</v>
      </c>
      <c r="BT58" s="280">
        <f>BB58</f>
        <v>2512.6413524020231</v>
      </c>
      <c r="BU58" s="281">
        <f>BS58/B58</f>
        <v>1.7031634700892238E-3</v>
      </c>
      <c r="BV58" s="281">
        <f>BS58/C58</f>
        <v>2.389566859360987E-3</v>
      </c>
      <c r="BW58" s="279"/>
      <c r="BX58" s="280">
        <f>H58</f>
        <v>0</v>
      </c>
      <c r="BY58" s="280">
        <f>BX58/D58</f>
        <v>0</v>
      </c>
      <c r="BZ58" s="281">
        <f>BX58/B58</f>
        <v>0</v>
      </c>
      <c r="CA58" s="281">
        <f>BX58/C58</f>
        <v>0</v>
      </c>
    </row>
    <row r="59" spans="1:79" ht="14.25" customHeight="1" x14ac:dyDescent="0.35">
      <c r="A59" s="58" t="s">
        <v>92</v>
      </c>
      <c r="B59" s="59">
        <f>'JMP Total sum FINAL calcs'!B59</f>
        <v>2910.0001199999997</v>
      </c>
      <c r="C59" s="59">
        <f t="shared" si="176"/>
        <v>2246.6946400000002</v>
      </c>
      <c r="D59" s="60">
        <f>[1]HH_Islam_wealth!D62</f>
        <v>3.6529293392895306</v>
      </c>
      <c r="E59" s="60">
        <v>100</v>
      </c>
      <c r="F59" s="60">
        <v>2246.6946400000002</v>
      </c>
      <c r="G59" s="62">
        <v>0</v>
      </c>
      <c r="H59" s="62">
        <v>0</v>
      </c>
      <c r="I59" s="62">
        <v>0</v>
      </c>
      <c r="J59" s="62">
        <v>0</v>
      </c>
      <c r="K59" s="62"/>
      <c r="L59" s="62"/>
      <c r="M59" s="62">
        <v>100</v>
      </c>
      <c r="N59" s="62">
        <v>2246.6946400000002</v>
      </c>
      <c r="O59" s="62">
        <f t="shared" ref="O59:P59" si="273">M59</f>
        <v>100</v>
      </c>
      <c r="P59" s="62">
        <f t="shared" si="273"/>
        <v>2246.6946400000002</v>
      </c>
      <c r="Q59" s="62">
        <v>0</v>
      </c>
      <c r="R59" s="62">
        <v>0</v>
      </c>
      <c r="S59" s="62"/>
      <c r="T59" s="63"/>
      <c r="U59" s="62">
        <v>100</v>
      </c>
      <c r="V59" s="62">
        <v>2246.6946400000002</v>
      </c>
      <c r="W59" s="62"/>
      <c r="X59" s="62"/>
      <c r="Y59" s="62">
        <v>0</v>
      </c>
      <c r="Z59" s="62">
        <v>0</v>
      </c>
      <c r="AA59" s="59">
        <f t="shared" si="249"/>
        <v>2246.6946400000002</v>
      </c>
      <c r="AB59" s="64">
        <f t="shared" si="250"/>
        <v>1</v>
      </c>
      <c r="AC59" s="59">
        <f t="shared" si="251"/>
        <v>2246.6946400000002</v>
      </c>
      <c r="AD59" s="59">
        <f t="shared" si="252"/>
        <v>0</v>
      </c>
      <c r="AE59" s="59">
        <f t="shared" si="253"/>
        <v>0</v>
      </c>
      <c r="AF59" s="59">
        <f t="shared" si="254"/>
        <v>0</v>
      </c>
      <c r="AG59" s="59">
        <f t="shared" si="255"/>
        <v>0</v>
      </c>
      <c r="AH59" s="59">
        <f t="shared" si="256"/>
        <v>0</v>
      </c>
      <c r="AI59" s="59"/>
      <c r="AJ59" s="59">
        <f>AC59/D59</f>
        <v>615.03917303721153</v>
      </c>
      <c r="AK59" s="59">
        <f>AD59/($AI$2*D59)</f>
        <v>0</v>
      </c>
      <c r="AL59" s="59">
        <f>AE59/D59</f>
        <v>0</v>
      </c>
      <c r="AM59" s="59">
        <f>AF59/($AI$2*D59)</f>
        <v>0</v>
      </c>
      <c r="AN59" s="59">
        <f t="shared" si="257"/>
        <v>0</v>
      </c>
      <c r="AO59" s="59">
        <f>AG59/D59</f>
        <v>0</v>
      </c>
      <c r="AP59" s="59">
        <f>AH59/($AI$2*D59)</f>
        <v>0</v>
      </c>
      <c r="AQ59" s="59">
        <f t="shared" si="258"/>
        <v>0</v>
      </c>
      <c r="AR59" s="59">
        <f t="shared" si="259"/>
        <v>0</v>
      </c>
      <c r="AS59" s="59">
        <f t="shared" si="260"/>
        <v>0</v>
      </c>
      <c r="AT59" s="59">
        <f t="shared" si="261"/>
        <v>0</v>
      </c>
      <c r="AU59" s="59">
        <f>AS59/D59</f>
        <v>0</v>
      </c>
      <c r="AV59" s="59">
        <f>AT59/($AI$2*D59)</f>
        <v>0</v>
      </c>
      <c r="AW59" s="59">
        <f t="shared" si="262"/>
        <v>0</v>
      </c>
      <c r="AX59" s="59"/>
      <c r="AY59" s="59">
        <f t="shared" ref="AY59:AZ59" si="274">AQ59</f>
        <v>0</v>
      </c>
      <c r="AZ59" s="62">
        <f t="shared" si="274"/>
        <v>0</v>
      </c>
      <c r="BA59" s="62">
        <f t="shared" si="179"/>
        <v>0</v>
      </c>
      <c r="BB59" s="59">
        <f t="shared" si="264"/>
        <v>0</v>
      </c>
      <c r="BC59" s="59">
        <f t="shared" si="265"/>
        <v>0</v>
      </c>
      <c r="BD59" s="59">
        <f t="shared" si="173"/>
        <v>0</v>
      </c>
      <c r="BE59" s="59">
        <f t="shared" si="174"/>
        <v>0</v>
      </c>
      <c r="BF59" s="59">
        <f t="shared" ref="BF59:BG59" si="275">AZ59-BD59</f>
        <v>0</v>
      </c>
      <c r="BG59" s="59">
        <f t="shared" si="275"/>
        <v>0</v>
      </c>
      <c r="BI59" s="280">
        <f>0.75*BE59</f>
        <v>0</v>
      </c>
      <c r="BJ59" s="280">
        <f>0.75*BD59</f>
        <v>0</v>
      </c>
      <c r="BK59" s="281">
        <f>BI59/B59</f>
        <v>0</v>
      </c>
      <c r="BL59" s="281">
        <f>BI59/C59</f>
        <v>0</v>
      </c>
      <c r="BM59" s="279"/>
      <c r="BN59" s="280">
        <f>0.25*BE59+BG59</f>
        <v>0</v>
      </c>
      <c r="BO59" s="280">
        <f>BF59+0.25*BD59</f>
        <v>0</v>
      </c>
      <c r="BP59" s="281">
        <f>BN59/B59</f>
        <v>0</v>
      </c>
      <c r="BQ59" s="281">
        <f>BN59/C59</f>
        <v>0</v>
      </c>
      <c r="BR59" s="279"/>
      <c r="BS59" s="280">
        <f>SUM(AS59:AT59)</f>
        <v>0</v>
      </c>
      <c r="BT59" s="280">
        <f>BB59</f>
        <v>0</v>
      </c>
      <c r="BU59" s="281">
        <f>BS59/B59</f>
        <v>0</v>
      </c>
      <c r="BV59" s="281">
        <f>BS59/C59</f>
        <v>0</v>
      </c>
      <c r="BW59" s="279"/>
      <c r="BX59" s="280">
        <f>H59</f>
        <v>0</v>
      </c>
      <c r="BY59" s="280">
        <f>BX59/D59</f>
        <v>0</v>
      </c>
      <c r="BZ59" s="281">
        <f>BX59/B59</f>
        <v>0</v>
      </c>
      <c r="CA59" s="281">
        <f>BX59/C59</f>
        <v>0</v>
      </c>
    </row>
    <row r="60" spans="1:79" ht="14.25" customHeight="1" x14ac:dyDescent="0.35">
      <c r="A60" s="58" t="s">
        <v>94</v>
      </c>
      <c r="B60" s="59">
        <f>'JMP Total sum FINAL calcs'!B60</f>
        <v>282731.02256279619</v>
      </c>
      <c r="C60" s="59">
        <f t="shared" si="176"/>
        <v>0</v>
      </c>
      <c r="D60" s="60">
        <f>[1]HH_Islam_wealth!D63</f>
        <v>3.6529293392895306</v>
      </c>
      <c r="E60" s="65">
        <v>87.8</v>
      </c>
      <c r="F60" s="65">
        <v>248302</v>
      </c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3"/>
      <c r="U60" s="62"/>
      <c r="V60" s="62"/>
      <c r="W60" s="62"/>
      <c r="X60" s="62"/>
      <c r="Y60" s="62"/>
      <c r="Z60" s="62"/>
      <c r="AA60" s="59"/>
      <c r="AB60" s="64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 t="s">
        <v>238</v>
      </c>
      <c r="AZ60" s="62">
        <f t="shared" ref="AZ60:AZ62" si="276">AR60</f>
        <v>0</v>
      </c>
      <c r="BA60" s="62">
        <f t="shared" si="179"/>
        <v>0</v>
      </c>
      <c r="BB60" s="59" t="s">
        <v>238</v>
      </c>
      <c r="BC60" s="59" t="s">
        <v>238</v>
      </c>
      <c r="BD60" s="59">
        <f t="shared" si="173"/>
        <v>0</v>
      </c>
      <c r="BE60" s="59">
        <f t="shared" si="174"/>
        <v>0</v>
      </c>
      <c r="BF60" s="59">
        <f t="shared" ref="BF60:BG60" si="277">AZ60-BD60</f>
        <v>0</v>
      </c>
      <c r="BG60" s="59">
        <f t="shared" si="277"/>
        <v>0</v>
      </c>
      <c r="BI60" s="280">
        <f>0.75*BE60</f>
        <v>0</v>
      </c>
      <c r="BJ60" s="280">
        <f>0.75*BD60</f>
        <v>0</v>
      </c>
      <c r="BK60" s="281">
        <f>BI60/B60</f>
        <v>0</v>
      </c>
      <c r="BL60" s="281" t="e">
        <f>BI60/C60</f>
        <v>#DIV/0!</v>
      </c>
      <c r="BM60" s="279"/>
      <c r="BN60" s="280">
        <f>0.25*BE60+BG60</f>
        <v>0</v>
      </c>
      <c r="BO60" s="280">
        <f>BF60+0.25*BD60</f>
        <v>0</v>
      </c>
      <c r="BP60" s="281">
        <f>BN60/B60</f>
        <v>0</v>
      </c>
      <c r="BQ60" s="281" t="e">
        <f>BN60/C60</f>
        <v>#DIV/0!</v>
      </c>
      <c r="BR60" s="279"/>
      <c r="BS60" s="280">
        <f>SUM(AS60:AT60)</f>
        <v>0</v>
      </c>
      <c r="BT60" s="280" t="str">
        <f>BB60</f>
        <v>-</v>
      </c>
      <c r="BU60" s="281">
        <f>BS60/B60</f>
        <v>0</v>
      </c>
      <c r="BV60" s="281" t="e">
        <f>BS60/C60</f>
        <v>#DIV/0!</v>
      </c>
      <c r="BW60" s="279"/>
      <c r="BX60" s="280">
        <f>H60</f>
        <v>0</v>
      </c>
      <c r="BY60" s="280">
        <f>BX60/D60</f>
        <v>0</v>
      </c>
      <c r="BZ60" s="281">
        <f>BX60/B60</f>
        <v>0</v>
      </c>
      <c r="CA60" s="281" t="e">
        <f>BX60/C60</f>
        <v>#DIV/0!</v>
      </c>
    </row>
    <row r="61" spans="1:79" ht="14.25" customHeight="1" x14ac:dyDescent="0.35">
      <c r="A61" s="58" t="s">
        <v>95</v>
      </c>
      <c r="B61" s="59">
        <f>'JMP Total sum FINAL calcs'!B61</f>
        <v>107824.99244992007</v>
      </c>
      <c r="C61" s="59">
        <f t="shared" si="176"/>
        <v>0</v>
      </c>
      <c r="D61" s="60">
        <f>[1]HH_Islam_wealth!D64</f>
        <v>3.6529293392895306</v>
      </c>
      <c r="E61" s="65">
        <v>92.3</v>
      </c>
      <c r="F61" s="65">
        <v>99551</v>
      </c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3"/>
      <c r="U61" s="62"/>
      <c r="V61" s="62"/>
      <c r="W61" s="62"/>
      <c r="X61" s="62"/>
      <c r="Y61" s="62"/>
      <c r="Z61" s="62"/>
      <c r="AA61" s="59"/>
      <c r="AB61" s="64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 t="s">
        <v>238</v>
      </c>
      <c r="AZ61" s="62">
        <f t="shared" si="276"/>
        <v>0</v>
      </c>
      <c r="BA61" s="62">
        <f t="shared" si="179"/>
        <v>0</v>
      </c>
      <c r="BB61" s="59" t="s">
        <v>238</v>
      </c>
      <c r="BC61" s="59" t="s">
        <v>238</v>
      </c>
      <c r="BD61" s="59">
        <f t="shared" si="173"/>
        <v>0</v>
      </c>
      <c r="BE61" s="59">
        <f t="shared" si="174"/>
        <v>0</v>
      </c>
      <c r="BF61" s="59">
        <f t="shared" ref="BF61:BG61" si="278">AZ61-BD61</f>
        <v>0</v>
      </c>
      <c r="BG61" s="59">
        <f t="shared" si="278"/>
        <v>0</v>
      </c>
      <c r="BI61" s="280">
        <f>0.75*BE61</f>
        <v>0</v>
      </c>
      <c r="BJ61" s="280">
        <f>0.75*BD61</f>
        <v>0</v>
      </c>
      <c r="BK61" s="281">
        <f>BI61/B61</f>
        <v>0</v>
      </c>
      <c r="BL61" s="281" t="e">
        <f>BI61/C61</f>
        <v>#DIV/0!</v>
      </c>
      <c r="BM61" s="279"/>
      <c r="BN61" s="280">
        <f>0.25*BE61+BG61</f>
        <v>0</v>
      </c>
      <c r="BO61" s="280">
        <f>BF61+0.25*BD61</f>
        <v>0</v>
      </c>
      <c r="BP61" s="281">
        <f>BN61/B61</f>
        <v>0</v>
      </c>
      <c r="BQ61" s="281" t="e">
        <f>BN61/C61</f>
        <v>#DIV/0!</v>
      </c>
      <c r="BR61" s="279"/>
      <c r="BS61" s="280">
        <f>SUM(AS61:AT61)</f>
        <v>0</v>
      </c>
      <c r="BT61" s="280" t="str">
        <f>BB61</f>
        <v>-</v>
      </c>
      <c r="BU61" s="281">
        <f>BS61/B61</f>
        <v>0</v>
      </c>
      <c r="BV61" s="281" t="e">
        <f>BS61/C61</f>
        <v>#DIV/0!</v>
      </c>
      <c r="BW61" s="279"/>
      <c r="BX61" s="280">
        <f>H61</f>
        <v>0</v>
      </c>
      <c r="BY61" s="280">
        <f>BX61/D61</f>
        <v>0</v>
      </c>
      <c r="BZ61" s="281">
        <f>BX61/B61</f>
        <v>0</v>
      </c>
      <c r="CA61" s="281" t="e">
        <f>BX61/C61</f>
        <v>#DIV/0!</v>
      </c>
    </row>
    <row r="62" spans="1:79" ht="14.25" customHeight="1" x14ac:dyDescent="0.35">
      <c r="A62" s="58" t="s">
        <v>97</v>
      </c>
      <c r="B62" s="59">
        <f>'JMP Total sum FINAL calcs'!B62</f>
        <v>449567.97697265766</v>
      </c>
      <c r="C62" s="59">
        <f t="shared" si="176"/>
        <v>0</v>
      </c>
      <c r="D62" s="60">
        <f>[1]HH_Islam_wealth!D65</f>
        <v>3.6529293392895306</v>
      </c>
      <c r="E62" s="65">
        <v>99.7</v>
      </c>
      <c r="F62" s="65">
        <v>448123</v>
      </c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3"/>
      <c r="U62" s="62"/>
      <c r="V62" s="62"/>
      <c r="W62" s="62"/>
      <c r="X62" s="62"/>
      <c r="Y62" s="62"/>
      <c r="Z62" s="62"/>
      <c r="AA62" s="59"/>
      <c r="AB62" s="64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 t="s">
        <v>238</v>
      </c>
      <c r="AZ62" s="62">
        <f t="shared" si="276"/>
        <v>0</v>
      </c>
      <c r="BA62" s="62">
        <f t="shared" si="179"/>
        <v>0</v>
      </c>
      <c r="BB62" s="59" t="s">
        <v>238</v>
      </c>
      <c r="BC62" s="59" t="s">
        <v>238</v>
      </c>
      <c r="BD62" s="59">
        <f t="shared" si="173"/>
        <v>0</v>
      </c>
      <c r="BE62" s="59">
        <f t="shared" si="174"/>
        <v>0</v>
      </c>
      <c r="BF62" s="59">
        <f t="shared" ref="BF62:BG62" si="279">AZ62-BD62</f>
        <v>0</v>
      </c>
      <c r="BG62" s="59">
        <f t="shared" si="279"/>
        <v>0</v>
      </c>
      <c r="BI62" s="280">
        <f>0.75*BE62</f>
        <v>0</v>
      </c>
      <c r="BJ62" s="280">
        <f>0.75*BD62</f>
        <v>0</v>
      </c>
      <c r="BK62" s="281">
        <f>BI62/B62</f>
        <v>0</v>
      </c>
      <c r="BL62" s="281" t="e">
        <f>BI62/C62</f>
        <v>#DIV/0!</v>
      </c>
      <c r="BM62" s="279"/>
      <c r="BN62" s="280">
        <f>0.25*BE62+BG62</f>
        <v>0</v>
      </c>
      <c r="BO62" s="280">
        <f>BF62+0.25*BD62</f>
        <v>0</v>
      </c>
      <c r="BP62" s="281">
        <f>BN62/B62</f>
        <v>0</v>
      </c>
      <c r="BQ62" s="281" t="e">
        <f>BN62/C62</f>
        <v>#DIV/0!</v>
      </c>
      <c r="BR62" s="279"/>
      <c r="BS62" s="280">
        <f>SUM(AS62:AT62)</f>
        <v>0</v>
      </c>
      <c r="BT62" s="280" t="str">
        <f>BB62</f>
        <v>-</v>
      </c>
      <c r="BU62" s="281">
        <f>BS62/B62</f>
        <v>0</v>
      </c>
      <c r="BV62" s="281" t="e">
        <f>BS62/C62</f>
        <v>#DIV/0!</v>
      </c>
      <c r="BW62" s="279"/>
      <c r="BX62" s="280">
        <f>H62</f>
        <v>0</v>
      </c>
      <c r="BY62" s="280">
        <f>BX62/D62</f>
        <v>0</v>
      </c>
      <c r="BZ62" s="281">
        <f>BX62/B62</f>
        <v>0</v>
      </c>
      <c r="CA62" s="281" t="e">
        <f>BX62/C62</f>
        <v>#DIV/0!</v>
      </c>
    </row>
    <row r="63" spans="1:79" ht="14.25" customHeight="1" x14ac:dyDescent="0.35">
      <c r="A63" s="58" t="s">
        <v>81</v>
      </c>
      <c r="B63" s="59">
        <f>'JMP Total sum FINAL calcs'!B63</f>
        <v>16913510.41842676</v>
      </c>
      <c r="C63" s="59">
        <f t="shared" si="176"/>
        <v>8571763.8788099997</v>
      </c>
      <c r="D63" s="60">
        <f>[1]HH_Islam_wealth!D66</f>
        <v>4.8057137645585399</v>
      </c>
      <c r="E63" s="60">
        <v>92.144000000000005</v>
      </c>
      <c r="F63" s="60">
        <v>7898366.3191900002</v>
      </c>
      <c r="G63" s="62">
        <v>1.00552</v>
      </c>
      <c r="H63" s="62">
        <v>86190.739069999996</v>
      </c>
      <c r="I63" s="62">
        <v>7.5977899999999998</v>
      </c>
      <c r="J63" s="62">
        <v>651264.76231000002</v>
      </c>
      <c r="K63" s="62"/>
      <c r="L63" s="62"/>
      <c r="M63" s="62">
        <v>79.228269999999995</v>
      </c>
      <c r="N63" s="62">
        <v>6791260.2907600002</v>
      </c>
      <c r="O63" s="62">
        <f t="shared" ref="O63:P63" si="280">M63</f>
        <v>79.228269999999995</v>
      </c>
      <c r="P63" s="62">
        <f t="shared" si="280"/>
        <v>6791260.2907600002</v>
      </c>
      <c r="Q63" s="62">
        <v>12.168419999999999</v>
      </c>
      <c r="R63" s="62">
        <v>1043048.08667</v>
      </c>
      <c r="S63" s="62"/>
      <c r="T63" s="63"/>
      <c r="U63" s="62">
        <v>72.720359999999999</v>
      </c>
      <c r="V63" s="62">
        <v>6233417.5778999999</v>
      </c>
      <c r="W63" s="62">
        <v>8.7272200000000009</v>
      </c>
      <c r="X63" s="62">
        <v>748076.50600000005</v>
      </c>
      <c r="Y63" s="62">
        <v>9.9491099999999992</v>
      </c>
      <c r="Z63" s="62">
        <v>852814.29353000002</v>
      </c>
      <c r="AA63" s="59">
        <f t="shared" ref="AA63:AA67" si="281">P63+T63</f>
        <v>6791260.2907600002</v>
      </c>
      <c r="AB63" s="64">
        <f t="shared" ref="AB63:AB67" si="282">AA63/(AA63+R63)</f>
        <v>0.86686149734992102</v>
      </c>
      <c r="AC63" s="59">
        <f t="shared" ref="AC63:AC67" si="283">V63*AB63</f>
        <v>5403509.6951857116</v>
      </c>
      <c r="AD63" s="59">
        <f t="shared" ref="AD63:AD67" si="284">V63*(1-AB63)</f>
        <v>829907.88271428808</v>
      </c>
      <c r="AE63" s="59">
        <f t="shared" ref="AE63:AE67" si="285">X63*AB63</f>
        <v>648478.72012345726</v>
      </c>
      <c r="AF63" s="59">
        <f t="shared" ref="AF63:AF67" si="286">X63*(1-AB63)</f>
        <v>99597.785876542839</v>
      </c>
      <c r="AG63" s="59">
        <f t="shared" ref="AG63:AG67" si="287">Z63*AB63</f>
        <v>739271.87545083091</v>
      </c>
      <c r="AH63" s="59">
        <f t="shared" ref="AH63:AH67" si="288">Z63*(1-AB63)</f>
        <v>113542.41807916915</v>
      </c>
      <c r="AI63" s="59"/>
      <c r="AJ63" s="59">
        <f>AC63/D63</f>
        <v>1124392.7457843686</v>
      </c>
      <c r="AK63" s="59">
        <f>AD63/($AI$2*D63)</f>
        <v>57563.969569913592</v>
      </c>
      <c r="AL63" s="59">
        <f>AE63/D63</f>
        <v>134939.10621683218</v>
      </c>
      <c r="AM63" s="59">
        <f>AF63/($AI$2*D63)</f>
        <v>6908.2895039832538</v>
      </c>
      <c r="AN63" s="59">
        <f t="shared" ref="AN63:AN67" si="289">AL63+AM63</f>
        <v>141847.39572081543</v>
      </c>
      <c r="AO63" s="59">
        <f>AG63/D63</f>
        <v>153831.85759061569</v>
      </c>
      <c r="AP63" s="59">
        <f>AH63/($AI$2*D63)</f>
        <v>7875.5153859091952</v>
      </c>
      <c r="AQ63" s="59">
        <f t="shared" ref="AQ63:AQ67" si="290">AO63+AP63</f>
        <v>161707.37297652487</v>
      </c>
      <c r="AR63" s="59">
        <f t="shared" ref="AR63:AR67" si="291">AQ63+AN63</f>
        <v>303554.76869734027</v>
      </c>
      <c r="AS63" s="59">
        <f t="shared" ref="AS63:AS67" si="292">J63*AB63</f>
        <v>564556.347027287</v>
      </c>
      <c r="AT63" s="59">
        <f t="shared" ref="AT63:AT67" si="293">J63*(1-AB63)</f>
        <v>86708.415282713002</v>
      </c>
      <c r="AU63" s="59">
        <f>AS63/D63</f>
        <v>117476.06592610868</v>
      </c>
      <c r="AV63" s="59">
        <f>AT63/($AI$2*D63)</f>
        <v>6014.2585493526003</v>
      </c>
      <c r="AW63" s="59">
        <f t="shared" ref="AW63:AW67" si="294">SUM(AU63:AV63)</f>
        <v>123490.32447546128</v>
      </c>
      <c r="AX63" s="59"/>
      <c r="AY63" s="59">
        <f t="shared" ref="AY63:AZ63" si="295">AQ63</f>
        <v>161707.37297652487</v>
      </c>
      <c r="AZ63" s="62">
        <f t="shared" si="295"/>
        <v>303554.76869734027</v>
      </c>
      <c r="BA63" s="62">
        <f t="shared" si="179"/>
        <v>1600890.7995300002</v>
      </c>
      <c r="BB63" s="59">
        <f t="shared" ref="BB63:BB67" si="296">AW63</f>
        <v>123490.32447546128</v>
      </c>
      <c r="BC63" s="59">
        <f t="shared" ref="BC63:BC67" si="297">BB63+AY63</f>
        <v>285197.69745198614</v>
      </c>
      <c r="BD63" s="59">
        <f t="shared" si="173"/>
        <v>279707.50606847723</v>
      </c>
      <c r="BE63" s="59">
        <f t="shared" si="174"/>
        <v>1475124.8183189235</v>
      </c>
      <c r="BF63" s="59">
        <f t="shared" ref="BF63:BG63" si="298">AZ63-BD63</f>
        <v>23847.262628863042</v>
      </c>
      <c r="BG63" s="59">
        <f t="shared" si="298"/>
        <v>125765.98121107672</v>
      </c>
      <c r="BI63" s="280">
        <f>0.75*BE63</f>
        <v>1106343.6137391925</v>
      </c>
      <c r="BJ63" s="280">
        <f>0.75*BD63</f>
        <v>209780.62955135794</v>
      </c>
      <c r="BK63" s="281">
        <f>BI63/B63</f>
        <v>6.5411826780433738E-2</v>
      </c>
      <c r="BL63" s="281">
        <f>BI63/C63</f>
        <v>0.12906837255213613</v>
      </c>
      <c r="BM63" s="279"/>
      <c r="BN63" s="280">
        <f>0.25*BE63+BG63</f>
        <v>494547.18579080759</v>
      </c>
      <c r="BO63" s="280">
        <f>BF63+0.25*BD63</f>
        <v>93774.13914598235</v>
      </c>
      <c r="BP63" s="281">
        <f>BN63/B63</f>
        <v>2.9239771848427951E-2</v>
      </c>
      <c r="BQ63" s="281">
        <f>BN63/C63</f>
        <v>5.769491469700453E-2</v>
      </c>
      <c r="BR63" s="279"/>
      <c r="BS63" s="280">
        <f>SUM(AS63:AT63)</f>
        <v>651264.76231000002</v>
      </c>
      <c r="BT63" s="280">
        <f>BB63</f>
        <v>123490.32447546128</v>
      </c>
      <c r="BU63" s="281">
        <f>BS63/B63</f>
        <v>3.850559382400396E-2</v>
      </c>
      <c r="BV63" s="281">
        <f>BS63/C63</f>
        <v>7.5977916741263959E-2</v>
      </c>
      <c r="BW63" s="279"/>
      <c r="BX63" s="280">
        <f>H63</f>
        <v>86190.739069999996</v>
      </c>
      <c r="BY63" s="280">
        <f>BX63/D63</f>
        <v>17935.054664646181</v>
      </c>
      <c r="BZ63" s="281">
        <f>BX63/B63</f>
        <v>5.0959698452722026E-3</v>
      </c>
      <c r="CA63" s="281">
        <f>BX63/C63</f>
        <v>1.0055192873787569E-2</v>
      </c>
    </row>
    <row r="64" spans="1:79" ht="14.25" customHeight="1" x14ac:dyDescent="0.35">
      <c r="A64" s="58" t="s">
        <v>98</v>
      </c>
      <c r="B64" s="59">
        <f>'JMP Total sum FINAL calcs'!B64</f>
        <v>777858.98244541732</v>
      </c>
      <c r="C64" s="59">
        <f t="shared" si="176"/>
        <v>206428.22224999999</v>
      </c>
      <c r="D64" s="60">
        <f>[1]HH_Islam_wealth!D67</f>
        <v>3.79520268281347</v>
      </c>
      <c r="E64" s="60">
        <v>86.805970000000002</v>
      </c>
      <c r="F64" s="60">
        <v>179192.02241000001</v>
      </c>
      <c r="G64" s="62">
        <v>0</v>
      </c>
      <c r="H64" s="62">
        <v>0</v>
      </c>
      <c r="I64" s="62">
        <v>2.24851</v>
      </c>
      <c r="J64" s="62">
        <v>4641.55843</v>
      </c>
      <c r="K64" s="62"/>
      <c r="L64" s="62"/>
      <c r="M64" s="62">
        <v>91.510760000000005</v>
      </c>
      <c r="N64" s="62">
        <v>188904.03245</v>
      </c>
      <c r="O64" s="62">
        <f t="shared" ref="O64:P64" si="299">M64</f>
        <v>91.510760000000005</v>
      </c>
      <c r="P64" s="62">
        <f t="shared" si="299"/>
        <v>188904.03245</v>
      </c>
      <c r="Q64" s="62">
        <v>6.2407300000000001</v>
      </c>
      <c r="R64" s="62">
        <v>12882.631369999999</v>
      </c>
      <c r="S64" s="62"/>
      <c r="T64" s="63"/>
      <c r="U64" s="62">
        <v>8.0723800000000008</v>
      </c>
      <c r="V64" s="62">
        <v>16663.66099</v>
      </c>
      <c r="W64" s="62">
        <v>80.890050000000002</v>
      </c>
      <c r="X64" s="62">
        <v>166979.89244</v>
      </c>
      <c r="Y64" s="62">
        <v>8.7890599999999992</v>
      </c>
      <c r="Z64" s="62">
        <v>18143.110390000002</v>
      </c>
      <c r="AA64" s="59">
        <f t="shared" si="281"/>
        <v>188904.03245</v>
      </c>
      <c r="AB64" s="64">
        <f t="shared" si="282"/>
        <v>0.93615717150915534</v>
      </c>
      <c r="AC64" s="59">
        <f t="shared" si="283"/>
        <v>15599.805739385851</v>
      </c>
      <c r="AD64" s="59">
        <f t="shared" si="284"/>
        <v>1063.8552506141489</v>
      </c>
      <c r="AE64" s="59">
        <f t="shared" si="285"/>
        <v>156319.42380553338</v>
      </c>
      <c r="AF64" s="59">
        <f t="shared" si="286"/>
        <v>10660.468634466608</v>
      </c>
      <c r="AG64" s="59">
        <f t="shared" si="287"/>
        <v>16984.802905080771</v>
      </c>
      <c r="AH64" s="59">
        <f t="shared" si="288"/>
        <v>1158.3074849192319</v>
      </c>
      <c r="AI64" s="59"/>
      <c r="AJ64" s="59">
        <f>AC64/D64</f>
        <v>4110.4012204748342</v>
      </c>
      <c r="AK64" s="59">
        <f>AD64/($AI$2*D64)</f>
        <v>93.43859775322889</v>
      </c>
      <c r="AL64" s="59">
        <f>AE64/D64</f>
        <v>41188.689213733967</v>
      </c>
      <c r="AM64" s="59">
        <f>AF64/($AI$2*D64)</f>
        <v>936.31087501970251</v>
      </c>
      <c r="AN64" s="59">
        <f t="shared" si="289"/>
        <v>42125.000088753673</v>
      </c>
      <c r="AO64" s="59">
        <f>AG64/D64</f>
        <v>4475.3348699915941</v>
      </c>
      <c r="AP64" s="59">
        <f>AH64/($AI$2*D64)</f>
        <v>101.73435445794182</v>
      </c>
      <c r="AQ64" s="59">
        <f t="shared" si="290"/>
        <v>4577.0692244495358</v>
      </c>
      <c r="AR64" s="59">
        <f t="shared" si="291"/>
        <v>46702.06931320321</v>
      </c>
      <c r="AS64" s="59">
        <f t="shared" si="292"/>
        <v>4345.228211223276</v>
      </c>
      <c r="AT64" s="59">
        <f t="shared" si="293"/>
        <v>296.33021877672422</v>
      </c>
      <c r="AU64" s="59">
        <f>AS64/D64</f>
        <v>1144.9265228707256</v>
      </c>
      <c r="AV64" s="59">
        <f>AT64/($AI$2*D64)</f>
        <v>26.026736342580776</v>
      </c>
      <c r="AW64" s="59">
        <f t="shared" si="294"/>
        <v>1170.9532592133064</v>
      </c>
      <c r="AX64" s="59"/>
      <c r="AY64" s="59">
        <f t="shared" ref="AY64:AZ64" si="300">AQ64</f>
        <v>4577.0692244495358</v>
      </c>
      <c r="AZ64" s="62">
        <f t="shared" si="300"/>
        <v>46702.06931320321</v>
      </c>
      <c r="BA64" s="62">
        <f t="shared" si="179"/>
        <v>185123.00283000001</v>
      </c>
      <c r="BB64" s="59">
        <f t="shared" si="296"/>
        <v>1170.9532592133064</v>
      </c>
      <c r="BC64" s="59">
        <f t="shared" si="297"/>
        <v>5748.0224836628422</v>
      </c>
      <c r="BD64" s="59">
        <f t="shared" si="173"/>
        <v>40540.184277398381</v>
      </c>
      <c r="BE64" s="59">
        <f t="shared" si="174"/>
        <v>160697.81829970895</v>
      </c>
      <c r="BF64" s="59">
        <f t="shared" ref="BF64:BG64" si="301">AZ64-BD64</f>
        <v>6161.8850358048294</v>
      </c>
      <c r="BG64" s="59">
        <f t="shared" si="301"/>
        <v>24425.184530291066</v>
      </c>
      <c r="BI64" s="280">
        <f>0.75*BE64</f>
        <v>120523.36372478171</v>
      </c>
      <c r="BJ64" s="280">
        <f>0.75*BD64</f>
        <v>30405.138208048786</v>
      </c>
      <c r="BK64" s="281">
        <f>BI64/B64</f>
        <v>0.15494243358337625</v>
      </c>
      <c r="BL64" s="281">
        <f>BI64/C64</f>
        <v>0.58385119249256001</v>
      </c>
      <c r="BM64" s="279"/>
      <c r="BN64" s="280">
        <f>0.25*BE64+BG64</f>
        <v>64599.639105218303</v>
      </c>
      <c r="BO64" s="280">
        <f>BF64+0.25*BD64</f>
        <v>16296.931105154425</v>
      </c>
      <c r="BP64" s="281">
        <f>BN64/B64</f>
        <v>8.3048008139124732E-2</v>
      </c>
      <c r="BQ64" s="281">
        <f>BN64/C64</f>
        <v>0.31293995753634557</v>
      </c>
      <c r="BR64" s="279"/>
      <c r="BS64" s="280">
        <f>SUM(AS64:AT64)</f>
        <v>4641.55843</v>
      </c>
      <c r="BT64" s="280">
        <f>BB64</f>
        <v>1170.9532592133064</v>
      </c>
      <c r="BU64" s="281">
        <f>BS64/B64</f>
        <v>5.9670949809025311E-3</v>
      </c>
      <c r="BV64" s="281">
        <f>BS64/C64</f>
        <v>2.24850961724542E-2</v>
      </c>
      <c r="BW64" s="279"/>
      <c r="BX64" s="280">
        <f>H64</f>
        <v>0</v>
      </c>
      <c r="BY64" s="280">
        <f>BX64/D64</f>
        <v>0</v>
      </c>
      <c r="BZ64" s="281">
        <f>BX64/B64</f>
        <v>0</v>
      </c>
      <c r="CA64" s="281">
        <f>BX64/C64</f>
        <v>0</v>
      </c>
    </row>
    <row r="65" spans="1:79" ht="14.25" customHeight="1" x14ac:dyDescent="0.35">
      <c r="A65" s="58" t="s">
        <v>75</v>
      </c>
      <c r="B65" s="59">
        <f>'JMP Total sum FINAL calcs'!B65</f>
        <v>10981230.415554462</v>
      </c>
      <c r="C65" s="59">
        <f t="shared" si="176"/>
        <v>5967858.7860700004</v>
      </c>
      <c r="D65" s="60">
        <f>[1]HH_Islam_wealth!D68</f>
        <v>4.4284968415282302</v>
      </c>
      <c r="E65" s="60">
        <v>20.730889999999999</v>
      </c>
      <c r="F65" s="60">
        <v>1237190.1751900001</v>
      </c>
      <c r="G65" s="62">
        <v>8.3452000000000002</v>
      </c>
      <c r="H65" s="62">
        <v>498029.78363000002</v>
      </c>
      <c r="I65" s="62">
        <v>11.05803</v>
      </c>
      <c r="J65" s="62">
        <v>659927.78255</v>
      </c>
      <c r="K65" s="62"/>
      <c r="L65" s="62"/>
      <c r="M65" s="62">
        <v>43.782110000000003</v>
      </c>
      <c r="N65" s="62">
        <v>2612854.50343</v>
      </c>
      <c r="O65" s="62">
        <f t="shared" ref="O65:P65" si="302">M65</f>
        <v>43.782110000000003</v>
      </c>
      <c r="P65" s="62">
        <f t="shared" si="302"/>
        <v>2612854.50343</v>
      </c>
      <c r="Q65" s="62">
        <v>36.814660000000003</v>
      </c>
      <c r="R65" s="62">
        <v>2197046.7164599998</v>
      </c>
      <c r="S65" s="62"/>
      <c r="T65" s="63"/>
      <c r="U65" s="62">
        <v>1.0615000000000001</v>
      </c>
      <c r="V65" s="62">
        <v>63348.97438</v>
      </c>
      <c r="W65" s="62">
        <v>23.862939999999998</v>
      </c>
      <c r="X65" s="62">
        <v>1424106.27788</v>
      </c>
      <c r="Y65" s="62">
        <v>55.672330000000002</v>
      </c>
      <c r="Z65" s="62">
        <v>3322445.9676199998</v>
      </c>
      <c r="AA65" s="59">
        <f t="shared" si="281"/>
        <v>2612854.50343</v>
      </c>
      <c r="AB65" s="64">
        <f t="shared" si="282"/>
        <v>0.54322415034746896</v>
      </c>
      <c r="AC65" s="59">
        <f t="shared" si="283"/>
        <v>34412.692782959079</v>
      </c>
      <c r="AD65" s="59">
        <f t="shared" si="284"/>
        <v>28936.281597040921</v>
      </c>
      <c r="AE65" s="59">
        <f t="shared" si="285"/>
        <v>773608.92280585947</v>
      </c>
      <c r="AF65" s="59">
        <f t="shared" si="286"/>
        <v>650497.35507414048</v>
      </c>
      <c r="AG65" s="59">
        <f t="shared" si="287"/>
        <v>1804832.8878357487</v>
      </c>
      <c r="AH65" s="59">
        <f t="shared" si="288"/>
        <v>1517613.0797842511</v>
      </c>
      <c r="AI65" s="59"/>
      <c r="AJ65" s="59">
        <f>AC65/D65</f>
        <v>7770.7389243804</v>
      </c>
      <c r="AK65" s="59">
        <f>AD65/($AI$2*D65)</f>
        <v>2178.03637310151</v>
      </c>
      <c r="AL65" s="59">
        <f>AE65/D65</f>
        <v>174688.82794526161</v>
      </c>
      <c r="AM65" s="59">
        <f>AF65/($AI$2*D65)</f>
        <v>48962.991157187644</v>
      </c>
      <c r="AN65" s="59">
        <f t="shared" si="289"/>
        <v>223651.81910244926</v>
      </c>
      <c r="AO65" s="59">
        <f>AG65/D65</f>
        <v>407549.77420575934</v>
      </c>
      <c r="AP65" s="59">
        <f>AH65/($AI$2*D65)</f>
        <v>114230.86539228044</v>
      </c>
      <c r="AQ65" s="59">
        <f t="shared" si="290"/>
        <v>521780.63959803979</v>
      </c>
      <c r="AR65" s="59">
        <f t="shared" si="291"/>
        <v>745432.45870048902</v>
      </c>
      <c r="AS65" s="59">
        <f t="shared" si="292"/>
        <v>358488.70896641299</v>
      </c>
      <c r="AT65" s="59">
        <f t="shared" si="293"/>
        <v>301439.07358358701</v>
      </c>
      <c r="AU65" s="59">
        <f>AS65/D65</f>
        <v>80950.426701151737</v>
      </c>
      <c r="AV65" s="59">
        <f>AT65/($AI$2*D65)</f>
        <v>22689.344667084475</v>
      </c>
      <c r="AW65" s="59">
        <f t="shared" si="294"/>
        <v>103639.77136823621</v>
      </c>
      <c r="AX65" s="59"/>
      <c r="AY65" s="59">
        <f t="shared" ref="AY65:AZ65" si="303">AQ65</f>
        <v>521780.63959803979</v>
      </c>
      <c r="AZ65" s="62">
        <f t="shared" si="303"/>
        <v>745432.45870048902</v>
      </c>
      <c r="BA65" s="62">
        <f t="shared" si="179"/>
        <v>4746552.2454999993</v>
      </c>
      <c r="BB65" s="59">
        <f t="shared" si="296"/>
        <v>103639.77136823621</v>
      </c>
      <c r="BC65" s="59">
        <f t="shared" si="297"/>
        <v>625420.41096627596</v>
      </c>
      <c r="BD65" s="59">
        <f t="shared" si="173"/>
        <v>154534.78303749379</v>
      </c>
      <c r="BE65" s="59">
        <f t="shared" si="174"/>
        <v>984002.52480713476</v>
      </c>
      <c r="BF65" s="59">
        <f t="shared" ref="BF65:BG65" si="304">AZ65-BD65</f>
        <v>590897.6756629952</v>
      </c>
      <c r="BG65" s="59">
        <f t="shared" si="304"/>
        <v>3762549.7206928646</v>
      </c>
      <c r="BI65" s="280">
        <f>0.75*BE65</f>
        <v>738001.8936053511</v>
      </c>
      <c r="BJ65" s="280">
        <f>0.75*BD65</f>
        <v>115901.08727812034</v>
      </c>
      <c r="BK65" s="281">
        <f>BI65/B65</f>
        <v>6.7205756156432317E-2</v>
      </c>
      <c r="BL65" s="281">
        <f>BI65/C65</f>
        <v>0.12366276080928278</v>
      </c>
      <c r="BM65" s="279"/>
      <c r="BN65" s="280">
        <f>0.25*BE65+BG65</f>
        <v>4008550.3518946483</v>
      </c>
      <c r="BO65" s="280">
        <f>BF65+0.25*BD65</f>
        <v>629531.37142236868</v>
      </c>
      <c r="BP65" s="281">
        <f>BN65/B65</f>
        <v>0.3650365396410134</v>
      </c>
      <c r="BQ65" s="281">
        <f>BN65/C65</f>
        <v>0.67168988000374408</v>
      </c>
      <c r="BR65" s="279"/>
      <c r="BS65" s="280">
        <f>SUM(AS65:AT65)</f>
        <v>659927.78255</v>
      </c>
      <c r="BT65" s="280">
        <f>BB65</f>
        <v>103639.77136823621</v>
      </c>
      <c r="BU65" s="281">
        <f>BS65/B65</f>
        <v>6.0095978098705531E-2</v>
      </c>
      <c r="BV65" s="281">
        <f>BS65/C65</f>
        <v>0.11058032808859082</v>
      </c>
      <c r="BW65" s="279"/>
      <c r="BX65" s="280">
        <f>H65</f>
        <v>498029.78363000002</v>
      </c>
      <c r="BY65" s="280">
        <f>BX65/D65</f>
        <v>112460.23232075624</v>
      </c>
      <c r="BZ65" s="281">
        <f>BX65/B65</f>
        <v>4.5352821567659782E-2</v>
      </c>
      <c r="CA65" s="281">
        <f>BX65/C65</f>
        <v>8.3452005398064452E-2</v>
      </c>
    </row>
    <row r="66" spans="1:79" ht="14.25" customHeight="1" x14ac:dyDescent="0.35">
      <c r="A66" s="58" t="s">
        <v>78</v>
      </c>
      <c r="B66" s="59">
        <f>'JMP Total sum FINAL calcs'!B66</f>
        <v>9265068.093262706</v>
      </c>
      <c r="C66" s="59">
        <f t="shared" si="176"/>
        <v>5230778.94405</v>
      </c>
      <c r="D66" s="60">
        <f>[1]HH_Islam_wealth!D69</f>
        <v>4.4674915344187101</v>
      </c>
      <c r="E66" s="60">
        <v>96.142849999999996</v>
      </c>
      <c r="F66" s="60">
        <v>5029019.9091800004</v>
      </c>
      <c r="G66" s="62">
        <v>1.88733</v>
      </c>
      <c r="H66" s="62">
        <v>98722.059160000004</v>
      </c>
      <c r="I66" s="62">
        <v>2.6959399999999998</v>
      </c>
      <c r="J66" s="62">
        <v>141018.89955</v>
      </c>
      <c r="K66" s="62">
        <v>50.75347</v>
      </c>
      <c r="L66" s="62">
        <v>2654801.9746400001</v>
      </c>
      <c r="M66" s="62"/>
      <c r="N66" s="62"/>
      <c r="O66" s="62">
        <f t="shared" ref="O66:P66" si="305">K66</f>
        <v>50.75347</v>
      </c>
      <c r="P66" s="62">
        <f t="shared" si="305"/>
        <v>2654801.9746400001</v>
      </c>
      <c r="Q66" s="62">
        <v>10.14561</v>
      </c>
      <c r="R66" s="62">
        <v>530694.37190000003</v>
      </c>
      <c r="S66" s="62">
        <v>34.51764</v>
      </c>
      <c r="T66" s="63">
        <v>1805541.6388000001</v>
      </c>
      <c r="U66" s="62">
        <v>66.375730000000004</v>
      </c>
      <c r="V66" s="62">
        <v>3471967.4992300002</v>
      </c>
      <c r="W66" s="62">
        <v>19.676649999999999</v>
      </c>
      <c r="X66" s="62">
        <v>1029242.31322</v>
      </c>
      <c r="Y66" s="62">
        <v>9.3643400000000003</v>
      </c>
      <c r="Z66" s="62">
        <v>489828.17290000001</v>
      </c>
      <c r="AA66" s="59">
        <f t="shared" si="281"/>
        <v>4460343.6134400005</v>
      </c>
      <c r="AB66" s="64">
        <f t="shared" si="282"/>
        <v>0.89367054038482785</v>
      </c>
      <c r="AC66" s="59">
        <f t="shared" si="283"/>
        <v>3102795.0712354337</v>
      </c>
      <c r="AD66" s="59">
        <f t="shared" si="284"/>
        <v>369172.42799456656</v>
      </c>
      <c r="AE66" s="59">
        <f t="shared" si="285"/>
        <v>919803.5342422477</v>
      </c>
      <c r="AF66" s="59">
        <f t="shared" si="286"/>
        <v>109438.77897775236</v>
      </c>
      <c r="AG66" s="59">
        <f t="shared" si="287"/>
        <v>437745.00797125587</v>
      </c>
      <c r="AH66" s="59">
        <f t="shared" si="288"/>
        <v>52083.164928744111</v>
      </c>
      <c r="AI66" s="59"/>
      <c r="AJ66" s="59">
        <f>AC66/D66</f>
        <v>694527.35328778985</v>
      </c>
      <c r="AK66" s="59">
        <f>AD66/($AI$2*D66)</f>
        <v>27545.094389126923</v>
      </c>
      <c r="AL66" s="59">
        <f>AE66/D66</f>
        <v>205888.14263123801</v>
      </c>
      <c r="AM66" s="59">
        <f>AF66/($AI$2*D66)</f>
        <v>8165.5651077424318</v>
      </c>
      <c r="AN66" s="59">
        <f t="shared" si="289"/>
        <v>214053.70773898045</v>
      </c>
      <c r="AO66" s="59">
        <f>AG66/D66</f>
        <v>97984.518739152642</v>
      </c>
      <c r="AP66" s="59">
        <f>AH66/($AI$2*D66)</f>
        <v>3886.0857021203014</v>
      </c>
      <c r="AQ66" s="59">
        <f t="shared" si="290"/>
        <v>101870.60444127294</v>
      </c>
      <c r="AR66" s="59">
        <f t="shared" si="291"/>
        <v>315924.31218025339</v>
      </c>
      <c r="AS66" s="59">
        <f t="shared" si="292"/>
        <v>126024.43616532226</v>
      </c>
      <c r="AT66" s="59">
        <f t="shared" si="293"/>
        <v>14994.463384677743</v>
      </c>
      <c r="AU66" s="59">
        <f>AS66/D66</f>
        <v>28209.216557971606</v>
      </c>
      <c r="AV66" s="59">
        <f>AT66/($AI$2*D66)</f>
        <v>1118.7831970250359</v>
      </c>
      <c r="AW66" s="59">
        <f t="shared" si="294"/>
        <v>29327.999754996643</v>
      </c>
      <c r="AX66" s="59"/>
      <c r="AY66" s="59">
        <f t="shared" ref="AY66:AZ66" si="306">AQ66</f>
        <v>101870.60444127294</v>
      </c>
      <c r="AZ66" s="62">
        <f t="shared" si="306"/>
        <v>315924.31218025339</v>
      </c>
      <c r="BA66" s="62">
        <f t="shared" si="179"/>
        <v>1519070.48612</v>
      </c>
      <c r="BB66" s="59">
        <f t="shared" si="296"/>
        <v>29327.999754996643</v>
      </c>
      <c r="BC66" s="59">
        <f t="shared" si="297"/>
        <v>131198.60419626959</v>
      </c>
      <c r="BD66" s="59">
        <f t="shared" si="173"/>
        <v>303738.63757299271</v>
      </c>
      <c r="BE66" s="59">
        <f t="shared" si="174"/>
        <v>1460477.6588646222</v>
      </c>
      <c r="BF66" s="59">
        <f t="shared" ref="BF66:BG66" si="307">AZ66-BD66</f>
        <v>12185.674607260677</v>
      </c>
      <c r="BG66" s="59">
        <f t="shared" si="307"/>
        <v>58592.827255377779</v>
      </c>
      <c r="BI66" s="280">
        <f>0.75*BE66</f>
        <v>1095358.2441484667</v>
      </c>
      <c r="BJ66" s="280">
        <f>0.75*BD66</f>
        <v>227803.97817974453</v>
      </c>
      <c r="BK66" s="281">
        <f>BI66/B66</f>
        <v>0.11822452173287103</v>
      </c>
      <c r="BL66" s="281">
        <f>BI66/C66</f>
        <v>0.20940633428878397</v>
      </c>
      <c r="BM66" s="279"/>
      <c r="BN66" s="280">
        <f>0.25*BE66+BG66</f>
        <v>423712.24197153334</v>
      </c>
      <c r="BO66" s="280">
        <f>BF66+0.25*BD66</f>
        <v>88120.334000508854</v>
      </c>
      <c r="BP66" s="281">
        <f>BN66/B66</f>
        <v>4.5732231831047722E-2</v>
      </c>
      <c r="BQ66" s="281">
        <f>BN66/C66</f>
        <v>8.1003660545339071E-2</v>
      </c>
      <c r="BR66" s="279"/>
      <c r="BS66" s="280">
        <f>SUM(AS66:AT66)</f>
        <v>141018.89955</v>
      </c>
      <c r="BT66" s="280">
        <f>BB66</f>
        <v>29327.999754996643</v>
      </c>
      <c r="BU66" s="281">
        <f>BS66/B66</f>
        <v>1.5220492513438183E-2</v>
      </c>
      <c r="BV66" s="281">
        <f>BS66/C66</f>
        <v>2.6959445439843851E-2</v>
      </c>
      <c r="BW66" s="279"/>
      <c r="BX66" s="280">
        <f>H66</f>
        <v>98722.059160000004</v>
      </c>
      <c r="BY66" s="280">
        <f>BX66/D66</f>
        <v>22097.872687484629</v>
      </c>
      <c r="BZ66" s="281">
        <f>BX66/B66</f>
        <v>1.0655297744847431E-2</v>
      </c>
      <c r="CA66" s="281">
        <f>BX66/C66</f>
        <v>1.8873299792623838E-2</v>
      </c>
    </row>
    <row r="67" spans="1:79" ht="14.25" customHeight="1" x14ac:dyDescent="0.35">
      <c r="A67" s="58" t="s">
        <v>100</v>
      </c>
      <c r="B67" s="59">
        <f>'JMP Total sum FINAL calcs'!B67</f>
        <v>2890298.5537905628</v>
      </c>
      <c r="C67" s="59">
        <f t="shared" si="176"/>
        <v>1600589.7325900001</v>
      </c>
      <c r="D67" s="60">
        <f>[1]HH_Islam_wealth!D70</f>
        <v>3.0609228516814899</v>
      </c>
      <c r="E67" s="60">
        <v>93.382859999999994</v>
      </c>
      <c r="F67" s="60">
        <v>1494676.54568</v>
      </c>
      <c r="G67" s="62">
        <v>0.94786000000000004</v>
      </c>
      <c r="H67" s="62">
        <v>15171.33423</v>
      </c>
      <c r="I67" s="62">
        <v>0.52037</v>
      </c>
      <c r="J67" s="62">
        <v>8328.9755600000008</v>
      </c>
      <c r="K67" s="62"/>
      <c r="L67" s="62"/>
      <c r="M67" s="62">
        <v>85.52852</v>
      </c>
      <c r="N67" s="62">
        <v>1368960.6370000001</v>
      </c>
      <c r="O67" s="62">
        <f t="shared" ref="O67:P67" si="308">M67</f>
        <v>85.52852</v>
      </c>
      <c r="P67" s="62">
        <f t="shared" si="308"/>
        <v>1368960.6370000001</v>
      </c>
      <c r="Q67" s="62">
        <v>13.003259999999999</v>
      </c>
      <c r="R67" s="62">
        <v>208128.78580000001</v>
      </c>
      <c r="S67" s="62"/>
      <c r="T67" s="63"/>
      <c r="U67" s="62">
        <v>35.222090000000001</v>
      </c>
      <c r="V67" s="62">
        <v>563761.18770000001</v>
      </c>
      <c r="W67" s="62">
        <v>29.082989999999999</v>
      </c>
      <c r="X67" s="62">
        <v>465499.37111000001</v>
      </c>
      <c r="Y67" s="62">
        <v>34.226689999999998</v>
      </c>
      <c r="Z67" s="62">
        <v>547828.86398000002</v>
      </c>
      <c r="AA67" s="59">
        <f t="shared" si="281"/>
        <v>1368960.6370000001</v>
      </c>
      <c r="AB67" s="64">
        <f t="shared" si="282"/>
        <v>0.86802981315385186</v>
      </c>
      <c r="AC67" s="59">
        <f t="shared" si="283"/>
        <v>489361.51842262462</v>
      </c>
      <c r="AD67" s="59">
        <f t="shared" si="284"/>
        <v>74399.669277375389</v>
      </c>
      <c r="AE67" s="59">
        <f t="shared" si="285"/>
        <v>404067.33212784887</v>
      </c>
      <c r="AF67" s="59">
        <f t="shared" si="286"/>
        <v>61432.038982151156</v>
      </c>
      <c r="AG67" s="59">
        <f t="shared" si="287"/>
        <v>475531.78644084634</v>
      </c>
      <c r="AH67" s="59">
        <f t="shared" si="288"/>
        <v>72297.077539153674</v>
      </c>
      <c r="AI67" s="59"/>
      <c r="AJ67" s="59">
        <f>AC67/D67</f>
        <v>159873.84920655494</v>
      </c>
      <c r="AK67" s="59">
        <f>AD67/($AI$2*D67)</f>
        <v>8102.095662261313</v>
      </c>
      <c r="AL67" s="59">
        <f>AE67/D67</f>
        <v>132008.33595197546</v>
      </c>
      <c r="AM67" s="59">
        <f>AF67/($AI$2*D67)</f>
        <v>6689.9256595554752</v>
      </c>
      <c r="AN67" s="59">
        <f t="shared" si="289"/>
        <v>138698.26161153094</v>
      </c>
      <c r="AO67" s="59">
        <f>AG67/D67</f>
        <v>155355.69156198017</v>
      </c>
      <c r="AP67" s="59">
        <f>AH67/($AI$2*D67)</f>
        <v>7873.1242223716872</v>
      </c>
      <c r="AQ67" s="59">
        <f t="shared" si="290"/>
        <v>163228.81578435187</v>
      </c>
      <c r="AR67" s="59">
        <f t="shared" si="291"/>
        <v>301927.07739588281</v>
      </c>
      <c r="AS67" s="59">
        <f t="shared" si="292"/>
        <v>7229.7990991097995</v>
      </c>
      <c r="AT67" s="59">
        <f t="shared" si="293"/>
        <v>1099.1764608902015</v>
      </c>
      <c r="AU67" s="59">
        <f>AS67/D67</f>
        <v>2361.9671090822089</v>
      </c>
      <c r="AV67" s="59">
        <f>AT67/($AI$2*D67)</f>
        <v>119.69989816267109</v>
      </c>
      <c r="AW67" s="59">
        <f t="shared" si="294"/>
        <v>2481.6670072448801</v>
      </c>
      <c r="AX67" s="59"/>
      <c r="AY67" s="59">
        <f t="shared" ref="AY67:AZ67" si="309">AQ67</f>
        <v>163228.81578435187</v>
      </c>
      <c r="AZ67" s="62">
        <f t="shared" si="309"/>
        <v>301927.07739588281</v>
      </c>
      <c r="BA67" s="62">
        <f t="shared" si="179"/>
        <v>1013328.23509</v>
      </c>
      <c r="BB67" s="59">
        <f t="shared" si="296"/>
        <v>2481.6670072448801</v>
      </c>
      <c r="BC67" s="59">
        <f t="shared" si="297"/>
        <v>165710.48279159676</v>
      </c>
      <c r="BD67" s="59">
        <f t="shared" si="173"/>
        <v>281948.13998668885</v>
      </c>
      <c r="BE67" s="59">
        <f t="shared" si="174"/>
        <v>946274.88711456547</v>
      </c>
      <c r="BF67" s="59">
        <f t="shared" ref="BF67:BG67" si="310">AZ67-BD67</f>
        <v>19978.937409193953</v>
      </c>
      <c r="BG67" s="59">
        <f t="shared" si="310"/>
        <v>67053.347975434503</v>
      </c>
      <c r="BI67" s="280">
        <f>0.75*BE67</f>
        <v>709706.16533592413</v>
      </c>
      <c r="BJ67" s="280">
        <f>0.75*BD67</f>
        <v>211461.10499001664</v>
      </c>
      <c r="BK67" s="281">
        <f>BI67/B67</f>
        <v>0.24554770108615948</v>
      </c>
      <c r="BL67" s="281">
        <f>BI67/C67</f>
        <v>0.44340292261372344</v>
      </c>
      <c r="BM67" s="279"/>
      <c r="BN67" s="280">
        <f>0.25*BE67+BG67</f>
        <v>303622.06975407584</v>
      </c>
      <c r="BO67" s="280">
        <f>BF67+0.25*BD67</f>
        <v>90465.972405866167</v>
      </c>
      <c r="BP67" s="281">
        <f>BN67/B67</f>
        <v>0.10504868756754633</v>
      </c>
      <c r="BQ67" s="281">
        <f>BN67/C67</f>
        <v>0.1896938756834137</v>
      </c>
      <c r="BR67" s="279"/>
      <c r="BS67" s="280">
        <f>SUM(AS67:AT67)</f>
        <v>8328.9755600000008</v>
      </c>
      <c r="BT67" s="280">
        <f>BB67</f>
        <v>2481.6670072448801</v>
      </c>
      <c r="BU67" s="281">
        <f>BS67/B67</f>
        <v>2.8817007672362195E-3</v>
      </c>
      <c r="BV67" s="281">
        <f>BS67/C67</f>
        <v>5.2036917333728224E-3</v>
      </c>
      <c r="BW67" s="279"/>
      <c r="BX67" s="280">
        <f>H67</f>
        <v>15171.33423</v>
      </c>
      <c r="BY67" s="280">
        <f>BX67/D67</f>
        <v>4956.4575669281458</v>
      </c>
      <c r="BZ67" s="281">
        <f>BX67/B67</f>
        <v>5.24905436156522E-3</v>
      </c>
      <c r="CA67" s="281">
        <f>BX67/C67</f>
        <v>9.4785902477647725E-3</v>
      </c>
    </row>
    <row r="68" spans="1:79" ht="14.25" customHeight="1" x14ac:dyDescent="0.35">
      <c r="A68" s="58" t="s">
        <v>103</v>
      </c>
      <c r="B68" s="59">
        <f>'JMP Total sum FINAL calcs'!B68</f>
        <v>384895.96551022248</v>
      </c>
      <c r="C68" s="59">
        <f t="shared" si="176"/>
        <v>0</v>
      </c>
      <c r="D68" s="60">
        <f>[1]HH_Islam_wealth!D71</f>
        <v>3.6529293392895306</v>
      </c>
      <c r="E68" s="65">
        <v>100</v>
      </c>
      <c r="F68" s="65">
        <v>384896</v>
      </c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3"/>
      <c r="U68" s="62"/>
      <c r="V68" s="62"/>
      <c r="W68" s="62"/>
      <c r="X68" s="62"/>
      <c r="Y68" s="62"/>
      <c r="Z68" s="62"/>
      <c r="AA68" s="59"/>
      <c r="AB68" s="64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 t="s">
        <v>238</v>
      </c>
      <c r="AZ68" s="62">
        <f>AR68</f>
        <v>0</v>
      </c>
      <c r="BA68" s="62">
        <f t="shared" si="179"/>
        <v>0</v>
      </c>
      <c r="BB68" s="59" t="s">
        <v>238</v>
      </c>
      <c r="BC68" s="59" t="s">
        <v>238</v>
      </c>
      <c r="BD68" s="59">
        <f t="shared" si="173"/>
        <v>0</v>
      </c>
      <c r="BE68" s="59">
        <f t="shared" si="174"/>
        <v>0</v>
      </c>
      <c r="BF68" s="59">
        <f t="shared" ref="BF68:BG68" si="311">AZ68-BD68</f>
        <v>0</v>
      </c>
      <c r="BG68" s="59">
        <f t="shared" si="311"/>
        <v>0</v>
      </c>
      <c r="BI68" s="280">
        <f>0.75*BE68</f>
        <v>0</v>
      </c>
      <c r="BJ68" s="280">
        <f>0.75*BD68</f>
        <v>0</v>
      </c>
      <c r="BK68" s="281">
        <f>BI68/B68</f>
        <v>0</v>
      </c>
      <c r="BL68" s="281" t="e">
        <f>BI68/C68</f>
        <v>#DIV/0!</v>
      </c>
      <c r="BM68" s="279"/>
      <c r="BN68" s="280">
        <f>0.25*BE68+BG68</f>
        <v>0</v>
      </c>
      <c r="BO68" s="280">
        <f>BF68+0.25*BD68</f>
        <v>0</v>
      </c>
      <c r="BP68" s="281">
        <f>BN68/B68</f>
        <v>0</v>
      </c>
      <c r="BQ68" s="281" t="e">
        <f>BN68/C68</f>
        <v>#DIV/0!</v>
      </c>
      <c r="BR68" s="279"/>
      <c r="BS68" s="280">
        <f>SUM(AS68:AT68)</f>
        <v>0</v>
      </c>
      <c r="BT68" s="280" t="str">
        <f>BB68</f>
        <v>-</v>
      </c>
      <c r="BU68" s="281">
        <f>BS68/B68</f>
        <v>0</v>
      </c>
      <c r="BV68" s="281" t="e">
        <f>BS68/C68</f>
        <v>#DIV/0!</v>
      </c>
      <c r="BW68" s="279"/>
      <c r="BX68" s="280">
        <f>H68</f>
        <v>0</v>
      </c>
      <c r="BY68" s="280">
        <f>BX68/D68</f>
        <v>0</v>
      </c>
      <c r="BZ68" s="281">
        <f>BX68/B68</f>
        <v>0</v>
      </c>
      <c r="CA68" s="281" t="e">
        <f>BX68/C68</f>
        <v>#DIV/0!</v>
      </c>
    </row>
    <row r="69" spans="1:79" ht="14.25" customHeight="1" x14ac:dyDescent="0.35">
      <c r="A69" s="58" t="s">
        <v>22</v>
      </c>
      <c r="B69" s="59">
        <f>'JMP Total sum FINAL calcs'!B69</f>
        <v>129163259.24036303</v>
      </c>
      <c r="C69" s="59">
        <f t="shared" si="176"/>
        <v>103158826.26999</v>
      </c>
      <c r="D69" s="60">
        <f>[1]HH_Islam_wealth!D72</f>
        <v>3.7401749708323599</v>
      </c>
      <c r="E69" s="60">
        <v>98.083110000000005</v>
      </c>
      <c r="F69" s="60">
        <v>101181381.55778</v>
      </c>
      <c r="G69" s="62">
        <v>0.29826000000000003</v>
      </c>
      <c r="H69" s="62">
        <v>307677.25487</v>
      </c>
      <c r="I69" s="62">
        <v>0.41625000000000001</v>
      </c>
      <c r="J69" s="62">
        <v>429396.10212</v>
      </c>
      <c r="K69" s="62">
        <v>41.123640000000002</v>
      </c>
      <c r="L69" s="62">
        <v>42422660.52651</v>
      </c>
      <c r="M69" s="62"/>
      <c r="N69" s="62"/>
      <c r="O69" s="62">
        <f t="shared" ref="O69:P69" si="312">K69</f>
        <v>41.123640000000002</v>
      </c>
      <c r="P69" s="62">
        <f t="shared" si="312"/>
        <v>42422660.52651</v>
      </c>
      <c r="Q69" s="62">
        <v>5.8994600000000004</v>
      </c>
      <c r="R69" s="62">
        <v>6085817.8075700002</v>
      </c>
      <c r="S69" s="62">
        <v>52.2624</v>
      </c>
      <c r="T69" s="63">
        <v>53913274.578919999</v>
      </c>
      <c r="U69" s="62">
        <v>90.793710000000004</v>
      </c>
      <c r="V69" s="62">
        <v>93661722.360540003</v>
      </c>
      <c r="W69" s="62">
        <v>7.9556199999999997</v>
      </c>
      <c r="X69" s="62">
        <v>8206927.79201</v>
      </c>
      <c r="Y69" s="62">
        <v>0.53617000000000004</v>
      </c>
      <c r="Z69" s="62">
        <v>553102.76043999998</v>
      </c>
      <c r="AA69" s="59">
        <f>P69+T69</f>
        <v>96335935.105430007</v>
      </c>
      <c r="AB69" s="64">
        <f>AA69/(AA69+R69)</f>
        <v>0.94058080793892029</v>
      </c>
      <c r="AC69" s="59">
        <f>V69*AB69</f>
        <v>88096418.490827546</v>
      </c>
      <c r="AD69" s="59">
        <f>V69*(1-AB69)</f>
        <v>5565303.8697124505</v>
      </c>
      <c r="AE69" s="59">
        <f>X69*AB69</f>
        <v>7719278.7733051451</v>
      </c>
      <c r="AF69" s="59">
        <f>X69*(1-AB69)</f>
        <v>487649.018704855</v>
      </c>
      <c r="AG69" s="59">
        <f>Z69*AB69</f>
        <v>520237.84128790227</v>
      </c>
      <c r="AH69" s="59">
        <f>Z69*(1-AB69)</f>
        <v>32864.919152097718</v>
      </c>
      <c r="AI69" s="59"/>
      <c r="AJ69" s="59">
        <f>AC69/D69</f>
        <v>23554090.163654044</v>
      </c>
      <c r="AK69" s="59">
        <f>AD69/($AI$2*D69)</f>
        <v>495993.18330588832</v>
      </c>
      <c r="AL69" s="59">
        <f>AE69/D69</f>
        <v>2063881.7257223804</v>
      </c>
      <c r="AM69" s="59">
        <f>AF69/($AI$2*D69)</f>
        <v>43460.446147374649</v>
      </c>
      <c r="AN69" s="59">
        <f>AL69+AM69</f>
        <v>2107342.1718697553</v>
      </c>
      <c r="AO69" s="59">
        <f>AG69/D69</f>
        <v>139094.51973369191</v>
      </c>
      <c r="AP69" s="59">
        <f>AH69/($AI$2*D69)</f>
        <v>2929.0001500280769</v>
      </c>
      <c r="AQ69" s="59">
        <f>AO69+AP69</f>
        <v>142023.51988371997</v>
      </c>
      <c r="AR69" s="59">
        <f>AQ69+AN69</f>
        <v>2249365.691753475</v>
      </c>
      <c r="AS69" s="59">
        <f>J69*AB69</f>
        <v>403881.7326578527</v>
      </c>
      <c r="AT69" s="59">
        <f>J69*(1-AB69)</f>
        <v>25514.369462147275</v>
      </c>
      <c r="AU69" s="59">
        <f>AS69/D69</f>
        <v>107984.71617170642</v>
      </c>
      <c r="AV69" s="59">
        <f>AT69/($AI$2*D69)</f>
        <v>2273.9015920485276</v>
      </c>
      <c r="AW69" s="59">
        <f>SUM(AU69:AV69)</f>
        <v>110258.61776375494</v>
      </c>
      <c r="AX69" s="59"/>
      <c r="AY69" s="59">
        <f t="shared" ref="AY69:AZ69" si="313">AQ69</f>
        <v>142023.51988371997</v>
      </c>
      <c r="AZ69" s="62">
        <f t="shared" si="313"/>
        <v>2249365.691753475</v>
      </c>
      <c r="BA69" s="62">
        <f t="shared" si="179"/>
        <v>8760030.5524499994</v>
      </c>
      <c r="BB69" s="59">
        <f>AW69</f>
        <v>110258.61776375494</v>
      </c>
      <c r="BC69" s="59">
        <f>BB69+AY69</f>
        <v>252282.13764747491</v>
      </c>
      <c r="BD69" s="59">
        <f t="shared" ref="BD69:BD100" si="314">AZ69*(E69/100)</f>
        <v>2206247.8257448222</v>
      </c>
      <c r="BE69" s="59">
        <f t="shared" ref="BE69:BE100" si="315">BA69*(E69/100)</f>
        <v>8592110.4027931411</v>
      </c>
      <c r="BF69" s="59">
        <f t="shared" ref="BF69:BG69" si="316">AZ69-BD69</f>
        <v>43117.86600865284</v>
      </c>
      <c r="BG69" s="59">
        <f t="shared" si="316"/>
        <v>167920.1496568583</v>
      </c>
      <c r="BI69" s="280">
        <f>0.75*BE69</f>
        <v>6444082.8020948563</v>
      </c>
      <c r="BJ69" s="280">
        <f>0.75*BD69</f>
        <v>1654685.8693086165</v>
      </c>
      <c r="BK69" s="281">
        <f>BI69/B69</f>
        <v>4.9890989434564416E-2</v>
      </c>
      <c r="BL69" s="281">
        <f>BI69/C69</f>
        <v>6.2467585519335331E-2</v>
      </c>
      <c r="BM69" s="279"/>
      <c r="BN69" s="280">
        <f>0.25*BE69+BG69</f>
        <v>2315947.7503551436</v>
      </c>
      <c r="BO69" s="280">
        <f>BF69+0.25*BD69</f>
        <v>594679.82244485838</v>
      </c>
      <c r="BP69" s="281">
        <f>BN69/B69</f>
        <v>1.793039107231988E-2</v>
      </c>
      <c r="BQ69" s="281">
        <f>BN69/C69</f>
        <v>2.2450311176416299E-2</v>
      </c>
      <c r="BR69" s="279"/>
      <c r="BS69" s="280">
        <f>SUM(AS69:AT69)</f>
        <v>429396.10212</v>
      </c>
      <c r="BT69" s="280">
        <f>BB69</f>
        <v>110258.61776375494</v>
      </c>
      <c r="BU69" s="281">
        <f>BS69/B69</f>
        <v>3.3244446187357846E-3</v>
      </c>
      <c r="BV69" s="281">
        <f>BS69/C69</f>
        <v>4.1624756469812209E-3</v>
      </c>
      <c r="BW69" s="279"/>
      <c r="BX69" s="280">
        <f>H69</f>
        <v>307677.25487</v>
      </c>
      <c r="BY69" s="280">
        <f>BX69/D69</f>
        <v>82262.797133666652</v>
      </c>
      <c r="BZ69" s="281">
        <f>BX69/B69</f>
        <v>2.3820802965140108E-3</v>
      </c>
      <c r="CA69" s="281">
        <f>BX69/C69</f>
        <v>2.9825587009369319E-3</v>
      </c>
    </row>
    <row r="70" spans="1:79" ht="14.25" customHeight="1" x14ac:dyDescent="0.35">
      <c r="A70" s="58" t="s">
        <v>105</v>
      </c>
      <c r="B70" s="59">
        <f>'JMP Total sum FINAL calcs'!B70</f>
        <v>0</v>
      </c>
      <c r="C70" s="59">
        <f t="shared" si="176"/>
        <v>0</v>
      </c>
      <c r="D70" s="60">
        <f>[1]HH_Islam_wealth!D73</f>
        <v>3.6529293392895306</v>
      </c>
      <c r="E70" s="65"/>
      <c r="F70" s="65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3"/>
      <c r="U70" s="62"/>
      <c r="V70" s="62"/>
      <c r="W70" s="62"/>
      <c r="X70" s="62"/>
      <c r="Y70" s="62"/>
      <c r="Z70" s="62"/>
      <c r="AA70" s="59"/>
      <c r="AB70" s="64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 t="s">
        <v>238</v>
      </c>
      <c r="AZ70" s="62">
        <f>AR70</f>
        <v>0</v>
      </c>
      <c r="BA70" s="62">
        <f t="shared" si="179"/>
        <v>0</v>
      </c>
      <c r="BB70" s="59" t="s">
        <v>238</v>
      </c>
      <c r="BC70" s="59" t="s">
        <v>238</v>
      </c>
      <c r="BD70" s="59">
        <f t="shared" si="314"/>
        <v>0</v>
      </c>
      <c r="BE70" s="59">
        <f t="shared" si="315"/>
        <v>0</v>
      </c>
      <c r="BF70" s="59">
        <f t="shared" ref="BF70:BG70" si="317">AZ70-BD70</f>
        <v>0</v>
      </c>
      <c r="BG70" s="59">
        <f t="shared" si="317"/>
        <v>0</v>
      </c>
      <c r="BI70" s="280">
        <f>0.75*BE70</f>
        <v>0</v>
      </c>
      <c r="BJ70" s="280">
        <f>0.75*BD70</f>
        <v>0</v>
      </c>
      <c r="BK70" s="281" t="e">
        <f>BI70/B70</f>
        <v>#DIV/0!</v>
      </c>
      <c r="BL70" s="281" t="e">
        <f>BI70/C70</f>
        <v>#DIV/0!</v>
      </c>
      <c r="BM70" s="279"/>
      <c r="BN70" s="280">
        <f>0.25*BE70+BG70</f>
        <v>0</v>
      </c>
      <c r="BO70" s="280">
        <f>BF70+0.25*BD70</f>
        <v>0</v>
      </c>
      <c r="BP70" s="281" t="e">
        <f>BN70/B70</f>
        <v>#DIV/0!</v>
      </c>
      <c r="BQ70" s="281" t="e">
        <f>BN70/C70</f>
        <v>#DIV/0!</v>
      </c>
      <c r="BR70" s="279"/>
      <c r="BS70" s="280">
        <f>SUM(AS70:AT70)</f>
        <v>0</v>
      </c>
      <c r="BT70" s="280" t="str">
        <f>BB70</f>
        <v>-</v>
      </c>
      <c r="BU70" s="281" t="e">
        <f>BS70/B70</f>
        <v>#DIV/0!</v>
      </c>
      <c r="BV70" s="281" t="e">
        <f>BS70/C70</f>
        <v>#DIV/0!</v>
      </c>
      <c r="BW70" s="279"/>
      <c r="BX70" s="280">
        <f>H70</f>
        <v>0</v>
      </c>
      <c r="BY70" s="280">
        <f>BX70/D70</f>
        <v>0</v>
      </c>
      <c r="BZ70" s="281" t="e">
        <f>BX70/B70</f>
        <v>#DIV/0!</v>
      </c>
      <c r="CA70" s="281" t="e">
        <f>BX70/C70</f>
        <v>#DIV/0!</v>
      </c>
    </row>
    <row r="71" spans="1:79" ht="14.25" customHeight="1" x14ac:dyDescent="0.35">
      <c r="A71" s="58" t="s">
        <v>107</v>
      </c>
      <c r="B71" s="59">
        <f>'JMP Total sum FINAL calcs'!B71</f>
        <v>6217579.0513868276</v>
      </c>
      <c r="C71" s="59">
        <f t="shared" si="176"/>
        <v>3624787.5339100002</v>
      </c>
      <c r="D71" s="60">
        <f>[1]HH_Islam_wealth!D74</f>
        <v>4.9198766448943596</v>
      </c>
      <c r="E71" s="60">
        <v>95.601159999999993</v>
      </c>
      <c r="F71" s="60">
        <v>3465338.8731999998</v>
      </c>
      <c r="G71" s="62">
        <v>0.97189000000000003</v>
      </c>
      <c r="H71" s="62">
        <v>35229.001230000002</v>
      </c>
      <c r="I71" s="62">
        <v>9.2038700000000002</v>
      </c>
      <c r="J71" s="62">
        <v>333620.70285</v>
      </c>
      <c r="K71" s="62"/>
      <c r="L71" s="62"/>
      <c r="M71" s="62">
        <v>83.672790000000006</v>
      </c>
      <c r="N71" s="62">
        <v>3032961.0382300001</v>
      </c>
      <c r="O71" s="62">
        <f t="shared" ref="O71:P71" si="318">M71</f>
        <v>83.672790000000006</v>
      </c>
      <c r="P71" s="62">
        <f t="shared" si="318"/>
        <v>3032961.0382300001</v>
      </c>
      <c r="Q71" s="62">
        <v>6.15144</v>
      </c>
      <c r="R71" s="62">
        <v>222976.7916</v>
      </c>
      <c r="S71" s="62"/>
      <c r="T71" s="63"/>
      <c r="U71" s="62">
        <v>41.430430000000001</v>
      </c>
      <c r="V71" s="62">
        <v>1501765.1716199999</v>
      </c>
      <c r="W71" s="62">
        <v>15.19711</v>
      </c>
      <c r="X71" s="62">
        <v>550862.77020999999</v>
      </c>
      <c r="Y71" s="62">
        <v>33.1967</v>
      </c>
      <c r="Z71" s="62">
        <v>1203309.888</v>
      </c>
      <c r="AA71" s="59">
        <f t="shared" ref="AA71:AA74" si="319">P71+T71</f>
        <v>3032961.0382300001</v>
      </c>
      <c r="AB71" s="64">
        <f t="shared" ref="AB71:AB74" si="320">AA71/(AA71+R71)</f>
        <v>0.93151687677905015</v>
      </c>
      <c r="AC71" s="59">
        <f t="shared" ref="AC71:AC74" si="321">V71*AB71</f>
        <v>1398919.6023230166</v>
      </c>
      <c r="AD71" s="59">
        <f t="shared" ref="AD71:AD74" si="322">V71*(1-AB71)</f>
        <v>102845.56929698335</v>
      </c>
      <c r="AE71" s="59">
        <f t="shared" ref="AE71:AE74" si="323">X71*AB71</f>
        <v>513137.96723987476</v>
      </c>
      <c r="AF71" s="59">
        <f t="shared" ref="AF71:AF74" si="324">X71*(1-AB71)</f>
        <v>37724.802970125209</v>
      </c>
      <c r="AG71" s="59">
        <f t="shared" ref="AG71:AG74" si="325">Z71*AB71</f>
        <v>1120903.4686671086</v>
      </c>
      <c r="AH71" s="59">
        <f t="shared" ref="AH71:AH74" si="326">Z71*(1-AB71)</f>
        <v>82406.419332891368</v>
      </c>
      <c r="AI71" s="59"/>
      <c r="AJ71" s="59">
        <f>AC71/D71</f>
        <v>284340.38153675181</v>
      </c>
      <c r="AK71" s="59">
        <f>AD71/($AI$2*D71)</f>
        <v>6968.0317021574201</v>
      </c>
      <c r="AL71" s="59">
        <f>AE71/D71</f>
        <v>104298.94980647283</v>
      </c>
      <c r="AM71" s="59">
        <f>AF71/($AI$2*D71)</f>
        <v>2555.9450431394057</v>
      </c>
      <c r="AN71" s="59">
        <f t="shared" ref="AN71:AN74" si="327">AL71+AM71</f>
        <v>106854.89484961223</v>
      </c>
      <c r="AO71" s="59">
        <f>AG71/D71</f>
        <v>227831.62050014708</v>
      </c>
      <c r="AP71" s="59">
        <f>AH71/($AI$2*D71)</f>
        <v>5583.2307244538515</v>
      </c>
      <c r="AQ71" s="59">
        <f t="shared" ref="AQ71:AQ74" si="328">AO71+AP71</f>
        <v>233414.85122460092</v>
      </c>
      <c r="AR71" s="59">
        <f t="shared" ref="AR71:AR74" si="329">AQ71+AN71</f>
        <v>340269.74607421318</v>
      </c>
      <c r="AS71" s="59">
        <f t="shared" ref="AS71:AS74" si="330">J71*AB71</f>
        <v>310773.31514766358</v>
      </c>
      <c r="AT71" s="59">
        <f t="shared" ref="AT71:AT74" si="331">J71*(1-AB71)</f>
        <v>22847.387702336444</v>
      </c>
      <c r="AU71" s="59">
        <f>AS71/D71</f>
        <v>63166.891688264383</v>
      </c>
      <c r="AV71" s="59">
        <f>AT71/($AI$2*D71)</f>
        <v>1547.9648069392483</v>
      </c>
      <c r="AW71" s="59">
        <f t="shared" ref="AW71:AW74" si="332">SUM(AU71:AV71)</f>
        <v>64714.856495203632</v>
      </c>
      <c r="AX71" s="59"/>
      <c r="AY71" s="59">
        <f t="shared" ref="AY71:AZ71" si="333">AQ71</f>
        <v>233414.85122460092</v>
      </c>
      <c r="AZ71" s="62">
        <f t="shared" si="333"/>
        <v>340269.74607421318</v>
      </c>
      <c r="BA71" s="62">
        <f t="shared" si="179"/>
        <v>1754172.65821</v>
      </c>
      <c r="BB71" s="59">
        <f t="shared" ref="BB71:BB74" si="334">AW71</f>
        <v>64714.856495203632</v>
      </c>
      <c r="BC71" s="59">
        <f t="shared" ref="BC71:BC74" si="335">BB71+AY71</f>
        <v>298129.70771980454</v>
      </c>
      <c r="BD71" s="59">
        <f t="shared" si="314"/>
        <v>325301.82437600225</v>
      </c>
      <c r="BE71" s="59">
        <f t="shared" si="315"/>
        <v>1677009.4096515952</v>
      </c>
      <c r="BF71" s="59">
        <f t="shared" ref="BF71:BG71" si="336">AZ71-BD71</f>
        <v>14967.921698210936</v>
      </c>
      <c r="BG71" s="59">
        <f t="shared" si="336"/>
        <v>77163.248558404855</v>
      </c>
      <c r="BI71" s="280">
        <f>0.75*BE71</f>
        <v>1257757.0572386964</v>
      </c>
      <c r="BJ71" s="280">
        <f>0.75*BD71</f>
        <v>243976.3682820017</v>
      </c>
      <c r="BK71" s="281">
        <f>BI71/B71</f>
        <v>0.20229048104473304</v>
      </c>
      <c r="BL71" s="281">
        <f>BI71/C71</f>
        <v>0.34698780148418079</v>
      </c>
      <c r="BM71" s="279"/>
      <c r="BN71" s="280">
        <f>0.25*BE71+BG71</f>
        <v>496415.60097130365</v>
      </c>
      <c r="BO71" s="280">
        <f>BF71+0.25*BD71</f>
        <v>96293.377792211497</v>
      </c>
      <c r="BP71" s="281">
        <f>BN71/B71</f>
        <v>7.9840657733266526E-2</v>
      </c>
      <c r="BQ71" s="281">
        <f>BN71/C71</f>
        <v>0.13695026158838836</v>
      </c>
      <c r="BR71" s="279"/>
      <c r="BS71" s="280">
        <f>SUM(AS71:AT71)</f>
        <v>333620.70285</v>
      </c>
      <c r="BT71" s="280">
        <f>BB71</f>
        <v>64714.856495203632</v>
      </c>
      <c r="BU71" s="281">
        <f>BS71/B71</f>
        <v>5.3657653580710979E-2</v>
      </c>
      <c r="BV71" s="281">
        <f>BS71/C71</f>
        <v>9.2038691848547793E-2</v>
      </c>
      <c r="BW71" s="279"/>
      <c r="BX71" s="280">
        <f>H71</f>
        <v>35229.001230000002</v>
      </c>
      <c r="BY71" s="280">
        <f>BX71/D71</f>
        <v>7160.5456341185245</v>
      </c>
      <c r="BZ71" s="281">
        <f>BX71/B71</f>
        <v>5.6660318974379896E-3</v>
      </c>
      <c r="CA71" s="281">
        <f>BX71/C71</f>
        <v>9.7189148054697277E-3</v>
      </c>
    </row>
    <row r="72" spans="1:79" ht="14.25" customHeight="1" x14ac:dyDescent="0.35">
      <c r="A72" s="58" t="s">
        <v>102</v>
      </c>
      <c r="B72" s="59">
        <f>'JMP Total sum FINAL calcs'!B72</f>
        <v>4098587.5044567515</v>
      </c>
      <c r="C72" s="59">
        <f t="shared" si="176"/>
        <v>2761013.0449900003</v>
      </c>
      <c r="D72" s="60">
        <f>[1]HH_Islam_wealth!D75</f>
        <v>3.6700825940654598</v>
      </c>
      <c r="E72" s="60">
        <v>98.289259999999999</v>
      </c>
      <c r="F72" s="60">
        <v>2713779.3741799998</v>
      </c>
      <c r="G72" s="62">
        <v>0.45362000000000002</v>
      </c>
      <c r="H72" s="62">
        <v>12524.62408</v>
      </c>
      <c r="I72" s="62">
        <v>2.3903300000000001</v>
      </c>
      <c r="J72" s="62">
        <v>65997.387010000006</v>
      </c>
      <c r="K72" s="62"/>
      <c r="L72" s="62"/>
      <c r="M72" s="62">
        <v>92.26567</v>
      </c>
      <c r="N72" s="62">
        <v>2547467.0702900002</v>
      </c>
      <c r="O72" s="62">
        <f t="shared" ref="O72:P72" si="337">M72</f>
        <v>92.26567</v>
      </c>
      <c r="P72" s="62">
        <f t="shared" si="337"/>
        <v>2547467.0702900002</v>
      </c>
      <c r="Q72" s="62">
        <v>4.8903800000000004</v>
      </c>
      <c r="R72" s="62">
        <v>135023.96361000001</v>
      </c>
      <c r="S72" s="62"/>
      <c r="T72" s="63"/>
      <c r="U72" s="62">
        <v>53.204430000000002</v>
      </c>
      <c r="V72" s="62">
        <v>1468981.33867</v>
      </c>
      <c r="W72" s="62">
        <v>37.105870000000003</v>
      </c>
      <c r="X72" s="62">
        <v>1024497.92203</v>
      </c>
      <c r="Y72" s="62">
        <v>6.8457400000000002</v>
      </c>
      <c r="Z72" s="62">
        <v>189011.7732</v>
      </c>
      <c r="AA72" s="59">
        <f t="shared" si="319"/>
        <v>2547467.0702900002</v>
      </c>
      <c r="AB72" s="64">
        <f t="shared" si="320"/>
        <v>0.94966471018779419</v>
      </c>
      <c r="AC72" s="59">
        <f t="shared" si="321"/>
        <v>1395039.7372593235</v>
      </c>
      <c r="AD72" s="59">
        <f t="shared" si="322"/>
        <v>73941.601410676492</v>
      </c>
      <c r="AE72" s="59">
        <f t="shared" si="323"/>
        <v>972929.52221261733</v>
      </c>
      <c r="AF72" s="59">
        <f t="shared" si="324"/>
        <v>51568.399817382677</v>
      </c>
      <c r="AG72" s="59">
        <f t="shared" si="325"/>
        <v>179497.81081805908</v>
      </c>
      <c r="AH72" s="59">
        <f t="shared" si="326"/>
        <v>9513.9623819409153</v>
      </c>
      <c r="AI72" s="59"/>
      <c r="AJ72" s="59">
        <f>AC72/D72</f>
        <v>380111.26493858994</v>
      </c>
      <c r="AK72" s="59">
        <f>AD72/($AI$2*D72)</f>
        <v>6715.7073004515296</v>
      </c>
      <c r="AL72" s="59">
        <f>AE72/D72</f>
        <v>265097.44597733271</v>
      </c>
      <c r="AM72" s="59">
        <f>AF72/($AI$2*D72)</f>
        <v>4683.6729597283911</v>
      </c>
      <c r="AN72" s="59">
        <f t="shared" si="327"/>
        <v>269781.11893706111</v>
      </c>
      <c r="AO72" s="59">
        <f>AG72/D72</f>
        <v>48908.384543799599</v>
      </c>
      <c r="AP72" s="59">
        <f>AH72/($AI$2*D72)</f>
        <v>864.10066059776011</v>
      </c>
      <c r="AQ72" s="59">
        <f t="shared" si="328"/>
        <v>49772.485204397359</v>
      </c>
      <c r="AR72" s="59">
        <f t="shared" si="329"/>
        <v>319553.60414145846</v>
      </c>
      <c r="AS72" s="59">
        <f t="shared" si="330"/>
        <v>62675.38940800335</v>
      </c>
      <c r="AT72" s="59">
        <f t="shared" si="331"/>
        <v>3321.9976019966571</v>
      </c>
      <c r="AU72" s="59">
        <f>AS72/D72</f>
        <v>17077.378451741042</v>
      </c>
      <c r="AV72" s="59">
        <f>AT72/($AI$2*D72)</f>
        <v>301.71869586516863</v>
      </c>
      <c r="AW72" s="59">
        <f t="shared" si="332"/>
        <v>17379.097147606211</v>
      </c>
      <c r="AX72" s="59"/>
      <c r="AY72" s="59">
        <f t="shared" ref="AY72:AZ72" si="338">AQ72</f>
        <v>49772.485204397359</v>
      </c>
      <c r="AZ72" s="62">
        <f t="shared" si="338"/>
        <v>319553.60414145846</v>
      </c>
      <c r="BA72" s="62">
        <f t="shared" si="179"/>
        <v>1213509.69523</v>
      </c>
      <c r="BB72" s="59">
        <f t="shared" si="334"/>
        <v>17379.097147606211</v>
      </c>
      <c r="BC72" s="59">
        <f t="shared" si="335"/>
        <v>67151.582352003577</v>
      </c>
      <c r="BD72" s="59">
        <f t="shared" si="314"/>
        <v>314086.87281396886</v>
      </c>
      <c r="BE72" s="59">
        <f t="shared" si="315"/>
        <v>1192749.6994698222</v>
      </c>
      <c r="BF72" s="59">
        <f t="shared" ref="BF72:BG72" si="339">AZ72-BD72</f>
        <v>5466.7313274896005</v>
      </c>
      <c r="BG72" s="59">
        <f t="shared" si="339"/>
        <v>20759.995760177728</v>
      </c>
      <c r="BI72" s="280">
        <f>0.75*BE72</f>
        <v>894562.27460236661</v>
      </c>
      <c r="BJ72" s="280">
        <f>0.75*BD72</f>
        <v>235565.15461047663</v>
      </c>
      <c r="BK72" s="281">
        <f>BI72/B72</f>
        <v>0.21826111401296935</v>
      </c>
      <c r="BL72" s="281">
        <f>BI72/C72</f>
        <v>0.32399784427878592</v>
      </c>
      <c r="BM72" s="279"/>
      <c r="BN72" s="280">
        <f>0.25*BE72+BG72</f>
        <v>318947.42062763328</v>
      </c>
      <c r="BO72" s="280">
        <f>BF72+0.25*BD72</f>
        <v>83988.449530981816</v>
      </c>
      <c r="BP72" s="281">
        <f>BN72/B72</f>
        <v>7.7818863274436365E-2</v>
      </c>
      <c r="BQ72" s="281">
        <f>BN72/C72</f>
        <v>0.11551825921517456</v>
      </c>
      <c r="BR72" s="279"/>
      <c r="BS72" s="280">
        <f>SUM(AS72:AT72)</f>
        <v>65997.387010000006</v>
      </c>
      <c r="BT72" s="280">
        <f>BB72</f>
        <v>17379.097147606211</v>
      </c>
      <c r="BU72" s="281">
        <f>BS72/B72</f>
        <v>1.610247114115175E-2</v>
      </c>
      <c r="BV72" s="281">
        <f>BS72/C72</f>
        <v>2.3903323140669563E-2</v>
      </c>
      <c r="BW72" s="279"/>
      <c r="BX72" s="280">
        <f>H72</f>
        <v>12524.62408</v>
      </c>
      <c r="BY72" s="280">
        <f>BX72/D72</f>
        <v>3412.6273071489927</v>
      </c>
      <c r="BZ72" s="281">
        <f>BX72/B72</f>
        <v>3.055839131501007E-3</v>
      </c>
      <c r="CA72" s="281">
        <f>BX72/C72</f>
        <v>4.5362422690202681E-3</v>
      </c>
    </row>
    <row r="73" spans="1:79" ht="14.25" customHeight="1" x14ac:dyDescent="0.35">
      <c r="A73" s="58" t="s">
        <v>59</v>
      </c>
      <c r="B73" s="59">
        <f>'JMP Total sum FINAL calcs'!B73</f>
        <v>6811297.7436928339</v>
      </c>
      <c r="C73" s="59">
        <f t="shared" si="176"/>
        <v>4175325.0090399999</v>
      </c>
      <c r="D73" s="60">
        <f>[1]HH_Islam_wealth!D76</f>
        <v>4.6324420742250796</v>
      </c>
      <c r="E73" s="60">
        <v>97.253460000000004</v>
      </c>
      <c r="F73" s="60">
        <v>4060647.98484</v>
      </c>
      <c r="G73" s="62">
        <v>0.45016</v>
      </c>
      <c r="H73" s="62">
        <v>18795.511689999999</v>
      </c>
      <c r="I73" s="62">
        <v>1.1593599999999999</v>
      </c>
      <c r="J73" s="62">
        <v>48406.93778</v>
      </c>
      <c r="K73" s="62">
        <v>40.63026</v>
      </c>
      <c r="L73" s="62">
        <v>1696445.4452</v>
      </c>
      <c r="M73" s="62"/>
      <c r="N73" s="62"/>
      <c r="O73" s="62">
        <f t="shared" ref="O73:P73" si="340">K73</f>
        <v>40.63026</v>
      </c>
      <c r="P73" s="62">
        <f t="shared" si="340"/>
        <v>1696445.4452</v>
      </c>
      <c r="Q73" s="62">
        <v>4.1986800000000004</v>
      </c>
      <c r="R73" s="62">
        <v>175308.63797000001</v>
      </c>
      <c r="S73" s="62">
        <v>53.561540000000001</v>
      </c>
      <c r="T73" s="63">
        <v>2236368.4764</v>
      </c>
      <c r="U73" s="62">
        <v>14.38175</v>
      </c>
      <c r="V73" s="62">
        <v>600484.74372000003</v>
      </c>
      <c r="W73" s="62">
        <v>52.656219999999998</v>
      </c>
      <c r="X73" s="62">
        <v>2198568.25446</v>
      </c>
      <c r="Y73" s="62">
        <v>31.352519999999998</v>
      </c>
      <c r="Z73" s="62">
        <v>1309069.5613800001</v>
      </c>
      <c r="AA73" s="59">
        <f t="shared" si="319"/>
        <v>3932813.9216</v>
      </c>
      <c r="AB73" s="64">
        <f t="shared" si="320"/>
        <v>0.95732633692692226</v>
      </c>
      <c r="AC73" s="59">
        <f t="shared" si="321"/>
        <v>574859.86008596933</v>
      </c>
      <c r="AD73" s="59">
        <f t="shared" si="322"/>
        <v>25624.883634030713</v>
      </c>
      <c r="AE73" s="59">
        <f t="shared" si="323"/>
        <v>2104747.2935260092</v>
      </c>
      <c r="AF73" s="59">
        <f t="shared" si="324"/>
        <v>93820.960933990689</v>
      </c>
      <c r="AG73" s="59">
        <f t="shared" si="325"/>
        <v>1253206.7679784484</v>
      </c>
      <c r="AH73" s="59">
        <f t="shared" si="326"/>
        <v>55862.793401551782</v>
      </c>
      <c r="AI73" s="59"/>
      <c r="AJ73" s="59">
        <f>AC73/D73</f>
        <v>124094.34394970445</v>
      </c>
      <c r="AK73" s="59">
        <f>AD73/($AI$2*D73)</f>
        <v>1843.8714917852676</v>
      </c>
      <c r="AL73" s="59">
        <f>AE73/D73</f>
        <v>454349.40357631864</v>
      </c>
      <c r="AM73" s="59">
        <f>AF73/($AI$2*D73)</f>
        <v>6751.0080306606005</v>
      </c>
      <c r="AN73" s="59">
        <f t="shared" si="327"/>
        <v>461100.41160697927</v>
      </c>
      <c r="AO73" s="59">
        <f>AG73/D73</f>
        <v>270528.31916696689</v>
      </c>
      <c r="AP73" s="59">
        <f>AH73/($AI$2*D73)</f>
        <v>4019.6792178918986</v>
      </c>
      <c r="AQ73" s="59">
        <f t="shared" si="328"/>
        <v>274547.99838485877</v>
      </c>
      <c r="AR73" s="59">
        <f t="shared" si="329"/>
        <v>735648.40999183804</v>
      </c>
      <c r="AS73" s="59">
        <f t="shared" si="330"/>
        <v>46341.236426776843</v>
      </c>
      <c r="AT73" s="59">
        <f t="shared" si="331"/>
        <v>2065.7013532231576</v>
      </c>
      <c r="AU73" s="59">
        <f>AS73/D73</f>
        <v>10003.629982686585</v>
      </c>
      <c r="AV73" s="59">
        <f>AT73/($AI$2*D73)</f>
        <v>148.64020028922582</v>
      </c>
      <c r="AW73" s="59">
        <f t="shared" si="332"/>
        <v>10152.270182975812</v>
      </c>
      <c r="AX73" s="59"/>
      <c r="AY73" s="59">
        <f t="shared" ref="AY73:AZ73" si="341">AQ73</f>
        <v>274547.99838485877</v>
      </c>
      <c r="AZ73" s="62">
        <f t="shared" si="341"/>
        <v>735648.40999183804</v>
      </c>
      <c r="BA73" s="62">
        <f t="shared" si="179"/>
        <v>3507637.8158400003</v>
      </c>
      <c r="BB73" s="59">
        <f t="shared" si="334"/>
        <v>10152.270182975812</v>
      </c>
      <c r="BC73" s="59">
        <f t="shared" si="335"/>
        <v>284700.26856783457</v>
      </c>
      <c r="BD73" s="59">
        <f t="shared" si="314"/>
        <v>715443.5321520482</v>
      </c>
      <c r="BE73" s="59">
        <f t="shared" si="315"/>
        <v>3411299.1401728285</v>
      </c>
      <c r="BF73" s="59">
        <f t="shared" ref="BF73:BG73" si="342">AZ73-BD73</f>
        <v>20204.877839789842</v>
      </c>
      <c r="BG73" s="59">
        <f t="shared" si="342"/>
        <v>96338.675667171832</v>
      </c>
      <c r="BI73" s="280">
        <f>0.75*BE73</f>
        <v>2558474.3551296215</v>
      </c>
      <c r="BJ73" s="280">
        <f>0.75*BD73</f>
        <v>536582.64911403612</v>
      </c>
      <c r="BK73" s="281">
        <f>BI73/B73</f>
        <v>0.37562215768628421</v>
      </c>
      <c r="BL73" s="281">
        <f>BI73/C73</f>
        <v>0.61276052752546595</v>
      </c>
      <c r="BM73" s="279"/>
      <c r="BN73" s="280">
        <f>0.25*BE73+BG73</f>
        <v>949163.46071037895</v>
      </c>
      <c r="BO73" s="280">
        <f>BF73+0.25*BD73</f>
        <v>199065.76087780189</v>
      </c>
      <c r="BP73" s="281">
        <f>BN73/B73</f>
        <v>0.13935133897050545</v>
      </c>
      <c r="BQ73" s="281">
        <f>BN73/C73</f>
        <v>0.22732684489359375</v>
      </c>
      <c r="BR73" s="279"/>
      <c r="BS73" s="280">
        <f>SUM(AS73:AT73)</f>
        <v>48406.93778</v>
      </c>
      <c r="BT73" s="280">
        <f>BB73</f>
        <v>10152.270182975812</v>
      </c>
      <c r="BU73" s="281">
        <f>BS73/B73</f>
        <v>7.1068597500122711E-3</v>
      </c>
      <c r="BV73" s="281">
        <f>BS73/C73</f>
        <v>1.1593573596113859E-2</v>
      </c>
      <c r="BW73" s="279"/>
      <c r="BX73" s="280">
        <f>H73</f>
        <v>18795.511689999999</v>
      </c>
      <c r="BY73" s="280">
        <f>BX73/D73</f>
        <v>4057.3657239187678</v>
      </c>
      <c r="BZ73" s="281">
        <f>BX73/B73</f>
        <v>2.7594611771896743E-3</v>
      </c>
      <c r="CA73" s="281">
        <f>BX73/C73</f>
        <v>4.5015685364147269E-3</v>
      </c>
    </row>
    <row r="74" spans="1:79" ht="14.25" customHeight="1" x14ac:dyDescent="0.35">
      <c r="A74" s="58" t="s">
        <v>74</v>
      </c>
      <c r="B74" s="59">
        <f>'JMP Total sum FINAL calcs'!B74</f>
        <v>32165465.93273383</v>
      </c>
      <c r="C74" s="59">
        <f t="shared" si="176"/>
        <v>24999014.55745</v>
      </c>
      <c r="D74" s="60">
        <f>[1]HH_Islam_wealth!D77</f>
        <v>3.7521822789402401</v>
      </c>
      <c r="E74" s="60">
        <v>92.573620000000005</v>
      </c>
      <c r="F74" s="60">
        <v>23142491.588479999</v>
      </c>
      <c r="G74" s="62">
        <v>3.0233300000000001</v>
      </c>
      <c r="H74" s="62">
        <v>755803.79585999995</v>
      </c>
      <c r="I74" s="62">
        <v>4.7740799999999997</v>
      </c>
      <c r="J74" s="62">
        <v>1193474.0781</v>
      </c>
      <c r="K74" s="62">
        <v>28.339829999999999</v>
      </c>
      <c r="L74" s="62">
        <v>7084678.1331700003</v>
      </c>
      <c r="M74" s="62"/>
      <c r="N74" s="62"/>
      <c r="O74" s="62">
        <f t="shared" ref="O74:P74" si="343">K74</f>
        <v>28.339829999999999</v>
      </c>
      <c r="P74" s="62">
        <f t="shared" si="343"/>
        <v>7084678.1331700003</v>
      </c>
      <c r="Q74" s="62">
        <v>12.63719</v>
      </c>
      <c r="R74" s="62">
        <v>3159172.0636300002</v>
      </c>
      <c r="S74" s="62">
        <v>51.225569999999998</v>
      </c>
      <c r="T74" s="63">
        <v>12805886.48669</v>
      </c>
      <c r="U74" s="62">
        <v>86.064440000000005</v>
      </c>
      <c r="V74" s="62">
        <v>21515262.818160001</v>
      </c>
      <c r="W74" s="62">
        <v>1.6589100000000001</v>
      </c>
      <c r="X74" s="62">
        <v>414710.29929</v>
      </c>
      <c r="Y74" s="62">
        <v>4.4792300000000003</v>
      </c>
      <c r="Z74" s="62">
        <v>1119763.56602</v>
      </c>
      <c r="AA74" s="59">
        <f t="shared" si="319"/>
        <v>19890564.619860001</v>
      </c>
      <c r="AB74" s="64">
        <f t="shared" si="320"/>
        <v>0.86294107793895791</v>
      </c>
      <c r="AC74" s="59">
        <f t="shared" si="321"/>
        <v>18566404.088442974</v>
      </c>
      <c r="AD74" s="59">
        <f t="shared" si="322"/>
        <v>2948858.7297170283</v>
      </c>
      <c r="AE74" s="59">
        <f t="shared" si="323"/>
        <v>357870.55270170042</v>
      </c>
      <c r="AF74" s="59">
        <f t="shared" si="324"/>
        <v>56839.746588299546</v>
      </c>
      <c r="AG74" s="59">
        <f t="shared" si="325"/>
        <v>966289.97869807028</v>
      </c>
      <c r="AH74" s="59">
        <f t="shared" si="326"/>
        <v>153473.58732192975</v>
      </c>
      <c r="AI74" s="59"/>
      <c r="AJ74" s="59">
        <f>AC74/D74</f>
        <v>4948161.5519187506</v>
      </c>
      <c r="AK74" s="59">
        <f>AD74/($AI$2*D74)</f>
        <v>261968.32585204244</v>
      </c>
      <c r="AL74" s="59">
        <f>AE74/D74</f>
        <v>95376.643802810329</v>
      </c>
      <c r="AM74" s="59">
        <f>AF74/($AI$2*D74)</f>
        <v>5049.4834172744631</v>
      </c>
      <c r="AN74" s="59">
        <f t="shared" si="327"/>
        <v>100426.12722008479</v>
      </c>
      <c r="AO74" s="59">
        <f>AG74/D74</f>
        <v>257527.46185107713</v>
      </c>
      <c r="AP74" s="59">
        <f>AH74/($AI$2*D74)</f>
        <v>13634.162372061568</v>
      </c>
      <c r="AQ74" s="59">
        <f t="shared" si="328"/>
        <v>271161.62422313867</v>
      </c>
      <c r="AR74" s="59">
        <f t="shared" si="329"/>
        <v>371587.75144322345</v>
      </c>
      <c r="AS74" s="59">
        <f t="shared" si="330"/>
        <v>1029897.8074478181</v>
      </c>
      <c r="AT74" s="59">
        <f t="shared" si="331"/>
        <v>163576.27065218196</v>
      </c>
      <c r="AU74" s="59">
        <f>AS74/D74</f>
        <v>274479.68432351871</v>
      </c>
      <c r="AV74" s="59">
        <f>AT74/($AI$2*D74)</f>
        <v>14531.656379478287</v>
      </c>
      <c r="AW74" s="59">
        <f t="shared" si="332"/>
        <v>289011.340702997</v>
      </c>
      <c r="AX74" s="59"/>
      <c r="AY74" s="59">
        <f t="shared" ref="AY74:AZ74" si="344">AQ74</f>
        <v>271161.62422313867</v>
      </c>
      <c r="AZ74" s="62">
        <f t="shared" si="344"/>
        <v>371587.75144322345</v>
      </c>
      <c r="BA74" s="62">
        <f t="shared" si="179"/>
        <v>1534473.8653099998</v>
      </c>
      <c r="BB74" s="59">
        <f t="shared" si="334"/>
        <v>289011.340702997</v>
      </c>
      <c r="BC74" s="59">
        <f t="shared" si="335"/>
        <v>560172.96492613573</v>
      </c>
      <c r="BD74" s="59">
        <f t="shared" si="314"/>
        <v>343992.23298759421</v>
      </c>
      <c r="BE74" s="59">
        <f t="shared" si="315"/>
        <v>1420518.0050713911</v>
      </c>
      <c r="BF74" s="59">
        <f t="shared" ref="BF74:BG74" si="345">AZ74-BD74</f>
        <v>27595.518455629237</v>
      </c>
      <c r="BG74" s="59">
        <f t="shared" si="345"/>
        <v>113955.86023860867</v>
      </c>
      <c r="BI74" s="280">
        <f>0.75*BE74</f>
        <v>1065388.5038035433</v>
      </c>
      <c r="BJ74" s="280">
        <f>0.75*BD74</f>
        <v>257994.17474069566</v>
      </c>
      <c r="BK74" s="281">
        <f>BI74/B74</f>
        <v>3.312212252828986E-2</v>
      </c>
      <c r="BL74" s="281">
        <f>BI74/C74</f>
        <v>4.2617220025020747E-2</v>
      </c>
      <c r="BM74" s="279"/>
      <c r="BN74" s="280">
        <f>0.25*BE74+BG74</f>
        <v>469085.36150645645</v>
      </c>
      <c r="BO74" s="280">
        <f>BF74+0.25*BD74</f>
        <v>113593.57670252779</v>
      </c>
      <c r="BP74" s="281">
        <f>BN74/B74</f>
        <v>1.4583508987167581E-2</v>
      </c>
      <c r="BQ74" s="281">
        <f>BN74/C74</f>
        <v>1.8764154100092856E-2</v>
      </c>
      <c r="BR74" s="279"/>
      <c r="BS74" s="280">
        <f>SUM(AS74:AT74)</f>
        <v>1193474.0781</v>
      </c>
      <c r="BT74" s="280">
        <f>BB74</f>
        <v>289011.340702997</v>
      </c>
      <c r="BU74" s="281">
        <f>BS74/B74</f>
        <v>3.7104206125782788E-2</v>
      </c>
      <c r="BV74" s="281">
        <f>BS74/C74</f>
        <v>4.7740844958399802E-2</v>
      </c>
      <c r="BW74" s="279"/>
      <c r="BX74" s="280">
        <f>H74</f>
        <v>755803.79585999995</v>
      </c>
      <c r="BY74" s="280">
        <f>BX74/D74</f>
        <v>201430.45824348062</v>
      </c>
      <c r="BZ74" s="281">
        <f>BX74/B74</f>
        <v>2.3497368184890524E-2</v>
      </c>
      <c r="CA74" s="281">
        <f>BX74/C74</f>
        <v>3.0233343563327041E-2</v>
      </c>
    </row>
    <row r="75" spans="1:79" ht="14.25" customHeight="1" x14ac:dyDescent="0.35">
      <c r="A75" s="58" t="s">
        <v>111</v>
      </c>
      <c r="B75" s="59">
        <f>'JMP Total sum FINAL calcs'!B75</f>
        <v>3663130.8220668593</v>
      </c>
      <c r="C75" s="59">
        <f t="shared" si="176"/>
        <v>0</v>
      </c>
      <c r="D75" s="60">
        <f>[1]HH_Islam_wealth!D78</f>
        <v>2.6705023703147899</v>
      </c>
      <c r="E75" s="65">
        <v>94.2</v>
      </c>
      <c r="F75" s="65">
        <v>3452486</v>
      </c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3"/>
      <c r="U75" s="62"/>
      <c r="V75" s="62"/>
      <c r="W75" s="62"/>
      <c r="X75" s="62"/>
      <c r="Y75" s="62"/>
      <c r="Z75" s="62"/>
      <c r="AA75" s="59"/>
      <c r="AB75" s="64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 t="s">
        <v>238</v>
      </c>
      <c r="AZ75" s="62">
        <f t="shared" ref="AZ75:AZ76" si="346">AR75</f>
        <v>0</v>
      </c>
      <c r="BA75" s="62">
        <f t="shared" si="179"/>
        <v>0</v>
      </c>
      <c r="BB75" s="59" t="s">
        <v>238</v>
      </c>
      <c r="BC75" s="59" t="s">
        <v>238</v>
      </c>
      <c r="BD75" s="59">
        <f t="shared" si="314"/>
        <v>0</v>
      </c>
      <c r="BE75" s="59">
        <f t="shared" si="315"/>
        <v>0</v>
      </c>
      <c r="BF75" s="59">
        <f t="shared" ref="BF75:BG75" si="347">AZ75-BD75</f>
        <v>0</v>
      </c>
      <c r="BG75" s="59">
        <f t="shared" si="347"/>
        <v>0</v>
      </c>
      <c r="BI75" s="280">
        <f>0.75*BE75</f>
        <v>0</v>
      </c>
      <c r="BJ75" s="280">
        <f>0.75*BD75</f>
        <v>0</v>
      </c>
      <c r="BK75" s="281">
        <f>BI75/B75</f>
        <v>0</v>
      </c>
      <c r="BL75" s="281" t="e">
        <f>BI75/C75</f>
        <v>#DIV/0!</v>
      </c>
      <c r="BM75" s="279"/>
      <c r="BN75" s="280">
        <f>0.25*BE75+BG75</f>
        <v>0</v>
      </c>
      <c r="BO75" s="280">
        <f>BF75+0.25*BD75</f>
        <v>0</v>
      </c>
      <c r="BP75" s="281">
        <f>BN75/B75</f>
        <v>0</v>
      </c>
      <c r="BQ75" s="281" t="e">
        <f>BN75/C75</f>
        <v>#DIV/0!</v>
      </c>
      <c r="BR75" s="279"/>
      <c r="BS75" s="280">
        <f>SUM(AS75:AT75)</f>
        <v>0</v>
      </c>
      <c r="BT75" s="280" t="str">
        <f>BB75</f>
        <v>-</v>
      </c>
      <c r="BU75" s="281">
        <f>BS75/B75</f>
        <v>0</v>
      </c>
      <c r="BV75" s="281" t="e">
        <f>BS75/C75</f>
        <v>#DIV/0!</v>
      </c>
      <c r="BW75" s="279"/>
      <c r="BX75" s="280">
        <f>H75</f>
        <v>0</v>
      </c>
      <c r="BY75" s="280">
        <f>BX75/D75</f>
        <v>0</v>
      </c>
      <c r="BZ75" s="281">
        <f>BX75/B75</f>
        <v>0</v>
      </c>
      <c r="CA75" s="281" t="e">
        <f>BX75/C75</f>
        <v>#DIV/0!</v>
      </c>
    </row>
    <row r="76" spans="1:79" ht="14.25" customHeight="1" x14ac:dyDescent="0.35">
      <c r="A76" s="58" t="s">
        <v>112</v>
      </c>
      <c r="B76" s="59">
        <f>'JMP Total sum FINAL calcs'!B76</f>
        <v>0</v>
      </c>
      <c r="C76" s="59">
        <f t="shared" si="176"/>
        <v>0</v>
      </c>
      <c r="D76" s="60">
        <f>[1]HH_Islam_wealth!D79</f>
        <v>3.6529293392895306</v>
      </c>
      <c r="E76" s="65"/>
      <c r="F76" s="65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3"/>
      <c r="U76" s="62"/>
      <c r="V76" s="62"/>
      <c r="W76" s="62"/>
      <c r="X76" s="62"/>
      <c r="Y76" s="62"/>
      <c r="Z76" s="62"/>
      <c r="AA76" s="59"/>
      <c r="AB76" s="64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 t="s">
        <v>238</v>
      </c>
      <c r="AZ76" s="62">
        <f t="shared" si="346"/>
        <v>0</v>
      </c>
      <c r="BA76" s="62">
        <f t="shared" si="179"/>
        <v>0</v>
      </c>
      <c r="BB76" s="59" t="s">
        <v>238</v>
      </c>
      <c r="BC76" s="59" t="s">
        <v>238</v>
      </c>
      <c r="BD76" s="59">
        <f t="shared" si="314"/>
        <v>0</v>
      </c>
      <c r="BE76" s="59">
        <f t="shared" si="315"/>
        <v>0</v>
      </c>
      <c r="BF76" s="59">
        <f t="shared" ref="BF76:BG76" si="348">AZ76-BD76</f>
        <v>0</v>
      </c>
      <c r="BG76" s="59">
        <f t="shared" si="348"/>
        <v>0</v>
      </c>
      <c r="BI76" s="280">
        <f>0.75*BE76</f>
        <v>0</v>
      </c>
      <c r="BJ76" s="280">
        <f>0.75*BD76</f>
        <v>0</v>
      </c>
      <c r="BK76" s="281" t="e">
        <f>BI76/B76</f>
        <v>#DIV/0!</v>
      </c>
      <c r="BL76" s="281" t="e">
        <f>BI76/C76</f>
        <v>#DIV/0!</v>
      </c>
      <c r="BM76" s="279"/>
      <c r="BN76" s="280">
        <f>0.25*BE76+BG76</f>
        <v>0</v>
      </c>
      <c r="BO76" s="280">
        <f>BF76+0.25*BD76</f>
        <v>0</v>
      </c>
      <c r="BP76" s="281" t="e">
        <f>BN76/B76</f>
        <v>#DIV/0!</v>
      </c>
      <c r="BQ76" s="281" t="e">
        <f>BN76/C76</f>
        <v>#DIV/0!</v>
      </c>
      <c r="BR76" s="279"/>
      <c r="BS76" s="280">
        <f>SUM(AS76:AT76)</f>
        <v>0</v>
      </c>
      <c r="BT76" s="280" t="str">
        <f>BB76</f>
        <v>-</v>
      </c>
      <c r="BU76" s="281" t="e">
        <f>BS76/B76</f>
        <v>#DIV/0!</v>
      </c>
      <c r="BV76" s="281" t="e">
        <f>BS76/C76</f>
        <v>#DIV/0!</v>
      </c>
      <c r="BW76" s="279"/>
      <c r="BX76" s="280">
        <f>H76</f>
        <v>0</v>
      </c>
      <c r="BY76" s="280">
        <f>BX76/D76</f>
        <v>0</v>
      </c>
      <c r="BZ76" s="281" t="e">
        <f>BX76/B76</f>
        <v>#DIV/0!</v>
      </c>
      <c r="CA76" s="281" t="e">
        <f>BX76/C76</f>
        <v>#DIV/0!</v>
      </c>
    </row>
    <row r="77" spans="1:79" ht="14.25" customHeight="1" x14ac:dyDescent="0.35">
      <c r="A77" s="58" t="s">
        <v>114</v>
      </c>
      <c r="B77" s="59">
        <f>'JMP Total sum FINAL calcs'!B77</f>
        <v>178844.00866326594</v>
      </c>
      <c r="C77" s="59">
        <f t="shared" si="176"/>
        <v>33286.444409999996</v>
      </c>
      <c r="D77" s="60">
        <f>[1]HH_Islam_wealth!D80</f>
        <v>3.6529293392895306</v>
      </c>
      <c r="E77" s="60">
        <v>99.746790000000004</v>
      </c>
      <c r="F77" s="60">
        <v>33202.160400000001</v>
      </c>
      <c r="G77" s="62">
        <v>4.2825100000000003</v>
      </c>
      <c r="H77" s="62">
        <v>1425.49531</v>
      </c>
      <c r="I77" s="62">
        <v>0.11086</v>
      </c>
      <c r="J77" s="62">
        <v>36.90016</v>
      </c>
      <c r="K77" s="62"/>
      <c r="L77" s="62"/>
      <c r="M77" s="62">
        <v>77.796040000000005</v>
      </c>
      <c r="N77" s="62">
        <v>25895.534189999998</v>
      </c>
      <c r="O77" s="62">
        <f t="shared" ref="O77:P77" si="349">M77</f>
        <v>77.796040000000005</v>
      </c>
      <c r="P77" s="62">
        <f t="shared" si="349"/>
        <v>25895.534189999998</v>
      </c>
      <c r="Q77" s="62">
        <v>17.810600000000001</v>
      </c>
      <c r="R77" s="62">
        <v>5928.5147500000003</v>
      </c>
      <c r="S77" s="62"/>
      <c r="T77" s="63"/>
      <c r="U77" s="62">
        <v>10.805070000000001</v>
      </c>
      <c r="V77" s="62">
        <v>3596.6247600000002</v>
      </c>
      <c r="W77" s="62">
        <v>82.068619999999996</v>
      </c>
      <c r="X77" s="62">
        <v>27317.727180000002</v>
      </c>
      <c r="Y77" s="62">
        <v>2.7329400000000001</v>
      </c>
      <c r="Z77" s="62">
        <v>909.69699000000003</v>
      </c>
      <c r="AA77" s="59">
        <f>P77+T77</f>
        <v>25895.534189999998</v>
      </c>
      <c r="AB77" s="64">
        <f>AA77/(AA77+R77)</f>
        <v>0.8137096017801686</v>
      </c>
      <c r="AC77" s="59">
        <f>V77*AB77</f>
        <v>2926.6081012122945</v>
      </c>
      <c r="AD77" s="59">
        <f>V77*(1-AB77)</f>
        <v>670.01665878770552</v>
      </c>
      <c r="AE77" s="59">
        <f>X77*AB77</f>
        <v>22228.69690517709</v>
      </c>
      <c r="AF77" s="59">
        <f>X77*(1-AB77)</f>
        <v>5089.0302748229124</v>
      </c>
      <c r="AG77" s="59">
        <f>Z77*AB77</f>
        <v>740.22917547351801</v>
      </c>
      <c r="AH77" s="59">
        <f>Z77*(1-AB77)</f>
        <v>169.46781452648199</v>
      </c>
      <c r="AI77" s="59"/>
      <c r="AJ77" s="59">
        <f>AC77/D77</f>
        <v>801.16745476973813</v>
      </c>
      <c r="AK77" s="59">
        <f>AD77/($AI$2*D77)</f>
        <v>61.139667789469577</v>
      </c>
      <c r="AL77" s="59">
        <f>AE77/D77</f>
        <v>6085.1702402489991</v>
      </c>
      <c r="AM77" s="59">
        <f>AF77/($AI$2*D77)</f>
        <v>464.37893191520033</v>
      </c>
      <c r="AN77" s="59">
        <f>AL77+AM77</f>
        <v>6549.5491721641993</v>
      </c>
      <c r="AO77" s="59">
        <f>AG77/D77</f>
        <v>202.6398834250343</v>
      </c>
      <c r="AP77" s="59">
        <f>AH77/($AI$2*D77)</f>
        <v>15.464101892486674</v>
      </c>
      <c r="AQ77" s="59">
        <f>AO77+AP77</f>
        <v>218.10398531752097</v>
      </c>
      <c r="AR77" s="59">
        <f>AQ77+AN77</f>
        <v>6767.65315748172</v>
      </c>
      <c r="AS77" s="59">
        <f>J77*AB77</f>
        <v>30.026014499224505</v>
      </c>
      <c r="AT77" s="59">
        <f>J77*(1-AB77)</f>
        <v>6.8741455007754935</v>
      </c>
      <c r="AU77" s="59">
        <f>AS77/D77</f>
        <v>8.219708543572418</v>
      </c>
      <c r="AV77" s="59">
        <f>AT77/($AI$2*D77)</f>
        <v>0.62727242187430021</v>
      </c>
      <c r="AW77" s="59">
        <f>SUM(AU77:AV77)</f>
        <v>8.8469809654467184</v>
      </c>
      <c r="AX77" s="59"/>
      <c r="AY77" s="59">
        <f t="shared" ref="AY77:AZ77" si="350">AQ77</f>
        <v>218.10398531752097</v>
      </c>
      <c r="AZ77" s="62">
        <f t="shared" si="350"/>
        <v>6767.65315748172</v>
      </c>
      <c r="BA77" s="62">
        <f t="shared" si="179"/>
        <v>28227.424170000002</v>
      </c>
      <c r="BB77" s="59">
        <f>AW77</f>
        <v>8.8469809654467184</v>
      </c>
      <c r="BC77" s="59">
        <f>BB77+AY77</f>
        <v>226.95096628296767</v>
      </c>
      <c r="BD77" s="59">
        <f t="shared" si="314"/>
        <v>6750.5167829216607</v>
      </c>
      <c r="BE77" s="59">
        <f t="shared" si="315"/>
        <v>28155.949509259146</v>
      </c>
      <c r="BF77" s="59">
        <f t="shared" ref="BF77:BG77" si="351">AZ77-BD77</f>
        <v>17.136374560059267</v>
      </c>
      <c r="BG77" s="59">
        <f t="shared" si="351"/>
        <v>71.474660740856052</v>
      </c>
      <c r="BI77" s="280">
        <f>0.75*BE77</f>
        <v>21116.962131944361</v>
      </c>
      <c r="BJ77" s="280">
        <f>0.75*BD77</f>
        <v>5062.887587191246</v>
      </c>
      <c r="BK77" s="281">
        <f>BI77/B77</f>
        <v>0.11807475290773733</v>
      </c>
      <c r="BL77" s="281">
        <f>BI77/C77</f>
        <v>0.63440125571358263</v>
      </c>
      <c r="BM77" s="279"/>
      <c r="BN77" s="280">
        <f>0.25*BE77+BG77</f>
        <v>7110.4620380556426</v>
      </c>
      <c r="BO77" s="280">
        <f>BF77+0.25*BD77</f>
        <v>1704.7655702904744</v>
      </c>
      <c r="BP77" s="281">
        <f>BN77/B77</f>
        <v>3.9757899027210254E-2</v>
      </c>
      <c r="BQ77" s="281">
        <f>BN77/C77</f>
        <v>0.21361434554179959</v>
      </c>
      <c r="BR77" s="279"/>
      <c r="BS77" s="280">
        <f>SUM(AS77:AT77)</f>
        <v>36.90016</v>
      </c>
      <c r="BT77" s="280">
        <f>BB77</f>
        <v>8.8469809654467184</v>
      </c>
      <c r="BU77" s="281">
        <f>BS77/B77</f>
        <v>2.0632595006007148E-4</v>
      </c>
      <c r="BV77" s="281">
        <f>BS77/C77</f>
        <v>1.1085641814273909E-3</v>
      </c>
      <c r="BW77" s="279"/>
      <c r="BX77" s="280">
        <f>H77</f>
        <v>1425.49531</v>
      </c>
      <c r="BY77" s="280">
        <f>BX77/D77</f>
        <v>390.23347499988841</v>
      </c>
      <c r="BZ77" s="281">
        <f>BX77/B77</f>
        <v>7.9706070147643297E-3</v>
      </c>
      <c r="CA77" s="281">
        <f>BX77/C77</f>
        <v>4.282509998489803E-2</v>
      </c>
    </row>
    <row r="78" spans="1:79" ht="14.25" customHeight="1" x14ac:dyDescent="0.35">
      <c r="A78" s="58" t="s">
        <v>115</v>
      </c>
      <c r="B78" s="59">
        <f>'JMP Total sum FINAL calcs'!B78</f>
        <v>109897.00021055054</v>
      </c>
      <c r="C78" s="59">
        <f t="shared" si="176"/>
        <v>0</v>
      </c>
      <c r="D78" s="60">
        <f>[1]HH_Islam_wealth!D81</f>
        <v>3.6529293392895306</v>
      </c>
      <c r="E78" s="65">
        <v>93</v>
      </c>
      <c r="F78" s="65">
        <v>102168</v>
      </c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3"/>
      <c r="U78" s="62"/>
      <c r="V78" s="62"/>
      <c r="W78" s="62"/>
      <c r="X78" s="62"/>
      <c r="Y78" s="62"/>
      <c r="Z78" s="62"/>
      <c r="AA78" s="59"/>
      <c r="AB78" s="64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 t="s">
        <v>238</v>
      </c>
      <c r="AZ78" s="62">
        <f t="shared" ref="AZ78:AZ79" si="352">AR78</f>
        <v>0</v>
      </c>
      <c r="BA78" s="62">
        <f t="shared" si="179"/>
        <v>0</v>
      </c>
      <c r="BB78" s="59" t="s">
        <v>238</v>
      </c>
      <c r="BC78" s="59" t="s">
        <v>238</v>
      </c>
      <c r="BD78" s="59">
        <f t="shared" si="314"/>
        <v>0</v>
      </c>
      <c r="BE78" s="59">
        <f t="shared" si="315"/>
        <v>0</v>
      </c>
      <c r="BF78" s="59">
        <f t="shared" ref="BF78:BG78" si="353">AZ78-BD78</f>
        <v>0</v>
      </c>
      <c r="BG78" s="59">
        <f t="shared" si="353"/>
        <v>0</v>
      </c>
      <c r="BI78" s="280">
        <f>0.75*BE78</f>
        <v>0</v>
      </c>
      <c r="BJ78" s="280">
        <f>0.75*BD78</f>
        <v>0</v>
      </c>
      <c r="BK78" s="281">
        <f>BI78/B78</f>
        <v>0</v>
      </c>
      <c r="BL78" s="281" t="e">
        <f>BI78/C78</f>
        <v>#DIV/0!</v>
      </c>
      <c r="BM78" s="279"/>
      <c r="BN78" s="280">
        <f>0.25*BE78+BG78</f>
        <v>0</v>
      </c>
      <c r="BO78" s="280">
        <f>BF78+0.25*BD78</f>
        <v>0</v>
      </c>
      <c r="BP78" s="281">
        <f>BN78/B78</f>
        <v>0</v>
      </c>
      <c r="BQ78" s="281" t="e">
        <f>BN78/C78</f>
        <v>#DIV/0!</v>
      </c>
      <c r="BR78" s="279"/>
      <c r="BS78" s="280">
        <f>SUM(AS78:AT78)</f>
        <v>0</v>
      </c>
      <c r="BT78" s="280" t="str">
        <f>BB78</f>
        <v>-</v>
      </c>
      <c r="BU78" s="281">
        <f>BS78/B78</f>
        <v>0</v>
      </c>
      <c r="BV78" s="281" t="e">
        <f>BS78/C78</f>
        <v>#DIV/0!</v>
      </c>
      <c r="BW78" s="279"/>
      <c r="BX78" s="280">
        <f>H78</f>
        <v>0</v>
      </c>
      <c r="BY78" s="280">
        <f>BX78/D78</f>
        <v>0</v>
      </c>
      <c r="BZ78" s="281">
        <f>BX78/B78</f>
        <v>0</v>
      </c>
      <c r="CA78" s="281" t="e">
        <f>BX78/C78</f>
        <v>#DIV/0!</v>
      </c>
    </row>
    <row r="79" spans="1:79" ht="14.25" customHeight="1" x14ac:dyDescent="0.35">
      <c r="A79" s="58" t="s">
        <v>116</v>
      </c>
      <c r="B79" s="59">
        <f>'JMP Total sum FINAL calcs'!B79</f>
        <v>40120.004061943699</v>
      </c>
      <c r="C79" s="59">
        <f t="shared" si="176"/>
        <v>0</v>
      </c>
      <c r="D79" s="60">
        <f>[1]HH_Islam_wealth!D82</f>
        <v>2.5798973082308998</v>
      </c>
      <c r="E79" s="65">
        <v>90.7</v>
      </c>
      <c r="F79" s="65">
        <v>36407</v>
      </c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3"/>
      <c r="U79" s="62"/>
      <c r="V79" s="62"/>
      <c r="W79" s="62"/>
      <c r="X79" s="62"/>
      <c r="Y79" s="62"/>
      <c r="Z79" s="62"/>
      <c r="AA79" s="59"/>
      <c r="AB79" s="64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 t="s">
        <v>238</v>
      </c>
      <c r="AZ79" s="62">
        <f t="shared" si="352"/>
        <v>0</v>
      </c>
      <c r="BA79" s="62">
        <f t="shared" si="179"/>
        <v>0</v>
      </c>
      <c r="BB79" s="59" t="s">
        <v>238</v>
      </c>
      <c r="BC79" s="59" t="s">
        <v>238</v>
      </c>
      <c r="BD79" s="59">
        <f t="shared" si="314"/>
        <v>0</v>
      </c>
      <c r="BE79" s="59">
        <f t="shared" si="315"/>
        <v>0</v>
      </c>
      <c r="BF79" s="59">
        <f t="shared" ref="BF79:BG79" si="354">AZ79-BD79</f>
        <v>0</v>
      </c>
      <c r="BG79" s="59">
        <f t="shared" si="354"/>
        <v>0</v>
      </c>
      <c r="BI79" s="280">
        <f>0.75*BE79</f>
        <v>0</v>
      </c>
      <c r="BJ79" s="280">
        <f>0.75*BD79</f>
        <v>0</v>
      </c>
      <c r="BK79" s="281">
        <f>BI79/B79</f>
        <v>0</v>
      </c>
      <c r="BL79" s="281" t="e">
        <f>BI79/C79</f>
        <v>#DIV/0!</v>
      </c>
      <c r="BM79" s="279"/>
      <c r="BN79" s="280">
        <f>0.25*BE79+BG79</f>
        <v>0</v>
      </c>
      <c r="BO79" s="280">
        <f>BF79+0.25*BD79</f>
        <v>0</v>
      </c>
      <c r="BP79" s="281">
        <f>BN79/B79</f>
        <v>0</v>
      </c>
      <c r="BQ79" s="281" t="e">
        <f>BN79/C79</f>
        <v>#DIV/0!</v>
      </c>
      <c r="BR79" s="279"/>
      <c r="BS79" s="280">
        <f>SUM(AS79:AT79)</f>
        <v>0</v>
      </c>
      <c r="BT79" s="280" t="str">
        <f>BB79</f>
        <v>-</v>
      </c>
      <c r="BU79" s="281">
        <f>BS79/B79</f>
        <v>0</v>
      </c>
      <c r="BV79" s="281" t="e">
        <f>BS79/C79</f>
        <v>#DIV/0!</v>
      </c>
      <c r="BW79" s="279"/>
      <c r="BX79" s="280">
        <f>H79</f>
        <v>0</v>
      </c>
      <c r="BY79" s="280">
        <f>BX79/D79</f>
        <v>0</v>
      </c>
      <c r="BZ79" s="281">
        <f>BX79/B79</f>
        <v>0</v>
      </c>
      <c r="CA79" s="281" t="e">
        <f>BX79/C79</f>
        <v>#DIV/0!</v>
      </c>
    </row>
    <row r="80" spans="1:79" ht="14.25" customHeight="1" x14ac:dyDescent="0.35">
      <c r="A80" s="58" t="s">
        <v>118</v>
      </c>
      <c r="B80" s="59">
        <f>'JMP Total sum FINAL calcs'!B80</f>
        <v>563401.99258993217</v>
      </c>
      <c r="C80" s="59">
        <f t="shared" si="176"/>
        <v>372076.31688</v>
      </c>
      <c r="D80" s="60">
        <f>[1]HH_Islam_wealth!D83</f>
        <v>3.9408081773486798</v>
      </c>
      <c r="E80" s="60">
        <v>87.843419999999995</v>
      </c>
      <c r="F80" s="60">
        <v>326844.55080000003</v>
      </c>
      <c r="G80" s="62">
        <v>0.34949000000000002</v>
      </c>
      <c r="H80" s="62">
        <v>1300.3833400000001</v>
      </c>
      <c r="I80" s="62">
        <v>1.12334</v>
      </c>
      <c r="J80" s="62">
        <v>4179.6942799999997</v>
      </c>
      <c r="K80" s="62"/>
      <c r="L80" s="62"/>
      <c r="M80" s="62">
        <v>89.413309999999996</v>
      </c>
      <c r="N80" s="62">
        <v>332685.73957999999</v>
      </c>
      <c r="O80" s="62">
        <f t="shared" ref="O80:P80" si="355">M80</f>
        <v>89.413309999999996</v>
      </c>
      <c r="P80" s="62">
        <f t="shared" si="355"/>
        <v>332685.73957999999</v>
      </c>
      <c r="Q80" s="62">
        <v>9.1138600000000007</v>
      </c>
      <c r="R80" s="62">
        <v>33910.499680000001</v>
      </c>
      <c r="S80" s="62"/>
      <c r="T80" s="63"/>
      <c r="U80" s="62">
        <v>1.6152899999999999</v>
      </c>
      <c r="V80" s="62">
        <v>6010.1049199999998</v>
      </c>
      <c r="W80" s="62">
        <v>95.860150000000004</v>
      </c>
      <c r="X80" s="62">
        <v>356672.91548000003</v>
      </c>
      <c r="Y80" s="62">
        <v>1.05172</v>
      </c>
      <c r="Z80" s="62">
        <v>3913.2188700000002</v>
      </c>
      <c r="AA80" s="59">
        <f>P80+T80</f>
        <v>332685.73957999999</v>
      </c>
      <c r="AB80" s="64">
        <f>AA80/(AA80+R80)</f>
        <v>0.90749905195849601</v>
      </c>
      <c r="AC80" s="59">
        <f>V80*AB80</f>
        <v>5454.1645170710926</v>
      </c>
      <c r="AD80" s="59">
        <f>V80*(1-AB80)</f>
        <v>555.94040292890747</v>
      </c>
      <c r="AE80" s="59">
        <f>X80*AB80</f>
        <v>323680.33265737281</v>
      </c>
      <c r="AF80" s="59">
        <f>X80*(1-AB80)</f>
        <v>32992.582822627228</v>
      </c>
      <c r="AG80" s="59">
        <f>Z80*AB80</f>
        <v>3551.2424146310973</v>
      </c>
      <c r="AH80" s="59">
        <f>Z80*(1-AB80)</f>
        <v>361.97645536890298</v>
      </c>
      <c r="AI80" s="59"/>
      <c r="AJ80" s="59">
        <f>AC80/D80</f>
        <v>1384.021822838527</v>
      </c>
      <c r="AK80" s="59">
        <f>AD80/($AI$2*D80)</f>
        <v>47.024229372068916</v>
      </c>
      <c r="AL80" s="59">
        <f>AE80/D80</f>
        <v>82135.520961880553</v>
      </c>
      <c r="AM80" s="59">
        <f>AF80/($AI$2*D80)</f>
        <v>2790.6782346714958</v>
      </c>
      <c r="AN80" s="59">
        <f>AL80+AM80</f>
        <v>84926.199196552043</v>
      </c>
      <c r="AO80" s="59">
        <f>AG80/D80</f>
        <v>901.14571803906551</v>
      </c>
      <c r="AP80" s="59">
        <f>AH80/($AI$2*D80)</f>
        <v>30.617785242589136</v>
      </c>
      <c r="AQ80" s="59">
        <f>AO80+AP80</f>
        <v>931.76350328165461</v>
      </c>
      <c r="AR80" s="59">
        <f>AQ80+AN80</f>
        <v>85857.962699833704</v>
      </c>
      <c r="AS80" s="59">
        <f>J80*AB80</f>
        <v>3793.0685965763482</v>
      </c>
      <c r="AT80" s="59">
        <f>J80*(1-AB80)</f>
        <v>386.62568342365142</v>
      </c>
      <c r="AU80" s="59">
        <f>AS80/D80</f>
        <v>962.51033439751723</v>
      </c>
      <c r="AV80" s="59">
        <f>AT80/($AI$2*D80)</f>
        <v>32.702740658285286</v>
      </c>
      <c r="AW80" s="59">
        <f>SUM(AU80:AV80)</f>
        <v>995.21307505580251</v>
      </c>
      <c r="AX80" s="59"/>
      <c r="AY80" s="59">
        <f t="shared" ref="AY80:AZ80" si="356">AQ80</f>
        <v>931.76350328165461</v>
      </c>
      <c r="AZ80" s="62">
        <f t="shared" si="356"/>
        <v>85857.962699833704</v>
      </c>
      <c r="BA80" s="62">
        <f t="shared" si="179"/>
        <v>360586.13435000007</v>
      </c>
      <c r="BB80" s="59">
        <f>AW80</f>
        <v>995.21307505580251</v>
      </c>
      <c r="BC80" s="59">
        <f>BB80+AY80</f>
        <v>1926.9765783374571</v>
      </c>
      <c r="BD80" s="59">
        <f t="shared" si="314"/>
        <v>75420.570777858258</v>
      </c>
      <c r="BE80" s="59">
        <f t="shared" si="315"/>
        <v>316751.19245883479</v>
      </c>
      <c r="BF80" s="59">
        <f t="shared" ref="BF80:BG80" si="357">AZ80-BD80</f>
        <v>10437.391921975446</v>
      </c>
      <c r="BG80" s="59">
        <f t="shared" si="357"/>
        <v>43834.941891165276</v>
      </c>
      <c r="BI80" s="280">
        <f>0.75*BE80</f>
        <v>237563.39434412611</v>
      </c>
      <c r="BJ80" s="280">
        <f>0.75*BD80</f>
        <v>56565.428083393694</v>
      </c>
      <c r="BK80" s="281">
        <f>BI80/B80</f>
        <v>0.42165877556104919</v>
      </c>
      <c r="BL80" s="281">
        <f>BI80/C80</f>
        <v>0.63848028903367082</v>
      </c>
      <c r="BM80" s="279"/>
      <c r="BN80" s="280">
        <f>0.25*BE80+BG80</f>
        <v>123022.74000587397</v>
      </c>
      <c r="BO80" s="280">
        <f>BF80+0.25*BD80</f>
        <v>29292.534616440011</v>
      </c>
      <c r="BP80" s="281">
        <f>BN80/B80</f>
        <v>0.2183569487220737</v>
      </c>
      <c r="BQ80" s="281">
        <f>BN80/C80</f>
        <v>0.33063845889860977</v>
      </c>
      <c r="BR80" s="279"/>
      <c r="BS80" s="280">
        <f>SUM(AS80:AT80)</f>
        <v>4179.6942799999997</v>
      </c>
      <c r="BT80" s="280">
        <f>BB80</f>
        <v>995.21307505580251</v>
      </c>
      <c r="BU80" s="281">
        <f>BS80/B80</f>
        <v>7.4186714547922411E-3</v>
      </c>
      <c r="BV80" s="281">
        <f>BS80/C80</f>
        <v>1.1233432740488053E-2</v>
      </c>
      <c r="BW80" s="279"/>
      <c r="BX80" s="280">
        <f>H80</f>
        <v>1300.3833400000001</v>
      </c>
      <c r="BY80" s="280">
        <f>BX80/D80</f>
        <v>329.97884735279848</v>
      </c>
      <c r="BZ80" s="281">
        <f>BX80/B80</f>
        <v>2.3080914819313997E-3</v>
      </c>
      <c r="CA80" s="281">
        <f>BX80/C80</f>
        <v>3.4949371432834104E-3</v>
      </c>
    </row>
    <row r="81" spans="1:79" ht="14.25" customHeight="1" x14ac:dyDescent="0.35">
      <c r="A81" s="58" t="s">
        <v>119</v>
      </c>
      <c r="B81" s="59">
        <f>'JMP Total sum FINAL calcs'!B81</f>
        <v>1369124.9621152121</v>
      </c>
      <c r="C81" s="59">
        <f t="shared" si="176"/>
        <v>0</v>
      </c>
      <c r="D81" s="60">
        <f>[1]HH_Islam_wealth!D84</f>
        <v>3.29086780304119</v>
      </c>
      <c r="E81" s="65">
        <v>94</v>
      </c>
      <c r="F81" s="65">
        <v>1287193</v>
      </c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3"/>
      <c r="U81" s="62"/>
      <c r="V81" s="62"/>
      <c r="W81" s="62"/>
      <c r="X81" s="62"/>
      <c r="Y81" s="62"/>
      <c r="Z81" s="62"/>
      <c r="AA81" s="59"/>
      <c r="AB81" s="64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 t="s">
        <v>238</v>
      </c>
      <c r="AZ81" s="62">
        <f t="shared" ref="AZ81:AZ83" si="358">AR81</f>
        <v>0</v>
      </c>
      <c r="BA81" s="62">
        <f t="shared" si="179"/>
        <v>0</v>
      </c>
      <c r="BB81" s="59" t="s">
        <v>238</v>
      </c>
      <c r="BC81" s="59" t="s">
        <v>238</v>
      </c>
      <c r="BD81" s="59">
        <f t="shared" si="314"/>
        <v>0</v>
      </c>
      <c r="BE81" s="59">
        <f t="shared" si="315"/>
        <v>0</v>
      </c>
      <c r="BF81" s="59">
        <f t="shared" ref="BF81:BG81" si="359">AZ81-BD81</f>
        <v>0</v>
      </c>
      <c r="BG81" s="59">
        <f t="shared" si="359"/>
        <v>0</v>
      </c>
      <c r="BI81" s="280">
        <f>0.75*BE81</f>
        <v>0</v>
      </c>
      <c r="BJ81" s="280">
        <f>0.75*BD81</f>
        <v>0</v>
      </c>
      <c r="BK81" s="281">
        <f>BI81/B81</f>
        <v>0</v>
      </c>
      <c r="BL81" s="281" t="e">
        <f>BI81/C81</f>
        <v>#DIV/0!</v>
      </c>
      <c r="BM81" s="279"/>
      <c r="BN81" s="280">
        <f>0.25*BE81+BG81</f>
        <v>0</v>
      </c>
      <c r="BO81" s="280">
        <f>BF81+0.25*BD81</f>
        <v>0</v>
      </c>
      <c r="BP81" s="281">
        <f>BN81/B81</f>
        <v>0</v>
      </c>
      <c r="BQ81" s="281" t="e">
        <f>BN81/C81</f>
        <v>#DIV/0!</v>
      </c>
      <c r="BR81" s="279"/>
      <c r="BS81" s="280">
        <f>SUM(AS81:AT81)</f>
        <v>0</v>
      </c>
      <c r="BT81" s="280" t="str">
        <f>BB81</f>
        <v>-</v>
      </c>
      <c r="BU81" s="281">
        <f>BS81/B81</f>
        <v>0</v>
      </c>
      <c r="BV81" s="281" t="e">
        <f>BS81/C81</f>
        <v>#DIV/0!</v>
      </c>
      <c r="BW81" s="279"/>
      <c r="BX81" s="280">
        <f>H81</f>
        <v>0</v>
      </c>
      <c r="BY81" s="280">
        <f>BX81/D81</f>
        <v>0</v>
      </c>
      <c r="BZ81" s="281">
        <f>BX81/B81</f>
        <v>0</v>
      </c>
      <c r="CA81" s="281" t="e">
        <f>BX81/C81</f>
        <v>#DIV/0!</v>
      </c>
    </row>
    <row r="82" spans="1:79" ht="14.25" customHeight="1" x14ac:dyDescent="0.35">
      <c r="A82" s="58" t="s">
        <v>122</v>
      </c>
      <c r="B82" s="59">
        <f>'JMP Total sum FINAL calcs'!B82</f>
        <v>35446</v>
      </c>
      <c r="C82" s="59">
        <f t="shared" si="176"/>
        <v>0</v>
      </c>
      <c r="D82" s="60">
        <f>[1]HH_Islam_wealth!D85</f>
        <v>3.6529293392895306</v>
      </c>
      <c r="E82" s="65">
        <v>68</v>
      </c>
      <c r="F82" s="65">
        <v>24087</v>
      </c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3"/>
      <c r="U82" s="62"/>
      <c r="V82" s="62"/>
      <c r="W82" s="62"/>
      <c r="X82" s="62"/>
      <c r="Y82" s="62"/>
      <c r="Z82" s="62"/>
      <c r="AA82" s="59"/>
      <c r="AB82" s="64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 t="s">
        <v>238</v>
      </c>
      <c r="AZ82" s="62">
        <f t="shared" si="358"/>
        <v>0</v>
      </c>
      <c r="BA82" s="62">
        <f t="shared" si="179"/>
        <v>0</v>
      </c>
      <c r="BB82" s="59" t="s">
        <v>238</v>
      </c>
      <c r="BC82" s="59" t="s">
        <v>238</v>
      </c>
      <c r="BD82" s="59">
        <f t="shared" si="314"/>
        <v>0</v>
      </c>
      <c r="BE82" s="59">
        <f t="shared" si="315"/>
        <v>0</v>
      </c>
      <c r="BF82" s="59">
        <f t="shared" ref="BF82:BG82" si="360">AZ82-BD82</f>
        <v>0</v>
      </c>
      <c r="BG82" s="59">
        <f t="shared" si="360"/>
        <v>0</v>
      </c>
      <c r="BI82" s="280">
        <f>0.75*BE82</f>
        <v>0</v>
      </c>
      <c r="BJ82" s="280">
        <f>0.75*BD82</f>
        <v>0</v>
      </c>
      <c r="BK82" s="281">
        <f>BI82/B82</f>
        <v>0</v>
      </c>
      <c r="BL82" s="281" t="e">
        <f>BI82/C82</f>
        <v>#DIV/0!</v>
      </c>
      <c r="BM82" s="279"/>
      <c r="BN82" s="280">
        <f>0.25*BE82+BG82</f>
        <v>0</v>
      </c>
      <c r="BO82" s="280">
        <f>BF82+0.25*BD82</f>
        <v>0</v>
      </c>
      <c r="BP82" s="281">
        <f>BN82/B82</f>
        <v>0</v>
      </c>
      <c r="BQ82" s="281" t="e">
        <f>BN82/C82</f>
        <v>#DIV/0!</v>
      </c>
      <c r="BR82" s="279"/>
      <c r="BS82" s="280">
        <f>SUM(AS82:AT82)</f>
        <v>0</v>
      </c>
      <c r="BT82" s="280" t="str">
        <f>BB82</f>
        <v>-</v>
      </c>
      <c r="BU82" s="281">
        <f>BS82/B82</f>
        <v>0</v>
      </c>
      <c r="BV82" s="281" t="e">
        <f>BS82/C82</f>
        <v>#DIV/0!</v>
      </c>
      <c r="BW82" s="279"/>
      <c r="BX82" s="280">
        <f>H82</f>
        <v>0</v>
      </c>
      <c r="BY82" s="280">
        <f>BX82/D82</f>
        <v>0</v>
      </c>
      <c r="BZ82" s="281">
        <f>BX82/B82</f>
        <v>0</v>
      </c>
      <c r="CA82" s="281" t="e">
        <f>BX82/C82</f>
        <v>#DIV/0!</v>
      </c>
    </row>
    <row r="83" spans="1:79" ht="14.25" customHeight="1" x14ac:dyDescent="0.35">
      <c r="A83" s="58" t="s">
        <v>124</v>
      </c>
      <c r="B83" s="59">
        <f>'JMP Total sum FINAL calcs'!B83</f>
        <v>104901.00273760447</v>
      </c>
      <c r="C83" s="59">
        <f t="shared" si="176"/>
        <v>0</v>
      </c>
      <c r="D83" s="60">
        <f>[1]HH_Islam_wealth!D86</f>
        <v>3.6529293392895306</v>
      </c>
      <c r="E83" s="65">
        <v>46.7</v>
      </c>
      <c r="F83" s="65">
        <v>48972</v>
      </c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3"/>
      <c r="U83" s="62"/>
      <c r="V83" s="62"/>
      <c r="W83" s="62"/>
      <c r="X83" s="62"/>
      <c r="Y83" s="62"/>
      <c r="Z83" s="62"/>
      <c r="AA83" s="59"/>
      <c r="AB83" s="64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 t="s">
        <v>238</v>
      </c>
      <c r="AZ83" s="62">
        <f t="shared" si="358"/>
        <v>0</v>
      </c>
      <c r="BA83" s="62">
        <f t="shared" si="179"/>
        <v>0</v>
      </c>
      <c r="BB83" s="59" t="s">
        <v>238</v>
      </c>
      <c r="BC83" s="59" t="s">
        <v>238</v>
      </c>
      <c r="BD83" s="59">
        <f t="shared" si="314"/>
        <v>0</v>
      </c>
      <c r="BE83" s="59">
        <f t="shared" si="315"/>
        <v>0</v>
      </c>
      <c r="BF83" s="59">
        <f t="shared" ref="BF83:BG83" si="361">AZ83-BD83</f>
        <v>0</v>
      </c>
      <c r="BG83" s="59">
        <f t="shared" si="361"/>
        <v>0</v>
      </c>
      <c r="BI83" s="280">
        <f>0.75*BE83</f>
        <v>0</v>
      </c>
      <c r="BJ83" s="280">
        <f>0.75*BD83</f>
        <v>0</v>
      </c>
      <c r="BK83" s="281">
        <f>BI83/B83</f>
        <v>0</v>
      </c>
      <c r="BL83" s="281" t="e">
        <f>BI83/C83</f>
        <v>#DIV/0!</v>
      </c>
      <c r="BM83" s="279"/>
      <c r="BN83" s="280">
        <f>0.25*BE83+BG83</f>
        <v>0</v>
      </c>
      <c r="BO83" s="280">
        <f>BF83+0.25*BD83</f>
        <v>0</v>
      </c>
      <c r="BP83" s="281">
        <f>BN83/B83</f>
        <v>0</v>
      </c>
      <c r="BQ83" s="281" t="e">
        <f>BN83/C83</f>
        <v>#DIV/0!</v>
      </c>
      <c r="BR83" s="279"/>
      <c r="BS83" s="280">
        <f>SUM(AS83:AT83)</f>
        <v>0</v>
      </c>
      <c r="BT83" s="280" t="str">
        <f>BB83</f>
        <v>-</v>
      </c>
      <c r="BU83" s="281">
        <f>BS83/B83</f>
        <v>0</v>
      </c>
      <c r="BV83" s="281" t="e">
        <f>BS83/C83</f>
        <v>#DIV/0!</v>
      </c>
      <c r="BW83" s="279"/>
      <c r="BX83" s="280">
        <f>H83</f>
        <v>0</v>
      </c>
      <c r="BY83" s="280">
        <f>BX83/D83</f>
        <v>0</v>
      </c>
      <c r="BZ83" s="281">
        <f>BX83/B83</f>
        <v>0</v>
      </c>
      <c r="CA83" s="281" t="e">
        <f>BX83/C83</f>
        <v>#DIV/0!</v>
      </c>
    </row>
    <row r="84" spans="1:79" ht="14.25" customHeight="1" x14ac:dyDescent="0.35">
      <c r="A84" s="58" t="s">
        <v>104</v>
      </c>
      <c r="B84" s="59">
        <f>'JMP Total sum FINAL calcs'!B84</f>
        <v>3456750.3206200795</v>
      </c>
      <c r="C84" s="59">
        <f t="shared" si="176"/>
        <v>3292208.62616</v>
      </c>
      <c r="D84" s="60">
        <f>[1]HH_Islam_wealth!D87</f>
        <v>2.7812603590557798</v>
      </c>
      <c r="E84" s="60">
        <v>100</v>
      </c>
      <c r="F84" s="60">
        <v>3292208.62616</v>
      </c>
      <c r="G84" s="62">
        <v>0.41332999999999998</v>
      </c>
      <c r="H84" s="62">
        <v>13607.67598</v>
      </c>
      <c r="I84" s="62">
        <v>0.62146000000000001</v>
      </c>
      <c r="J84" s="62">
        <v>20459.64488</v>
      </c>
      <c r="K84" s="62"/>
      <c r="L84" s="62"/>
      <c r="M84" s="62">
        <v>96.572119999999998</v>
      </c>
      <c r="N84" s="62">
        <v>3179355.5126200002</v>
      </c>
      <c r="O84" s="62">
        <f t="shared" ref="O84:P84" si="362">M84</f>
        <v>96.572119999999998</v>
      </c>
      <c r="P84" s="62">
        <f t="shared" si="362"/>
        <v>3179355.5126200002</v>
      </c>
      <c r="Q84" s="62">
        <v>2.3931</v>
      </c>
      <c r="R84" s="62">
        <v>78785.792679999999</v>
      </c>
      <c r="S84" s="62"/>
      <c r="T84" s="63"/>
      <c r="U84" s="62">
        <v>63.077570000000001</v>
      </c>
      <c r="V84" s="62">
        <v>2076645.0888100001</v>
      </c>
      <c r="W84" s="62">
        <v>32.591889999999999</v>
      </c>
      <c r="X84" s="62">
        <v>1072993.1202799999</v>
      </c>
      <c r="Y84" s="62">
        <v>3.29575</v>
      </c>
      <c r="Z84" s="62">
        <v>108503.09621</v>
      </c>
      <c r="AA84" s="59">
        <f>P84+T84</f>
        <v>3179355.5126200002</v>
      </c>
      <c r="AB84" s="64">
        <f>AA84/(AA84+R84)</f>
        <v>0.97581879197447963</v>
      </c>
      <c r="AC84" s="59">
        <f>V84*AB84</f>
        <v>2026429.3019223104</v>
      </c>
      <c r="AD84" s="59">
        <f>V84*(1-AB84)</f>
        <v>50215.786887689843</v>
      </c>
      <c r="AE84" s="59">
        <f>X84*AB84</f>
        <v>1047046.850428557</v>
      </c>
      <c r="AF84" s="59">
        <f>X84*(1-AB84)</f>
        <v>25946.269851442881</v>
      </c>
      <c r="AG84" s="59">
        <f>Z84*AB84</f>
        <v>105879.36026913294</v>
      </c>
      <c r="AH84" s="59">
        <f>Z84*(1-AB84)</f>
        <v>2623.7359408670613</v>
      </c>
      <c r="AI84" s="59"/>
      <c r="AJ84" s="59">
        <f>AC84/D84</f>
        <v>728601.08019886003</v>
      </c>
      <c r="AK84" s="59">
        <f>AD84/($AI$2*D84)</f>
        <v>6018.3490462261489</v>
      </c>
      <c r="AL84" s="59">
        <f>AE84/D84</f>
        <v>376464.88111743081</v>
      </c>
      <c r="AM84" s="59">
        <f>AF84/($AI$2*D84)</f>
        <v>3109.653718317772</v>
      </c>
      <c r="AN84" s="59">
        <f>AL84+AM84</f>
        <v>379574.53483574861</v>
      </c>
      <c r="AO84" s="59">
        <f>AG84/D84</f>
        <v>38068.841676181051</v>
      </c>
      <c r="AP84" s="59">
        <f>AH84/($AI$2*D84)</f>
        <v>314.45407263223677</v>
      </c>
      <c r="AQ84" s="59">
        <f>AO84+AP84</f>
        <v>38383.295748813289</v>
      </c>
      <c r="AR84" s="59">
        <f>AQ84+AN84</f>
        <v>417957.83058456192</v>
      </c>
      <c r="AS84" s="59">
        <f>J84*AB84</f>
        <v>19964.905951028446</v>
      </c>
      <c r="AT84" s="59">
        <f>J84*(1-AB84)</f>
        <v>494.73892897155281</v>
      </c>
      <c r="AU84" s="59">
        <f>AS84/D84</f>
        <v>7178.3664143569804</v>
      </c>
      <c r="AV84" s="59">
        <f>AT84/($AI$2*D84)</f>
        <v>59.29433243705305</v>
      </c>
      <c r="AW84" s="59">
        <f>SUM(AU84:AV84)</f>
        <v>7237.660746794033</v>
      </c>
      <c r="AX84" s="59"/>
      <c r="AY84" s="59">
        <f t="shared" ref="AY84:AZ84" si="363">AQ84</f>
        <v>38383.295748813289</v>
      </c>
      <c r="AZ84" s="62">
        <f t="shared" si="363"/>
        <v>417957.83058456192</v>
      </c>
      <c r="BA84" s="62">
        <f t="shared" si="179"/>
        <v>1181496.21649</v>
      </c>
      <c r="BB84" s="59">
        <f>AW84</f>
        <v>7237.660746794033</v>
      </c>
      <c r="BC84" s="59">
        <f>BB84+AY84</f>
        <v>45620.956495607323</v>
      </c>
      <c r="BD84" s="59">
        <f t="shared" si="314"/>
        <v>417957.83058456192</v>
      </c>
      <c r="BE84" s="59">
        <f t="shared" si="315"/>
        <v>1181496.21649</v>
      </c>
      <c r="BF84" s="59">
        <f t="shared" ref="BF84:BG84" si="364">AZ84-BD84</f>
        <v>0</v>
      </c>
      <c r="BG84" s="59">
        <f t="shared" si="364"/>
        <v>0</v>
      </c>
      <c r="BI84" s="280">
        <f>0.75*BE84</f>
        <v>886122.16236750002</v>
      </c>
      <c r="BJ84" s="280">
        <f>0.75*BD84</f>
        <v>313468.37293842144</v>
      </c>
      <c r="BK84" s="281">
        <f>BI84/B84</f>
        <v>0.25634543434671481</v>
      </c>
      <c r="BL84" s="281">
        <f>BI84/C84</f>
        <v>0.26915735391929407</v>
      </c>
      <c r="BM84" s="279"/>
      <c r="BN84" s="280">
        <f>0.25*BE84+BG84</f>
        <v>295374.05412250001</v>
      </c>
      <c r="BO84" s="280">
        <f>BF84+0.25*BD84</f>
        <v>104489.45764614048</v>
      </c>
      <c r="BP84" s="281">
        <f>BN84/B84</f>
        <v>8.5448478115571602E-2</v>
      </c>
      <c r="BQ84" s="281">
        <f>BN84/C84</f>
        <v>8.971911797309802E-2</v>
      </c>
      <c r="BR84" s="279"/>
      <c r="BS84" s="280">
        <f>SUM(AS84:AT84)</f>
        <v>20459.64488</v>
      </c>
      <c r="BT84" s="280">
        <f>BB84</f>
        <v>7237.660746794033</v>
      </c>
      <c r="BU84" s="281">
        <f>BS84/B84</f>
        <v>5.9187511339638503E-3</v>
      </c>
      <c r="BV84" s="281">
        <f>BS84/C84</f>
        <v>6.21456511517131E-3</v>
      </c>
      <c r="BW84" s="279"/>
      <c r="BX84" s="280">
        <f>H84</f>
        <v>13607.67598</v>
      </c>
      <c r="BY84" s="280">
        <f>BX84/D84</f>
        <v>4892.6293202624584</v>
      </c>
      <c r="BZ84" s="281">
        <f>BX84/B84</f>
        <v>3.9365515926412138E-3</v>
      </c>
      <c r="CA84" s="281">
        <f>BX84/C84</f>
        <v>4.1332969824187174E-3</v>
      </c>
    </row>
    <row r="85" spans="1:79" ht="14.25" customHeight="1" x14ac:dyDescent="0.35">
      <c r="A85" s="58" t="s">
        <v>127</v>
      </c>
      <c r="B85" s="59">
        <f>'JMP Total sum FINAL calcs'!B85</f>
        <v>31977084.779284958</v>
      </c>
      <c r="C85" s="59">
        <f t="shared" si="176"/>
        <v>0</v>
      </c>
      <c r="D85" s="60">
        <f>[1]HH_Islam_wealth!D88</f>
        <v>4.3313616222191396</v>
      </c>
      <c r="E85" s="65">
        <v>87.5</v>
      </c>
      <c r="F85" s="65">
        <v>27964330</v>
      </c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3"/>
      <c r="U85" s="62"/>
      <c r="V85" s="62"/>
      <c r="W85" s="62"/>
      <c r="X85" s="62"/>
      <c r="Y85" s="62"/>
      <c r="Z85" s="62"/>
      <c r="AA85" s="59"/>
      <c r="AB85" s="64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 t="s">
        <v>238</v>
      </c>
      <c r="AZ85" s="62">
        <f>AR85</f>
        <v>0</v>
      </c>
      <c r="BA85" s="62">
        <f t="shared" si="179"/>
        <v>0</v>
      </c>
      <c r="BB85" s="59" t="s">
        <v>238</v>
      </c>
      <c r="BC85" s="59" t="s">
        <v>238</v>
      </c>
      <c r="BD85" s="59">
        <f t="shared" si="314"/>
        <v>0</v>
      </c>
      <c r="BE85" s="59">
        <f t="shared" si="315"/>
        <v>0</v>
      </c>
      <c r="BF85" s="59">
        <f t="shared" ref="BF85:BG85" si="365">AZ85-BD85</f>
        <v>0</v>
      </c>
      <c r="BG85" s="59">
        <f t="shared" si="365"/>
        <v>0</v>
      </c>
      <c r="BI85" s="280">
        <f>0.75*BE85</f>
        <v>0</v>
      </c>
      <c r="BJ85" s="280">
        <f>0.75*BD85</f>
        <v>0</v>
      </c>
      <c r="BK85" s="281">
        <f>BI85/B85</f>
        <v>0</v>
      </c>
      <c r="BL85" s="281" t="e">
        <f>BI85/C85</f>
        <v>#DIV/0!</v>
      </c>
      <c r="BM85" s="279"/>
      <c r="BN85" s="280">
        <f>0.25*BE85+BG85</f>
        <v>0</v>
      </c>
      <c r="BO85" s="280">
        <f>BF85+0.25*BD85</f>
        <v>0</v>
      </c>
      <c r="BP85" s="281">
        <f>BN85/B85</f>
        <v>0</v>
      </c>
      <c r="BQ85" s="281" t="e">
        <f>BN85/C85</f>
        <v>#DIV/0!</v>
      </c>
      <c r="BR85" s="279"/>
      <c r="BS85" s="280">
        <f>SUM(AS85:AT85)</f>
        <v>0</v>
      </c>
      <c r="BT85" s="280" t="str">
        <f>BB85</f>
        <v>-</v>
      </c>
      <c r="BU85" s="281">
        <f>BS85/B85</f>
        <v>0</v>
      </c>
      <c r="BV85" s="281" t="e">
        <f>BS85/C85</f>
        <v>#DIV/0!</v>
      </c>
      <c r="BW85" s="279"/>
      <c r="BX85" s="280">
        <f>H85</f>
        <v>0</v>
      </c>
      <c r="BY85" s="280">
        <f>BX85/D85</f>
        <v>0</v>
      </c>
      <c r="BZ85" s="281">
        <f>BX85/B85</f>
        <v>0</v>
      </c>
      <c r="CA85" s="281" t="e">
        <f>BX85/C85</f>
        <v>#DIV/0!</v>
      </c>
    </row>
    <row r="86" spans="1:79" ht="14.25" customHeight="1" x14ac:dyDescent="0.35">
      <c r="A86" s="39" t="s">
        <v>183</v>
      </c>
      <c r="B86" s="15"/>
      <c r="C86" s="15"/>
      <c r="D86" s="41"/>
      <c r="E86" s="41"/>
      <c r="F86" s="41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2"/>
      <c r="U86" s="40"/>
      <c r="V86" s="40"/>
      <c r="W86" s="40"/>
      <c r="X86" s="40"/>
      <c r="Y86" s="40"/>
      <c r="Z86" s="40"/>
      <c r="AA86" s="15"/>
      <c r="AB86" s="43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40"/>
      <c r="BA86" s="40"/>
      <c r="BB86" s="15"/>
      <c r="BC86" s="15"/>
      <c r="BD86" s="15">
        <f t="shared" si="314"/>
        <v>0</v>
      </c>
      <c r="BE86" s="15">
        <f t="shared" si="315"/>
        <v>0</v>
      </c>
      <c r="BF86" s="15"/>
      <c r="BG86" s="15"/>
      <c r="BI86" s="287"/>
      <c r="BJ86" s="287"/>
      <c r="BK86" s="288"/>
      <c r="BL86" s="288"/>
      <c r="BM86" s="287"/>
      <c r="BN86" s="287"/>
      <c r="BO86" s="287"/>
      <c r="BP86" s="288"/>
      <c r="BQ86" s="288"/>
      <c r="BR86" s="287"/>
      <c r="BS86" s="287"/>
      <c r="BT86" s="287"/>
      <c r="BU86" s="288"/>
      <c r="BV86" s="288"/>
      <c r="BW86" s="287"/>
      <c r="BX86" s="287"/>
      <c r="BY86" s="287"/>
      <c r="BZ86" s="288"/>
      <c r="CA86" s="288"/>
    </row>
    <row r="87" spans="1:79" ht="14.25" customHeight="1" x14ac:dyDescent="0.35">
      <c r="A87" s="68" t="s">
        <v>93</v>
      </c>
      <c r="B87" s="69">
        <f>'JMP Total sum FINAL calcs'!B87</f>
        <v>41318123.421429247</v>
      </c>
      <c r="C87" s="69">
        <f t="shared" ref="C87:C110" si="366">H87+J87+L87+N87+R87+T87</f>
        <v>29770547.039789997</v>
      </c>
      <c r="D87" s="70">
        <f>[1]HH_Islam_wealth!D90</f>
        <v>4.958060044093755</v>
      </c>
      <c r="E87" s="70">
        <v>81.877989999999997</v>
      </c>
      <c r="F87" s="70">
        <v>24375525.66454</v>
      </c>
      <c r="G87" s="71">
        <v>0.18962000000000001</v>
      </c>
      <c r="H87" s="71">
        <v>56450.986669999998</v>
      </c>
      <c r="I87" s="71">
        <v>2.8726600000000002</v>
      </c>
      <c r="J87" s="71">
        <v>855206.06900999998</v>
      </c>
      <c r="K87" s="71">
        <v>73.187550000000002</v>
      </c>
      <c r="L87" s="71">
        <v>21788334.646430001</v>
      </c>
      <c r="M87" s="71"/>
      <c r="N87" s="71"/>
      <c r="O87" s="71">
        <f t="shared" ref="O87:P87" si="367">K87</f>
        <v>73.187550000000002</v>
      </c>
      <c r="P87" s="71">
        <f t="shared" si="367"/>
        <v>21788334.646430001</v>
      </c>
      <c r="Q87" s="71">
        <v>7.2653499999999998</v>
      </c>
      <c r="R87" s="71">
        <v>2162935.2862800001</v>
      </c>
      <c r="S87" s="71">
        <v>16.484819999999999</v>
      </c>
      <c r="T87" s="72">
        <v>4907620.0514000002</v>
      </c>
      <c r="U87" s="71">
        <v>93.087029999999999</v>
      </c>
      <c r="V87" s="71">
        <v>27712518.560279999</v>
      </c>
      <c r="W87" s="71">
        <v>2.5795300000000001</v>
      </c>
      <c r="X87" s="71">
        <v>767939.46536999999</v>
      </c>
      <c r="Y87" s="71">
        <v>1.2711600000000001</v>
      </c>
      <c r="Z87" s="71">
        <v>378431.95845999999</v>
      </c>
      <c r="AA87" s="69">
        <f t="shared" ref="AA87:AA89" si="368">P87+T87</f>
        <v>26695954.697829999</v>
      </c>
      <c r="AB87" s="73">
        <f t="shared" ref="AB87:AB89" si="369">AA87/(AA87+R87)</f>
        <v>0.92505133470237655</v>
      </c>
      <c r="AC87" s="69">
        <f t="shared" ref="AC87:AC89" si="370">V87*AB87</f>
        <v>25635502.282151397</v>
      </c>
      <c r="AD87" s="69">
        <f t="shared" ref="AD87:AD89" si="371">V87*(1-AB87)</f>
        <v>2077016.2781286035</v>
      </c>
      <c r="AE87" s="69">
        <f t="shared" ref="AE87:AE89" si="372">X87*AB87</f>
        <v>710383.42741114798</v>
      </c>
      <c r="AF87" s="69">
        <f t="shared" ref="AF87:AF89" si="373">X87*(1-AB87)</f>
        <v>57556.037958852023</v>
      </c>
      <c r="AG87" s="69">
        <f t="shared" ref="AG87:AG89" si="374">Z87*AB87</f>
        <v>350068.98826745729</v>
      </c>
      <c r="AH87" s="69">
        <f t="shared" ref="AH87:AH89" si="375">Z87*(1-AB87)</f>
        <v>28362.970192542682</v>
      </c>
      <c r="AI87" s="69"/>
      <c r="AJ87" s="69">
        <f>AC87/D87</f>
        <v>5170470.3158424757</v>
      </c>
      <c r="AK87" s="69">
        <f>AD87/($AI$2*D87)</f>
        <v>139639.04293594501</v>
      </c>
      <c r="AL87" s="69">
        <f>AE87/D87</f>
        <v>143278.50431286849</v>
      </c>
      <c r="AM87" s="69">
        <f>AF87/($AI$2*D87)</f>
        <v>3869.5267535411117</v>
      </c>
      <c r="AN87" s="69">
        <f t="shared" ref="AN87:AN89" si="376">AL87+AM87</f>
        <v>147148.0310664096</v>
      </c>
      <c r="AO87" s="69">
        <f>AG87/D87</f>
        <v>70606.040498536095</v>
      </c>
      <c r="AP87" s="69">
        <f>AH87/($AI$2*D87)</f>
        <v>1906.859399328293</v>
      </c>
      <c r="AQ87" s="69">
        <f t="shared" ref="AQ87:AQ89" si="377">AO87+AP87</f>
        <v>72512.899897864394</v>
      </c>
      <c r="AR87" s="69">
        <f t="shared" ref="AR87:AR89" si="378">AQ87+AN87</f>
        <v>219660.93096427398</v>
      </c>
      <c r="AS87" s="69">
        <f t="shared" ref="AS87:AS89" si="379">J87*AB87</f>
        <v>791109.51558327326</v>
      </c>
      <c r="AT87" s="69">
        <f t="shared" ref="AT87:AT89" si="380">J87*(1-AB87)</f>
        <v>64096.55342672675</v>
      </c>
      <c r="AU87" s="69">
        <f>AS87/D87</f>
        <v>159560.29345099913</v>
      </c>
      <c r="AV87" s="69">
        <f>AT87/($AI$2*D87)</f>
        <v>4309.2495086582103</v>
      </c>
      <c r="AW87" s="69">
        <f t="shared" ref="AW87:AW89" si="381">SUM(AU87:AV87)</f>
        <v>163869.54295965735</v>
      </c>
      <c r="AX87" s="69"/>
      <c r="AY87" s="69">
        <f t="shared" ref="AY87:AZ87" si="382">AQ87</f>
        <v>72512.899897864394</v>
      </c>
      <c r="AZ87" s="71">
        <f t="shared" si="382"/>
        <v>219660.93096427398</v>
      </c>
      <c r="BA87" s="71">
        <f t="shared" ref="BA87:BA110" si="383">SUM(AE87:AH87)</f>
        <v>1146371.42383</v>
      </c>
      <c r="BB87" s="69">
        <f t="shared" ref="BB87:BB89" si="384">AW87</f>
        <v>163869.54295965735</v>
      </c>
      <c r="BC87" s="69">
        <f t="shared" ref="BC87:BC89" si="385">BB87+AY87</f>
        <v>236382.44285752176</v>
      </c>
      <c r="BD87" s="69">
        <f t="shared" si="314"/>
        <v>179853.95508883515</v>
      </c>
      <c r="BE87" s="69">
        <f t="shared" si="315"/>
        <v>938625.87976638495</v>
      </c>
      <c r="BF87" s="69">
        <f t="shared" ref="BF87:BG87" si="386">AZ87-BD87</f>
        <v>39806.975875438831</v>
      </c>
      <c r="BG87" s="69">
        <f t="shared" si="386"/>
        <v>207745.54406361503</v>
      </c>
      <c r="BI87" s="280">
        <f>0.75*BE87</f>
        <v>703969.40982478869</v>
      </c>
      <c r="BJ87" s="280">
        <f>0.75*BD87</f>
        <v>134890.46631662635</v>
      </c>
      <c r="BK87" s="281">
        <f>BI87/B87</f>
        <v>1.703778757434278E-2</v>
      </c>
      <c r="BL87" s="281">
        <f>BI87/C87</f>
        <v>2.3646505685095215E-2</v>
      </c>
      <c r="BM87" s="279"/>
      <c r="BN87" s="280">
        <f>0.25*BE87+BG87</f>
        <v>442402.0140052113</v>
      </c>
      <c r="BO87" s="280">
        <f>BF87+0.25*BD87</f>
        <v>84770.464647647619</v>
      </c>
      <c r="BP87" s="281">
        <f>BN87/B87</f>
        <v>1.070721459183608E-2</v>
      </c>
      <c r="BQ87" s="281">
        <f>BN87/C87</f>
        <v>1.4860392501821224E-2</v>
      </c>
      <c r="BR87" s="279"/>
      <c r="BS87" s="280">
        <f>SUM(AS87:AT87)</f>
        <v>855206.06900999998</v>
      </c>
      <c r="BT87" s="280">
        <f>BB87</f>
        <v>163869.54295965735</v>
      </c>
      <c r="BU87" s="281">
        <f>BS87/B87</f>
        <v>2.0698085929199184E-2</v>
      </c>
      <c r="BV87" s="281">
        <f>BS87/C87</f>
        <v>2.8726582278349448E-2</v>
      </c>
      <c r="BW87" s="279"/>
      <c r="BX87" s="280">
        <f>H87</f>
        <v>56450.986669999998</v>
      </c>
      <c r="BY87" s="280">
        <f>BX87/D87</f>
        <v>11385.700489296561</v>
      </c>
      <c r="BZ87" s="281">
        <f>BX87/B87</f>
        <v>1.3662524334472131E-3</v>
      </c>
      <c r="CA87" s="281">
        <f>BX87/C87</f>
        <v>1.8962025318026608E-3</v>
      </c>
    </row>
    <row r="88" spans="1:79" ht="14.25" customHeight="1" x14ac:dyDescent="0.35">
      <c r="A88" s="68" t="s">
        <v>130</v>
      </c>
      <c r="B88" s="69">
        <f>'JMP Total sum FINAL calcs'!B88</f>
        <v>2930444.2790202904</v>
      </c>
      <c r="C88" s="69">
        <f t="shared" si="366"/>
        <v>1849201.88228</v>
      </c>
      <c r="D88" s="70">
        <f>[1]HH_Islam_wealth!D91</f>
        <v>4.0094705661479404</v>
      </c>
      <c r="E88" s="70">
        <v>99.58305</v>
      </c>
      <c r="F88" s="70">
        <v>1841491.7091099999</v>
      </c>
      <c r="G88" s="71">
        <v>0</v>
      </c>
      <c r="H88" s="71">
        <v>0</v>
      </c>
      <c r="I88" s="71">
        <v>0.26107999999999998</v>
      </c>
      <c r="J88" s="71">
        <v>4827.83554</v>
      </c>
      <c r="K88" s="71">
        <v>54.47672</v>
      </c>
      <c r="L88" s="71">
        <v>1007384.54168</v>
      </c>
      <c r="M88" s="71"/>
      <c r="N88" s="71"/>
      <c r="O88" s="71">
        <f t="shared" ref="O88:P88" si="387">K88</f>
        <v>54.47672</v>
      </c>
      <c r="P88" s="71">
        <f t="shared" si="387"/>
        <v>1007384.54168</v>
      </c>
      <c r="Q88" s="71">
        <v>0</v>
      </c>
      <c r="R88" s="71">
        <v>0</v>
      </c>
      <c r="S88" s="71">
        <v>45.2622</v>
      </c>
      <c r="T88" s="72">
        <v>836989.50506</v>
      </c>
      <c r="U88" s="71">
        <v>99.080169999999995</v>
      </c>
      <c r="V88" s="71">
        <v>1832192.36675</v>
      </c>
      <c r="W88" s="71">
        <v>0.26225999999999999</v>
      </c>
      <c r="X88" s="71">
        <v>4849.6498000000001</v>
      </c>
      <c r="Y88" s="71">
        <v>0.39650000000000002</v>
      </c>
      <c r="Z88" s="71">
        <v>7332.0301900000004</v>
      </c>
      <c r="AA88" s="69">
        <f t="shared" si="368"/>
        <v>1844374.0467400001</v>
      </c>
      <c r="AB88" s="73">
        <f t="shared" si="369"/>
        <v>1</v>
      </c>
      <c r="AC88" s="69">
        <f t="shared" si="370"/>
        <v>1832192.36675</v>
      </c>
      <c r="AD88" s="69">
        <f t="shared" si="371"/>
        <v>0</v>
      </c>
      <c r="AE88" s="69">
        <f t="shared" si="372"/>
        <v>4849.6498000000001</v>
      </c>
      <c r="AF88" s="69">
        <f t="shared" si="373"/>
        <v>0</v>
      </c>
      <c r="AG88" s="69">
        <f t="shared" si="374"/>
        <v>7332.0301900000004</v>
      </c>
      <c r="AH88" s="69">
        <f t="shared" si="375"/>
        <v>0</v>
      </c>
      <c r="AI88" s="69"/>
      <c r="AJ88" s="69">
        <f>AC88/D88</f>
        <v>456966.15962697065</v>
      </c>
      <c r="AK88" s="69">
        <f>AD88/($AI$2*D88)</f>
        <v>0</v>
      </c>
      <c r="AL88" s="69">
        <f>AE88/D88</f>
        <v>1209.5486723224044</v>
      </c>
      <c r="AM88" s="69">
        <f>AF88/($AI$2*D88)</f>
        <v>0</v>
      </c>
      <c r="AN88" s="69">
        <f t="shared" si="376"/>
        <v>1209.5486723224044</v>
      </c>
      <c r="AO88" s="69">
        <f>AG88/D88</f>
        <v>1828.6778937609652</v>
      </c>
      <c r="AP88" s="69">
        <f>AH88/($AI$2*D88)</f>
        <v>0</v>
      </c>
      <c r="AQ88" s="69">
        <f t="shared" si="377"/>
        <v>1828.6778937609652</v>
      </c>
      <c r="AR88" s="69">
        <f t="shared" si="378"/>
        <v>3038.2265660833696</v>
      </c>
      <c r="AS88" s="69">
        <f t="shared" si="379"/>
        <v>4827.83554</v>
      </c>
      <c r="AT88" s="69">
        <f t="shared" si="380"/>
        <v>0</v>
      </c>
      <c r="AU88" s="69">
        <f>AS88/D88</f>
        <v>1204.1079889104401</v>
      </c>
      <c r="AV88" s="69">
        <f>AT88/($AI$2*D88)</f>
        <v>0</v>
      </c>
      <c r="AW88" s="69">
        <f t="shared" si="381"/>
        <v>1204.1079889104401</v>
      </c>
      <c r="AX88" s="69"/>
      <c r="AY88" s="69">
        <f t="shared" ref="AY88:AZ88" si="388">AQ88</f>
        <v>1828.6778937609652</v>
      </c>
      <c r="AZ88" s="71">
        <f t="shared" si="388"/>
        <v>3038.2265660833696</v>
      </c>
      <c r="BA88" s="71">
        <f t="shared" si="383"/>
        <v>12181.679990000001</v>
      </c>
      <c r="BB88" s="69">
        <f t="shared" si="384"/>
        <v>1204.1079889104401</v>
      </c>
      <c r="BC88" s="69">
        <f t="shared" si="385"/>
        <v>3032.7858826714055</v>
      </c>
      <c r="BD88" s="69">
        <f t="shared" si="314"/>
        <v>3025.5586804160848</v>
      </c>
      <c r="BE88" s="69">
        <f t="shared" si="315"/>
        <v>12130.888475281696</v>
      </c>
      <c r="BF88" s="69">
        <f t="shared" ref="BF88:BG88" si="389">AZ88-BD88</f>
        <v>12.667885667284736</v>
      </c>
      <c r="BG88" s="69">
        <f t="shared" si="389"/>
        <v>50.791514718304825</v>
      </c>
      <c r="BI88" s="280">
        <f>0.75*BE88</f>
        <v>9098.1663564612718</v>
      </c>
      <c r="BJ88" s="280">
        <f>0.75*BD88</f>
        <v>2269.1690103120636</v>
      </c>
      <c r="BK88" s="281">
        <f>BI88/B88</f>
        <v>3.1047054610787487E-3</v>
      </c>
      <c r="BL88" s="281">
        <f>BI88/C88</f>
        <v>4.9200503436885737E-3</v>
      </c>
      <c r="BM88" s="279"/>
      <c r="BN88" s="280">
        <f>0.25*BE88+BG88</f>
        <v>3083.5136335387288</v>
      </c>
      <c r="BO88" s="280">
        <f>BF88+0.25*BD88</f>
        <v>769.05755577130594</v>
      </c>
      <c r="BP88" s="281">
        <f>BN88/B88</f>
        <v>1.0522341801938689E-3</v>
      </c>
      <c r="BQ88" s="281">
        <f>BN88/C88</f>
        <v>1.6674835036058185E-3</v>
      </c>
      <c r="BR88" s="279"/>
      <c r="BS88" s="280">
        <f>SUM(AS88:AT88)</f>
        <v>4827.83554</v>
      </c>
      <c r="BT88" s="280">
        <f>BB88</f>
        <v>1204.1079889104401</v>
      </c>
      <c r="BU88" s="281">
        <f>BS88/B88</f>
        <v>1.6474756317885176E-3</v>
      </c>
      <c r="BV88" s="281">
        <f>BS88/C88</f>
        <v>2.6107671565029182E-3</v>
      </c>
      <c r="BW88" s="279"/>
      <c r="BX88" s="280">
        <f>H88</f>
        <v>0</v>
      </c>
      <c r="BY88" s="280">
        <f>BX88/D88</f>
        <v>0</v>
      </c>
      <c r="BZ88" s="281">
        <f>BX88/B88</f>
        <v>0</v>
      </c>
      <c r="CA88" s="281">
        <f>BX88/C88</f>
        <v>0</v>
      </c>
    </row>
    <row r="89" spans="1:79" ht="14.25" customHeight="1" x14ac:dyDescent="0.35">
      <c r="A89" s="68" t="s">
        <v>72</v>
      </c>
      <c r="B89" s="69">
        <f>'JMP Total sum FINAL calcs'!B89</f>
        <v>9827636.2165050767</v>
      </c>
      <c r="C89" s="69">
        <f t="shared" si="366"/>
        <v>5438882.4333199998</v>
      </c>
      <c r="D89" s="70">
        <f>[1]HH_Islam_wealth!D92</f>
        <v>4.54852867256945</v>
      </c>
      <c r="E89" s="70">
        <v>98.472660000000005</v>
      </c>
      <c r="F89" s="70">
        <v>5355812.0529199997</v>
      </c>
      <c r="G89" s="71">
        <v>0</v>
      </c>
      <c r="H89" s="71">
        <v>0</v>
      </c>
      <c r="I89" s="71">
        <v>0</v>
      </c>
      <c r="J89" s="71">
        <v>0</v>
      </c>
      <c r="K89" s="71">
        <v>4.23733</v>
      </c>
      <c r="L89" s="71">
        <v>230463.29694</v>
      </c>
      <c r="M89" s="71"/>
      <c r="N89" s="71"/>
      <c r="O89" s="71">
        <f t="shared" ref="O89:P89" si="390">K89</f>
        <v>4.23733</v>
      </c>
      <c r="P89" s="71">
        <f t="shared" si="390"/>
        <v>230463.29694</v>
      </c>
      <c r="Q89" s="71">
        <v>3.5567199999999999</v>
      </c>
      <c r="R89" s="71">
        <v>193445.89389000001</v>
      </c>
      <c r="S89" s="71">
        <v>92.205950000000001</v>
      </c>
      <c r="T89" s="72">
        <v>5014973.2424900001</v>
      </c>
      <c r="U89" s="71">
        <v>66.142759999999996</v>
      </c>
      <c r="V89" s="71">
        <v>3597426.9549099999</v>
      </c>
      <c r="W89" s="71">
        <v>0.69508999999999999</v>
      </c>
      <c r="X89" s="71">
        <v>37805.39327</v>
      </c>
      <c r="Y89" s="71">
        <v>33.162149999999997</v>
      </c>
      <c r="Z89" s="71">
        <v>1803650.08513</v>
      </c>
      <c r="AA89" s="69">
        <f t="shared" si="368"/>
        <v>5245436.5394299999</v>
      </c>
      <c r="AB89" s="73">
        <f t="shared" si="369"/>
        <v>0.96443278628254581</v>
      </c>
      <c r="AC89" s="69">
        <f t="shared" si="370"/>
        <v>3469476.5015717857</v>
      </c>
      <c r="AD89" s="69">
        <f t="shared" si="371"/>
        <v>127950.45333821441</v>
      </c>
      <c r="AE89" s="69">
        <f t="shared" si="372"/>
        <v>36460.760767893509</v>
      </c>
      <c r="AF89" s="69">
        <f t="shared" si="373"/>
        <v>1344.6325021064945</v>
      </c>
      <c r="AG89" s="69">
        <f t="shared" si="374"/>
        <v>1739499.2770806768</v>
      </c>
      <c r="AH89" s="69">
        <f t="shared" si="375"/>
        <v>64150.808049323161</v>
      </c>
      <c r="AI89" s="69"/>
      <c r="AJ89" s="69">
        <f>AC89/D89</f>
        <v>762768.96362002904</v>
      </c>
      <c r="AK89" s="69">
        <f>AD89/($AI$2*D89)</f>
        <v>9376.6917135085787</v>
      </c>
      <c r="AL89" s="69">
        <f>AE89/D89</f>
        <v>8015.9461207258773</v>
      </c>
      <c r="AM89" s="69">
        <f>AF89/($AI$2*D89)</f>
        <v>98.539740276564032</v>
      </c>
      <c r="AN89" s="69">
        <f t="shared" si="376"/>
        <v>8114.4858610024412</v>
      </c>
      <c r="AO89" s="69">
        <f>AG89/D89</f>
        <v>382431.19969122647</v>
      </c>
      <c r="AP89" s="69">
        <f>AH89/($AI$2*D89)</f>
        <v>4701.2131224025434</v>
      </c>
      <c r="AQ89" s="69">
        <f t="shared" si="377"/>
        <v>387132.41281362902</v>
      </c>
      <c r="AR89" s="69">
        <f t="shared" si="378"/>
        <v>395246.89867463149</v>
      </c>
      <c r="AS89" s="69">
        <f t="shared" si="379"/>
        <v>0</v>
      </c>
      <c r="AT89" s="69">
        <f t="shared" si="380"/>
        <v>0</v>
      </c>
      <c r="AU89" s="69">
        <f>AS89/D89</f>
        <v>0</v>
      </c>
      <c r="AV89" s="69">
        <f>AT89/($AI$2*D89)</f>
        <v>0</v>
      </c>
      <c r="AW89" s="69">
        <f t="shared" si="381"/>
        <v>0</v>
      </c>
      <c r="AX89" s="69"/>
      <c r="AY89" s="69">
        <f t="shared" ref="AY89:AZ89" si="391">AQ89</f>
        <v>387132.41281362902</v>
      </c>
      <c r="AZ89" s="71">
        <f t="shared" si="391"/>
        <v>395246.89867463149</v>
      </c>
      <c r="BA89" s="71">
        <f t="shared" si="383"/>
        <v>1841455.4784000001</v>
      </c>
      <c r="BB89" s="69">
        <f t="shared" si="384"/>
        <v>0</v>
      </c>
      <c r="BC89" s="69">
        <f t="shared" si="385"/>
        <v>387132.41281362902</v>
      </c>
      <c r="BD89" s="69">
        <f t="shared" si="314"/>
        <v>389210.13469241437</v>
      </c>
      <c r="BE89" s="69">
        <f t="shared" si="315"/>
        <v>1813330.1922962056</v>
      </c>
      <c r="BF89" s="69">
        <f t="shared" ref="BF89:BG89" si="392">AZ89-BD89</f>
        <v>6036.7639822171186</v>
      </c>
      <c r="BG89" s="69">
        <f t="shared" si="392"/>
        <v>28125.286103794584</v>
      </c>
      <c r="BI89" s="280">
        <f>0.75*BE89</f>
        <v>1359997.6442221543</v>
      </c>
      <c r="BJ89" s="280">
        <f>0.75*BD89</f>
        <v>291907.60101931076</v>
      </c>
      <c r="BK89" s="281">
        <f>BI89/B89</f>
        <v>0.13838502100211025</v>
      </c>
      <c r="BL89" s="281">
        <f>BI89/C89</f>
        <v>0.25005093617954621</v>
      </c>
      <c r="BM89" s="279"/>
      <c r="BN89" s="280">
        <f>0.25*BE89+BG89</f>
        <v>481457.83417784597</v>
      </c>
      <c r="BO89" s="280">
        <f>BF89+0.25*BD89</f>
        <v>103339.29765532071</v>
      </c>
      <c r="BP89" s="281">
        <f>BN89/B89</f>
        <v>4.8990196988494446E-2</v>
      </c>
      <c r="BQ89" s="281">
        <f>BN89/C89</f>
        <v>8.8521463752978147E-2</v>
      </c>
      <c r="BR89" s="279"/>
      <c r="BS89" s="280">
        <f>SUM(AS89:AT89)</f>
        <v>0</v>
      </c>
      <c r="BT89" s="280">
        <f>BB89</f>
        <v>0</v>
      </c>
      <c r="BU89" s="281">
        <f>BS89/B89</f>
        <v>0</v>
      </c>
      <c r="BV89" s="281">
        <f>BS89/C89</f>
        <v>0</v>
      </c>
      <c r="BW89" s="279"/>
      <c r="BX89" s="280">
        <f>H89</f>
        <v>0</v>
      </c>
      <c r="BY89" s="280">
        <f>BX89/D89</f>
        <v>0</v>
      </c>
      <c r="BZ89" s="281">
        <f>BX89/B89</f>
        <v>0</v>
      </c>
      <c r="CA89" s="281">
        <f>BX89/C89</f>
        <v>0</v>
      </c>
    </row>
    <row r="90" spans="1:79" ht="14.25" customHeight="1" x14ac:dyDescent="0.35">
      <c r="A90" s="68" t="s">
        <v>131</v>
      </c>
      <c r="B90" s="69">
        <f>'JMP Total sum FINAL calcs'!B90</f>
        <v>1492584</v>
      </c>
      <c r="C90" s="69">
        <f t="shared" si="366"/>
        <v>0</v>
      </c>
      <c r="D90" s="70">
        <f>[1]HH_Islam_wealth!D93</f>
        <v>4.958060044093755</v>
      </c>
      <c r="E90" s="74">
        <v>99</v>
      </c>
      <c r="F90" s="74">
        <v>1477408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2"/>
      <c r="U90" s="71"/>
      <c r="V90" s="71"/>
      <c r="W90" s="71"/>
      <c r="X90" s="71"/>
      <c r="Y90" s="71"/>
      <c r="Z90" s="71"/>
      <c r="AA90" s="69"/>
      <c r="AB90" s="73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 t="s">
        <v>238</v>
      </c>
      <c r="AZ90" s="71">
        <f>AR90</f>
        <v>0</v>
      </c>
      <c r="BA90" s="71">
        <f t="shared" si="383"/>
        <v>0</v>
      </c>
      <c r="BB90" s="69" t="s">
        <v>238</v>
      </c>
      <c r="BC90" s="69" t="s">
        <v>238</v>
      </c>
      <c r="BD90" s="69">
        <f t="shared" si="314"/>
        <v>0</v>
      </c>
      <c r="BE90" s="69">
        <f t="shared" si="315"/>
        <v>0</v>
      </c>
      <c r="BF90" s="69">
        <f t="shared" ref="BF90:BG90" si="393">AZ90-BD90</f>
        <v>0</v>
      </c>
      <c r="BG90" s="69">
        <f t="shared" si="393"/>
        <v>0</v>
      </c>
      <c r="BI90" s="280">
        <f>0.75*BE90</f>
        <v>0</v>
      </c>
      <c r="BJ90" s="280">
        <f>0.75*BD90</f>
        <v>0</v>
      </c>
      <c r="BK90" s="281">
        <f>BI90/B90</f>
        <v>0</v>
      </c>
      <c r="BL90" s="281" t="e">
        <f>BI90/C90</f>
        <v>#DIV/0!</v>
      </c>
      <c r="BM90" s="279"/>
      <c r="BN90" s="280">
        <f>0.25*BE90+BG90</f>
        <v>0</v>
      </c>
      <c r="BO90" s="280">
        <f>BF90+0.25*BD90</f>
        <v>0</v>
      </c>
      <c r="BP90" s="281">
        <f>BN90/B90</f>
        <v>0</v>
      </c>
      <c r="BQ90" s="281" t="e">
        <f>BN90/C90</f>
        <v>#DIV/0!</v>
      </c>
      <c r="BR90" s="279"/>
      <c r="BS90" s="280">
        <f>SUM(AS90:AT90)</f>
        <v>0</v>
      </c>
      <c r="BT90" s="280" t="str">
        <f>BB90</f>
        <v>-</v>
      </c>
      <c r="BU90" s="281">
        <f>BS90/B90</f>
        <v>0</v>
      </c>
      <c r="BV90" s="281" t="e">
        <f>BS90/C90</f>
        <v>#DIV/0!</v>
      </c>
      <c r="BW90" s="279"/>
      <c r="BX90" s="280">
        <f>H90</f>
        <v>0</v>
      </c>
      <c r="BY90" s="280">
        <f>BX90/D90</f>
        <v>0</v>
      </c>
      <c r="BZ90" s="281">
        <f>BX90/B90</f>
        <v>0</v>
      </c>
      <c r="CA90" s="281" t="e">
        <f>BX90/C90</f>
        <v>#DIV/0!</v>
      </c>
    </row>
    <row r="91" spans="1:79" ht="14.25" customHeight="1" x14ac:dyDescent="0.35">
      <c r="A91" s="68" t="s">
        <v>133</v>
      </c>
      <c r="B91" s="69">
        <f>'JMP Total sum FINAL calcs'!B91</f>
        <v>1179551.0937417878</v>
      </c>
      <c r="C91" s="69">
        <f t="shared" si="366"/>
        <v>788364.68909</v>
      </c>
      <c r="D91" s="70">
        <f>[1]HH_Islam_wealth!D94</f>
        <v>2.74729241249358</v>
      </c>
      <c r="E91" s="70">
        <v>99.547430000000006</v>
      </c>
      <c r="F91" s="70">
        <v>784796.76361999998</v>
      </c>
      <c r="G91" s="71">
        <v>0</v>
      </c>
      <c r="H91" s="71">
        <v>0</v>
      </c>
      <c r="I91" s="71">
        <v>0.46743000000000001</v>
      </c>
      <c r="J91" s="71">
        <v>3685.07618</v>
      </c>
      <c r="K91" s="71">
        <v>13.26628</v>
      </c>
      <c r="L91" s="71">
        <v>104586.69494</v>
      </c>
      <c r="M91" s="71"/>
      <c r="N91" s="71"/>
      <c r="O91" s="71">
        <f t="shared" ref="O91:P91" si="394">K91</f>
        <v>13.26628</v>
      </c>
      <c r="P91" s="71">
        <f t="shared" si="394"/>
        <v>104586.69494</v>
      </c>
      <c r="Q91" s="71">
        <v>0</v>
      </c>
      <c r="R91" s="71">
        <v>0</v>
      </c>
      <c r="S91" s="71">
        <v>86.266279999999995</v>
      </c>
      <c r="T91" s="72">
        <v>680092.91796999995</v>
      </c>
      <c r="U91" s="71">
        <v>73</v>
      </c>
      <c r="V91" s="71">
        <v>575506.22302999999</v>
      </c>
      <c r="W91" s="71">
        <v>26.53257</v>
      </c>
      <c r="X91" s="71">
        <v>209173.38988</v>
      </c>
      <c r="Y91" s="71">
        <v>0</v>
      </c>
      <c r="Z91" s="71">
        <v>0</v>
      </c>
      <c r="AA91" s="69">
        <f t="shared" ref="AA91:AA96" si="395">P91+T91</f>
        <v>784679.61290999991</v>
      </c>
      <c r="AB91" s="73">
        <f t="shared" ref="AB91:AB96" si="396">AA91/(AA91+R91)</f>
        <v>1</v>
      </c>
      <c r="AC91" s="69">
        <f t="shared" ref="AC91:AC96" si="397">V91*AB91</f>
        <v>575506.22302999999</v>
      </c>
      <c r="AD91" s="69">
        <f t="shared" ref="AD91:AD96" si="398">V91*(1-AB91)</f>
        <v>0</v>
      </c>
      <c r="AE91" s="69">
        <f t="shared" ref="AE91:AE96" si="399">X91*AB91</f>
        <v>209173.38988</v>
      </c>
      <c r="AF91" s="69">
        <f t="shared" ref="AF91:AF96" si="400">X91*(1-AB91)</f>
        <v>0</v>
      </c>
      <c r="AG91" s="69">
        <f t="shared" ref="AG91:AG96" si="401">Z91*AB91</f>
        <v>0</v>
      </c>
      <c r="AH91" s="69">
        <f t="shared" ref="AH91:AH96" si="402">Z91*(1-AB91)</f>
        <v>0</v>
      </c>
      <c r="AI91" s="69"/>
      <c r="AJ91" s="69">
        <f>AC91/D91</f>
        <v>209481.24066183466</v>
      </c>
      <c r="AK91" s="69">
        <f>AD91/($AI$2*D91)</f>
        <v>0</v>
      </c>
      <c r="AL91" s="69">
        <f>AE91/D91</f>
        <v>76138.014624422081</v>
      </c>
      <c r="AM91" s="69">
        <f>AF91/($AI$2*D91)</f>
        <v>0</v>
      </c>
      <c r="AN91" s="69">
        <f t="shared" ref="AN91:AN96" si="403">AL91+AM91</f>
        <v>76138.014624422081</v>
      </c>
      <c r="AO91" s="69">
        <f>AG91/D91</f>
        <v>0</v>
      </c>
      <c r="AP91" s="69">
        <f>AH91/($AI$2*D91)</f>
        <v>0</v>
      </c>
      <c r="AQ91" s="69">
        <f t="shared" ref="AQ91:AQ96" si="404">AO91+AP91</f>
        <v>0</v>
      </c>
      <c r="AR91" s="69">
        <f t="shared" ref="AR91:AR96" si="405">AQ91+AN91</f>
        <v>76138.014624422081</v>
      </c>
      <c r="AS91" s="69">
        <f t="shared" ref="AS91:AS96" si="406">J91*AB91</f>
        <v>3685.07618</v>
      </c>
      <c r="AT91" s="69">
        <f t="shared" ref="AT91:AT96" si="407">J91*(1-AB91)</f>
        <v>0</v>
      </c>
      <c r="AU91" s="69">
        <f>AS91/D91</f>
        <v>1341.3483629342682</v>
      </c>
      <c r="AV91" s="69">
        <f>AT91/($AI$2*D91)</f>
        <v>0</v>
      </c>
      <c r="AW91" s="69">
        <f t="shared" ref="AW91:AW96" si="408">SUM(AU91:AV91)</f>
        <v>1341.3483629342682</v>
      </c>
      <c r="AX91" s="69"/>
      <c r="AY91" s="69">
        <f t="shared" ref="AY91:AZ91" si="409">AQ91</f>
        <v>0</v>
      </c>
      <c r="AZ91" s="71">
        <f t="shared" si="409"/>
        <v>76138.014624422081</v>
      </c>
      <c r="BA91" s="71">
        <f t="shared" si="383"/>
        <v>209173.38988</v>
      </c>
      <c r="BB91" s="69">
        <f t="shared" ref="BB91:BB96" si="410">AW91</f>
        <v>1341.3483629342682</v>
      </c>
      <c r="BC91" s="69">
        <f t="shared" ref="BC91:BC96" si="411">BB91+AY91</f>
        <v>1341.3483629342682</v>
      </c>
      <c r="BD91" s="69">
        <f t="shared" si="314"/>
        <v>75793.436811636333</v>
      </c>
      <c r="BE91" s="69">
        <f t="shared" si="315"/>
        <v>208226.7338694201</v>
      </c>
      <c r="BF91" s="69">
        <f t="shared" ref="BF91:BG91" si="412">AZ91-BD91</f>
        <v>344.57781278574839</v>
      </c>
      <c r="BG91" s="69">
        <f t="shared" si="412"/>
        <v>946.65601057989988</v>
      </c>
      <c r="BI91" s="280">
        <f>0.75*BE91</f>
        <v>156170.05040206507</v>
      </c>
      <c r="BJ91" s="280">
        <f>0.75*BD91</f>
        <v>56845.077608727253</v>
      </c>
      <c r="BK91" s="281">
        <f>BI91/B91</f>
        <v>0.1323978683336729</v>
      </c>
      <c r="BL91" s="281">
        <f>BI91/C91</f>
        <v>0.19809366472556034</v>
      </c>
      <c r="BM91" s="279"/>
      <c r="BN91" s="280">
        <f>0.25*BE91+BG91</f>
        <v>53003.339477934926</v>
      </c>
      <c r="BO91" s="280">
        <f>BF91+0.25*BD91</f>
        <v>19292.937015694832</v>
      </c>
      <c r="BP91" s="281">
        <f>BN91/B91</f>
        <v>4.4935178949982592E-2</v>
      </c>
      <c r="BQ91" s="281">
        <f>BN91/C91</f>
        <v>6.7232005963022076E-2</v>
      </c>
      <c r="BR91" s="279"/>
      <c r="BS91" s="280">
        <f>SUM(AS91:AT91)</f>
        <v>3685.07618</v>
      </c>
      <c r="BT91" s="280">
        <f>BB91</f>
        <v>1341.3483629342682</v>
      </c>
      <c r="BU91" s="281">
        <f>BS91/B91</f>
        <v>3.1241344266912186E-3</v>
      </c>
      <c r="BV91" s="281">
        <f>BS91/C91</f>
        <v>4.6743293186477441E-3</v>
      </c>
      <c r="BW91" s="279"/>
      <c r="BX91" s="280">
        <f>H91</f>
        <v>0</v>
      </c>
      <c r="BY91" s="280">
        <f>BX91/D91</f>
        <v>0</v>
      </c>
      <c r="BZ91" s="281">
        <f>BX91/B91</f>
        <v>0</v>
      </c>
      <c r="CA91" s="281">
        <f>BX91/C91</f>
        <v>0</v>
      </c>
    </row>
    <row r="92" spans="1:79" ht="14.25" customHeight="1" x14ac:dyDescent="0.35">
      <c r="A92" s="68" t="s">
        <v>18</v>
      </c>
      <c r="B92" s="69">
        <f>'JMP Total sum FINAL calcs'!B92</f>
        <v>97553157.01136142</v>
      </c>
      <c r="C92" s="69">
        <f t="shared" si="366"/>
        <v>41660075.347850002</v>
      </c>
      <c r="D92" s="70">
        <f>[1]HH_Islam_wealth!D95</f>
        <v>4.1308575832092096</v>
      </c>
      <c r="E92" s="70">
        <v>98.579400000000007</v>
      </c>
      <c r="F92" s="70">
        <v>41068250.358840004</v>
      </c>
      <c r="G92" s="71">
        <v>0</v>
      </c>
      <c r="H92" s="71">
        <v>0</v>
      </c>
      <c r="I92" s="71">
        <v>0.15664</v>
      </c>
      <c r="J92" s="71">
        <v>65256.579360000003</v>
      </c>
      <c r="K92" s="71">
        <v>27.587299999999999</v>
      </c>
      <c r="L92" s="71">
        <v>11492890.53805</v>
      </c>
      <c r="M92" s="71"/>
      <c r="N92" s="71"/>
      <c r="O92" s="71">
        <f t="shared" ref="O92:P92" si="413">K92</f>
        <v>27.587299999999999</v>
      </c>
      <c r="P92" s="71">
        <f t="shared" si="413"/>
        <v>11492890.53805</v>
      </c>
      <c r="Q92" s="71">
        <v>1.5420400000000001</v>
      </c>
      <c r="R92" s="71">
        <v>642415.14989999996</v>
      </c>
      <c r="S92" s="71">
        <v>70.714020000000005</v>
      </c>
      <c r="T92" s="72">
        <v>29459513.080540001</v>
      </c>
      <c r="U92" s="71">
        <v>96.150229999999993</v>
      </c>
      <c r="V92" s="71">
        <v>40056259.477499999</v>
      </c>
      <c r="W92" s="71">
        <v>3.69313</v>
      </c>
      <c r="X92" s="71">
        <v>1538559.2909899999</v>
      </c>
      <c r="Y92" s="71">
        <v>0</v>
      </c>
      <c r="Z92" s="71">
        <v>0</v>
      </c>
      <c r="AA92" s="69">
        <f t="shared" si="395"/>
        <v>40952403.618589997</v>
      </c>
      <c r="AB92" s="73">
        <f t="shared" si="396"/>
        <v>0.98455540452103962</v>
      </c>
      <c r="AC92" s="69">
        <f t="shared" si="397"/>
        <v>39437606.753469735</v>
      </c>
      <c r="AD92" s="69">
        <f t="shared" si="398"/>
        <v>618652.72403026023</v>
      </c>
      <c r="AE92" s="69">
        <f t="shared" si="399"/>
        <v>1514796.8651202633</v>
      </c>
      <c r="AF92" s="69">
        <f t="shared" si="400"/>
        <v>23762.425869736635</v>
      </c>
      <c r="AG92" s="69">
        <f t="shared" si="401"/>
        <v>0</v>
      </c>
      <c r="AH92" s="69">
        <f t="shared" si="402"/>
        <v>0</v>
      </c>
      <c r="AI92" s="69"/>
      <c r="AJ92" s="69">
        <f>AC92/D92</f>
        <v>9547074.9012923297</v>
      </c>
      <c r="AK92" s="69">
        <f>AD92/($AI$2*D92)</f>
        <v>49921.250133379246</v>
      </c>
      <c r="AL92" s="69">
        <f>AE92/D92</f>
        <v>366702.75714115455</v>
      </c>
      <c r="AM92" s="69">
        <f>AF92/($AI$2*D92)</f>
        <v>1917.4731792839907</v>
      </c>
      <c r="AN92" s="69">
        <f t="shared" si="403"/>
        <v>368620.23032043857</v>
      </c>
      <c r="AO92" s="69">
        <f>AG92/D92</f>
        <v>0</v>
      </c>
      <c r="AP92" s="69">
        <f>AH92/($AI$2*D92)</f>
        <v>0</v>
      </c>
      <c r="AQ92" s="69">
        <f t="shared" si="404"/>
        <v>0</v>
      </c>
      <c r="AR92" s="69">
        <f t="shared" si="405"/>
        <v>368620.23032043857</v>
      </c>
      <c r="AS92" s="69">
        <f t="shared" si="406"/>
        <v>64248.717889444131</v>
      </c>
      <c r="AT92" s="69">
        <f t="shared" si="407"/>
        <v>1007.8614705558751</v>
      </c>
      <c r="AU92" s="69">
        <f>AS92/D92</f>
        <v>15553.360675177317</v>
      </c>
      <c r="AV92" s="69">
        <f>AT92/($AI$2*D92)</f>
        <v>81.327863948683245</v>
      </c>
      <c r="AW92" s="69">
        <f t="shared" si="408"/>
        <v>15634.688539126</v>
      </c>
      <c r="AX92" s="69"/>
      <c r="AY92" s="69">
        <f t="shared" ref="AY92:AZ92" si="414">AQ92</f>
        <v>0</v>
      </c>
      <c r="AZ92" s="71">
        <f t="shared" si="414"/>
        <v>368620.23032043857</v>
      </c>
      <c r="BA92" s="71">
        <f t="shared" si="383"/>
        <v>1538559.2909899999</v>
      </c>
      <c r="BB92" s="69">
        <f t="shared" si="410"/>
        <v>15634.688539126</v>
      </c>
      <c r="BC92" s="69">
        <f t="shared" si="411"/>
        <v>15634.688539126</v>
      </c>
      <c r="BD92" s="69">
        <f t="shared" si="314"/>
        <v>363383.61132850643</v>
      </c>
      <c r="BE92" s="69">
        <f t="shared" si="315"/>
        <v>1516702.517702196</v>
      </c>
      <c r="BF92" s="69">
        <f t="shared" ref="BF92:BG92" si="415">AZ92-BD92</f>
        <v>5236.6189919321332</v>
      </c>
      <c r="BG92" s="69">
        <f t="shared" si="415"/>
        <v>21856.773287803866</v>
      </c>
      <c r="BI92" s="280">
        <f>0.75*BE92</f>
        <v>1137526.8882766471</v>
      </c>
      <c r="BJ92" s="280">
        <f>0.75*BD92</f>
        <v>272537.70849637984</v>
      </c>
      <c r="BK92" s="281">
        <f>BI92/B92</f>
        <v>1.1660585091512377E-2</v>
      </c>
      <c r="BL92" s="281">
        <f>BI92/C92</f>
        <v>2.7304964736108012E-2</v>
      </c>
      <c r="BM92" s="279"/>
      <c r="BN92" s="280">
        <f>0.25*BE92+BG92</f>
        <v>401032.40271335287</v>
      </c>
      <c r="BO92" s="280">
        <f>BF92+0.25*BD92</f>
        <v>96082.521824058742</v>
      </c>
      <c r="BP92" s="281">
        <f>BN92/B92</f>
        <v>4.110911578870247E-3</v>
      </c>
      <c r="BQ92" s="281">
        <f>BN92/C92</f>
        <v>9.6263004654899027E-3</v>
      </c>
      <c r="BR92" s="279"/>
      <c r="BS92" s="280">
        <f>SUM(AS92:AT92)</f>
        <v>65256.579360000003</v>
      </c>
      <c r="BT92" s="280">
        <f>BB92</f>
        <v>15634.688539126</v>
      </c>
      <c r="BU92" s="281">
        <f>BS92/B92</f>
        <v>6.6893354719827229E-4</v>
      </c>
      <c r="BV92" s="281">
        <f>BS92/C92</f>
        <v>1.5664056969442752E-3</v>
      </c>
      <c r="BW92" s="279"/>
      <c r="BX92" s="280">
        <f>H92</f>
        <v>0</v>
      </c>
      <c r="BY92" s="280">
        <f>BX92/D92</f>
        <v>0</v>
      </c>
      <c r="BZ92" s="281">
        <f>BX92/B92</f>
        <v>0</v>
      </c>
      <c r="CA92" s="281">
        <f>BX92/C92</f>
        <v>0</v>
      </c>
    </row>
    <row r="93" spans="1:79" ht="14.25" customHeight="1" x14ac:dyDescent="0.35">
      <c r="A93" s="68" t="s">
        <v>123</v>
      </c>
      <c r="B93" s="69">
        <f>'JMP Total sum FINAL calcs'!B93</f>
        <v>3912058.6507580732</v>
      </c>
      <c r="C93" s="69">
        <f t="shared" si="366"/>
        <v>2278032.2015200001</v>
      </c>
      <c r="D93" s="70">
        <f>[1]HH_Islam_wealth!D96</f>
        <v>3.5164757818394801</v>
      </c>
      <c r="E93" s="70">
        <v>95.934560000000005</v>
      </c>
      <c r="F93" s="70">
        <v>2185420.1480899998</v>
      </c>
      <c r="G93" s="71">
        <v>0</v>
      </c>
      <c r="H93" s="71">
        <v>0</v>
      </c>
      <c r="I93" s="71">
        <v>3.0132599999999998</v>
      </c>
      <c r="J93" s="71">
        <v>68642.939140000002</v>
      </c>
      <c r="K93" s="71">
        <v>79.385930000000002</v>
      </c>
      <c r="L93" s="71">
        <v>1808437.1371200001</v>
      </c>
      <c r="M93" s="71"/>
      <c r="N93" s="71"/>
      <c r="O93" s="71">
        <f t="shared" ref="O93:P93" si="416">K93</f>
        <v>79.385930000000002</v>
      </c>
      <c r="P93" s="71">
        <f t="shared" si="416"/>
        <v>1808437.1371200001</v>
      </c>
      <c r="Q93" s="71">
        <v>1.73566</v>
      </c>
      <c r="R93" s="71">
        <v>39538.853020000002</v>
      </c>
      <c r="S93" s="71">
        <v>15.86515</v>
      </c>
      <c r="T93" s="72">
        <v>361413.27224000002</v>
      </c>
      <c r="U93" s="71">
        <v>85.432069999999996</v>
      </c>
      <c r="V93" s="71">
        <v>1946170.1070699999</v>
      </c>
      <c r="W93" s="71">
        <v>0.73199999999999998</v>
      </c>
      <c r="X93" s="71">
        <v>16675.095860000001</v>
      </c>
      <c r="Y93" s="71">
        <v>10.82268</v>
      </c>
      <c r="Z93" s="71">
        <v>246544.05945</v>
      </c>
      <c r="AA93" s="69">
        <f t="shared" si="395"/>
        <v>2169850.4093599999</v>
      </c>
      <c r="AB93" s="73">
        <f t="shared" si="396"/>
        <v>0.9821041707347633</v>
      </c>
      <c r="AC93" s="69">
        <f t="shared" si="397"/>
        <v>1911341.7791127677</v>
      </c>
      <c r="AD93" s="69">
        <f t="shared" si="398"/>
        <v>34828.327957232141</v>
      </c>
      <c r="AE93" s="69">
        <f t="shared" si="399"/>
        <v>16376.681191507985</v>
      </c>
      <c r="AF93" s="69">
        <f t="shared" si="400"/>
        <v>298.41466849201527</v>
      </c>
      <c r="AG93" s="69">
        <f t="shared" si="401"/>
        <v>242131.94905572443</v>
      </c>
      <c r="AH93" s="69">
        <f t="shared" si="402"/>
        <v>4412.1103942755653</v>
      </c>
      <c r="AI93" s="69"/>
      <c r="AJ93" s="69">
        <f>AC93/D93</f>
        <v>543539.01397066878</v>
      </c>
      <c r="AK93" s="69">
        <f>AD93/($AI$2*D93)</f>
        <v>3301.4425159321804</v>
      </c>
      <c r="AL93" s="69">
        <f>AE93/D93</f>
        <v>4657.1289573737058</v>
      </c>
      <c r="AM93" s="69">
        <f>AF93/($AI$2*D93)</f>
        <v>28.28728600313897</v>
      </c>
      <c r="AN93" s="69">
        <f t="shared" si="403"/>
        <v>4685.4162433768452</v>
      </c>
      <c r="AO93" s="69">
        <f>AG93/D93</f>
        <v>68856.424465140037</v>
      </c>
      <c r="AP93" s="69">
        <f>AH93/($AI$2*D93)</f>
        <v>418.23221770894492</v>
      </c>
      <c r="AQ93" s="69">
        <f t="shared" si="404"/>
        <v>69274.656682848989</v>
      </c>
      <c r="AR93" s="69">
        <f t="shared" si="405"/>
        <v>73960.072926225839</v>
      </c>
      <c r="AS93" s="69">
        <f t="shared" si="406"/>
        <v>67414.516820886522</v>
      </c>
      <c r="AT93" s="69">
        <f t="shared" si="407"/>
        <v>1228.4223191134733</v>
      </c>
      <c r="AU93" s="69">
        <f>AS93/D93</f>
        <v>19171.045388409235</v>
      </c>
      <c r="AV93" s="69">
        <f>AT93/($AI$2*D93)</f>
        <v>116.44445512346471</v>
      </c>
      <c r="AW93" s="69">
        <f t="shared" si="408"/>
        <v>19287.489843532701</v>
      </c>
      <c r="AX93" s="69"/>
      <c r="AY93" s="69">
        <f t="shared" ref="AY93:AZ93" si="417">AQ93</f>
        <v>69274.656682848989</v>
      </c>
      <c r="AZ93" s="71">
        <f t="shared" si="417"/>
        <v>73960.072926225839</v>
      </c>
      <c r="BA93" s="71">
        <f t="shared" si="383"/>
        <v>263219.15531</v>
      </c>
      <c r="BB93" s="69">
        <f t="shared" si="410"/>
        <v>19287.489843532701</v>
      </c>
      <c r="BC93" s="69">
        <f t="shared" si="411"/>
        <v>88562.146526381694</v>
      </c>
      <c r="BD93" s="69">
        <f t="shared" si="314"/>
        <v>70953.270537453878</v>
      </c>
      <c r="BE93" s="69">
        <f t="shared" si="315"/>
        <v>252518.13848236515</v>
      </c>
      <c r="BF93" s="69">
        <f t="shared" ref="BF93:BG93" si="418">AZ93-BD93</f>
        <v>3006.802388771961</v>
      </c>
      <c r="BG93" s="69">
        <f t="shared" si="418"/>
        <v>10701.016827634856</v>
      </c>
      <c r="BI93" s="280">
        <f>0.75*BE93</f>
        <v>189388.60386177385</v>
      </c>
      <c r="BJ93" s="280">
        <f>0.75*BD93</f>
        <v>53214.952903090409</v>
      </c>
      <c r="BK93" s="281">
        <f>BI93/B93</f>
        <v>4.8411493990529617E-2</v>
      </c>
      <c r="BL93" s="281">
        <f>BI93/C93</f>
        <v>8.3136930081763427E-2</v>
      </c>
      <c r="BM93" s="279"/>
      <c r="BN93" s="280">
        <f>0.25*BE93+BG93</f>
        <v>73830.55144822615</v>
      </c>
      <c r="BO93" s="280">
        <f>BF93+0.25*BD93</f>
        <v>20745.120023135431</v>
      </c>
      <c r="BP93" s="281">
        <f>BN93/B93</f>
        <v>1.8872557402461073E-2</v>
      </c>
      <c r="BQ93" s="281">
        <f>BN93/C93</f>
        <v>3.2409792714503012E-2</v>
      </c>
      <c r="BR93" s="279"/>
      <c r="BS93" s="280">
        <f>SUM(AS93:AT93)</f>
        <v>68642.939140000002</v>
      </c>
      <c r="BT93" s="280">
        <f>BB93</f>
        <v>19287.489843532701</v>
      </c>
      <c r="BU93" s="281">
        <f>BS93/B93</f>
        <v>1.7546500517495685E-2</v>
      </c>
      <c r="BV93" s="281">
        <f>BS93/C93</f>
        <v>3.0132558747061833E-2</v>
      </c>
      <c r="BW93" s="279"/>
      <c r="BX93" s="280">
        <f>H93</f>
        <v>0</v>
      </c>
      <c r="BY93" s="280">
        <f>BX93/D93</f>
        <v>0</v>
      </c>
      <c r="BZ93" s="281">
        <f>BX93/B93</f>
        <v>0</v>
      </c>
      <c r="CA93" s="281">
        <f>BX93/C93</f>
        <v>0</v>
      </c>
    </row>
    <row r="94" spans="1:79" ht="14.25" customHeight="1" x14ac:dyDescent="0.35">
      <c r="A94" s="68" t="s">
        <v>33</v>
      </c>
      <c r="B94" s="69">
        <f>'JMP Total sum FINAL calcs'!B94</f>
        <v>38274617.3528869</v>
      </c>
      <c r="C94" s="69">
        <f t="shared" si="366"/>
        <v>26898634.585760001</v>
      </c>
      <c r="D94" s="70">
        <f>[1]HH_Islam_wealth!D97</f>
        <v>7.70302801425421</v>
      </c>
      <c r="E94" s="70">
        <v>84.496009999999998</v>
      </c>
      <c r="F94" s="70">
        <v>22728271.732310001</v>
      </c>
      <c r="G94" s="71">
        <v>2.8340000000000001E-2</v>
      </c>
      <c r="H94" s="71">
        <v>7624.0523999999996</v>
      </c>
      <c r="I94" s="71">
        <v>2.3743099999999999</v>
      </c>
      <c r="J94" s="71">
        <v>638656.90370000002</v>
      </c>
      <c r="K94" s="71">
        <v>57.27675</v>
      </c>
      <c r="L94" s="71">
        <v>15406662.34066</v>
      </c>
      <c r="M94" s="71"/>
      <c r="N94" s="71"/>
      <c r="O94" s="71">
        <f t="shared" ref="O94:P94" si="419">K94</f>
        <v>57.27675</v>
      </c>
      <c r="P94" s="71">
        <f t="shared" si="419"/>
        <v>15406662.34066</v>
      </c>
      <c r="Q94" s="71">
        <v>0.90820999999999996</v>
      </c>
      <c r="R94" s="71">
        <v>244295.77512999999</v>
      </c>
      <c r="S94" s="71">
        <v>39.412390000000002</v>
      </c>
      <c r="T94" s="72">
        <v>10601395.513870001</v>
      </c>
      <c r="U94" s="71">
        <v>33.937220000000003</v>
      </c>
      <c r="V94" s="71">
        <v>9128649.5134500004</v>
      </c>
      <c r="W94" s="71">
        <v>51.516849999999998</v>
      </c>
      <c r="X94" s="71">
        <v>13857330.2894</v>
      </c>
      <c r="Y94" s="71">
        <v>12.143269999999999</v>
      </c>
      <c r="Z94" s="71">
        <v>3266373.82681</v>
      </c>
      <c r="AA94" s="69">
        <f t="shared" si="395"/>
        <v>26008057.854529999</v>
      </c>
      <c r="AB94" s="73">
        <f t="shared" si="396"/>
        <v>0.99069432864663254</v>
      </c>
      <c r="AC94" s="69">
        <f t="shared" si="397"/>
        <v>9043701.3011777569</v>
      </c>
      <c r="AD94" s="69">
        <f t="shared" si="398"/>
        <v>84948.212272243487</v>
      </c>
      <c r="AE94" s="69">
        <f t="shared" si="399"/>
        <v>13728378.527891779</v>
      </c>
      <c r="AF94" s="69">
        <f t="shared" si="400"/>
        <v>128951.76150822082</v>
      </c>
      <c r="AG94" s="69">
        <f t="shared" si="401"/>
        <v>3235978.0254604649</v>
      </c>
      <c r="AH94" s="69">
        <f t="shared" si="402"/>
        <v>30395.801349535068</v>
      </c>
      <c r="AI94" s="69"/>
      <c r="AJ94" s="69">
        <f>AC94/D94</f>
        <v>1174044.9709442407</v>
      </c>
      <c r="AK94" s="69">
        <f>AD94/($AI$2*D94)</f>
        <v>3675.9662180919631</v>
      </c>
      <c r="AL94" s="69">
        <f>AE94/D94</f>
        <v>1782205.4525165751</v>
      </c>
      <c r="AM94" s="69">
        <f>AF94/($AI$2*D94)</f>
        <v>5580.1329585196736</v>
      </c>
      <c r="AN94" s="69">
        <f t="shared" si="403"/>
        <v>1787785.5854750948</v>
      </c>
      <c r="AO94" s="69">
        <f>AG94/D94</f>
        <v>420091.68595419748</v>
      </c>
      <c r="AP94" s="69">
        <f>AH94/($AI$2*D94)</f>
        <v>1315.3183091674509</v>
      </c>
      <c r="AQ94" s="69">
        <f t="shared" si="404"/>
        <v>421407.00426336494</v>
      </c>
      <c r="AR94" s="69">
        <f t="shared" si="405"/>
        <v>2209192.5897384598</v>
      </c>
      <c r="AS94" s="69">
        <f t="shared" si="406"/>
        <v>632713.77244660852</v>
      </c>
      <c r="AT94" s="69">
        <f t="shared" si="407"/>
        <v>5943.1312533914515</v>
      </c>
      <c r="AU94" s="69">
        <f>AS94/D94</f>
        <v>82138.319018935363</v>
      </c>
      <c r="AV94" s="69">
        <f>AT94/($AI$2*D94)</f>
        <v>257.17727463338116</v>
      </c>
      <c r="AW94" s="69">
        <f t="shared" si="408"/>
        <v>82395.496293568751</v>
      </c>
      <c r="AX94" s="69"/>
      <c r="AY94" s="69">
        <f t="shared" ref="AY94:AZ94" si="420">AQ94</f>
        <v>421407.00426336494</v>
      </c>
      <c r="AZ94" s="71">
        <f t="shared" si="420"/>
        <v>2209192.5897384598</v>
      </c>
      <c r="BA94" s="71">
        <f t="shared" si="383"/>
        <v>17123704.116209999</v>
      </c>
      <c r="BB94" s="69">
        <f t="shared" si="410"/>
        <v>82395.496293568751</v>
      </c>
      <c r="BC94" s="69">
        <f t="shared" si="411"/>
        <v>503802.50055693369</v>
      </c>
      <c r="BD94" s="69">
        <f t="shared" si="314"/>
        <v>1866679.591544668</v>
      </c>
      <c r="BE94" s="69">
        <f t="shared" si="315"/>
        <v>14468846.742403213</v>
      </c>
      <c r="BF94" s="69">
        <f t="shared" ref="BF94:BG94" si="421">AZ94-BD94</f>
        <v>342512.99819379183</v>
      </c>
      <c r="BG94" s="69">
        <f t="shared" si="421"/>
        <v>2654857.3738067858</v>
      </c>
      <c r="BI94" s="280">
        <f>0.75*BE94</f>
        <v>10851635.056802411</v>
      </c>
      <c r="BJ94" s="280">
        <f>0.75*BD94</f>
        <v>1400009.6936585009</v>
      </c>
      <c r="BK94" s="281">
        <f>BI94/B94</f>
        <v>0.2835204061415369</v>
      </c>
      <c r="BL94" s="281">
        <f>BI94/C94</f>
        <v>0.4034269851952712</v>
      </c>
      <c r="BM94" s="279"/>
      <c r="BN94" s="280">
        <f>0.25*BE94+BG94</f>
        <v>6272069.059407589</v>
      </c>
      <c r="BO94" s="280">
        <f>BF94+0.25*BD94</f>
        <v>809182.89607995888</v>
      </c>
      <c r="BP94" s="281">
        <f>BN94/B94</f>
        <v>0.16387019631260957</v>
      </c>
      <c r="BQ94" s="281">
        <f>BN94/C94</f>
        <v>0.23317425423251745</v>
      </c>
      <c r="BR94" s="279"/>
      <c r="BS94" s="280">
        <f>SUM(AS94:AT94)</f>
        <v>638656.90370000002</v>
      </c>
      <c r="BT94" s="280">
        <f>BB94</f>
        <v>82395.496293568751</v>
      </c>
      <c r="BU94" s="281">
        <f>BS94/B94</f>
        <v>1.6686173445227891E-2</v>
      </c>
      <c r="BV94" s="281">
        <f>BS94/C94</f>
        <v>2.3743097504216874E-2</v>
      </c>
      <c r="BW94" s="279"/>
      <c r="BX94" s="280">
        <f>H94</f>
        <v>7624.0523999999996</v>
      </c>
      <c r="BY94" s="280">
        <f>BX94/D94</f>
        <v>989.74745851786224</v>
      </c>
      <c r="BZ94" s="281">
        <f>BX94/B94</f>
        <v>1.9919343228717994E-4</v>
      </c>
      <c r="CA94" s="281">
        <f>BX94/C94</f>
        <v>2.8343640922339359E-4</v>
      </c>
    </row>
    <row r="95" spans="1:79" ht="14.25" customHeight="1" x14ac:dyDescent="0.35">
      <c r="A95" s="68" t="s">
        <v>135</v>
      </c>
      <c r="B95" s="69">
        <f>'JMP Total sum FINAL calcs'!B95</f>
        <v>8321571.1580342771</v>
      </c>
      <c r="C95" s="69">
        <f t="shared" si="366"/>
        <v>7683805.2149799997</v>
      </c>
      <c r="D95" s="70">
        <f>[1]HH_Islam_wealth!D98</f>
        <v>3.1419453923882301</v>
      </c>
      <c r="E95" s="70">
        <v>100</v>
      </c>
      <c r="F95" s="70">
        <v>7683805.2149799997</v>
      </c>
      <c r="G95" s="71">
        <v>0</v>
      </c>
      <c r="H95" s="71">
        <v>0</v>
      </c>
      <c r="I95" s="71">
        <v>0</v>
      </c>
      <c r="J95" s="71">
        <v>0</v>
      </c>
      <c r="K95" s="71">
        <v>6.1703799999999998</v>
      </c>
      <c r="L95" s="71">
        <v>474119.75429999997</v>
      </c>
      <c r="M95" s="71"/>
      <c r="N95" s="71"/>
      <c r="O95" s="71">
        <f t="shared" ref="O95:P95" si="422">K95</f>
        <v>6.1703799999999998</v>
      </c>
      <c r="P95" s="71">
        <f t="shared" si="422"/>
        <v>474119.75429999997</v>
      </c>
      <c r="Q95" s="71">
        <v>0</v>
      </c>
      <c r="R95" s="71">
        <v>0</v>
      </c>
      <c r="S95" s="71">
        <v>93.829620000000006</v>
      </c>
      <c r="T95" s="72">
        <v>7209685.4606799996</v>
      </c>
      <c r="U95" s="71">
        <v>99.5</v>
      </c>
      <c r="V95" s="71">
        <v>7645386.18891</v>
      </c>
      <c r="W95" s="71">
        <v>0.5</v>
      </c>
      <c r="X95" s="71">
        <v>38419.02607</v>
      </c>
      <c r="Y95" s="71">
        <v>0</v>
      </c>
      <c r="Z95" s="71">
        <v>0</v>
      </c>
      <c r="AA95" s="69">
        <f t="shared" si="395"/>
        <v>7683805.2149799997</v>
      </c>
      <c r="AB95" s="73">
        <f t="shared" si="396"/>
        <v>1</v>
      </c>
      <c r="AC95" s="69">
        <f t="shared" si="397"/>
        <v>7645386.18891</v>
      </c>
      <c r="AD95" s="69">
        <f t="shared" si="398"/>
        <v>0</v>
      </c>
      <c r="AE95" s="69">
        <f t="shared" si="399"/>
        <v>38419.02607</v>
      </c>
      <c r="AF95" s="69">
        <f t="shared" si="400"/>
        <v>0</v>
      </c>
      <c r="AG95" s="69">
        <f t="shared" si="401"/>
        <v>0</v>
      </c>
      <c r="AH95" s="69">
        <f t="shared" si="402"/>
        <v>0</v>
      </c>
      <c r="AI95" s="69"/>
      <c r="AJ95" s="69">
        <f>AC95/D95</f>
        <v>2433328.7928657001</v>
      </c>
      <c r="AK95" s="69">
        <f>AD95/($AI$2*D95)</f>
        <v>0</v>
      </c>
      <c r="AL95" s="69">
        <f>AE95/D95</f>
        <v>12227.78287715473</v>
      </c>
      <c r="AM95" s="69">
        <f>AF95/($AI$2*D95)</f>
        <v>0</v>
      </c>
      <c r="AN95" s="69">
        <f t="shared" si="403"/>
        <v>12227.78287715473</v>
      </c>
      <c r="AO95" s="69">
        <f>AG95/D95</f>
        <v>0</v>
      </c>
      <c r="AP95" s="69">
        <f>AH95/($AI$2*D95)</f>
        <v>0</v>
      </c>
      <c r="AQ95" s="69">
        <f t="shared" si="404"/>
        <v>0</v>
      </c>
      <c r="AR95" s="69">
        <f t="shared" si="405"/>
        <v>12227.78287715473</v>
      </c>
      <c r="AS95" s="69">
        <f t="shared" si="406"/>
        <v>0</v>
      </c>
      <c r="AT95" s="69">
        <f t="shared" si="407"/>
        <v>0</v>
      </c>
      <c r="AU95" s="69">
        <f>AS95/D95</f>
        <v>0</v>
      </c>
      <c r="AV95" s="69">
        <f>AT95/($AI$2*D95)</f>
        <v>0</v>
      </c>
      <c r="AW95" s="69">
        <f t="shared" si="408"/>
        <v>0</v>
      </c>
      <c r="AX95" s="69"/>
      <c r="AY95" s="69">
        <f t="shared" ref="AY95:AZ95" si="423">AQ95</f>
        <v>0</v>
      </c>
      <c r="AZ95" s="71">
        <f t="shared" si="423"/>
        <v>12227.78287715473</v>
      </c>
      <c r="BA95" s="71">
        <f t="shared" si="383"/>
        <v>38419.02607</v>
      </c>
      <c r="BB95" s="69">
        <f t="shared" si="410"/>
        <v>0</v>
      </c>
      <c r="BC95" s="69">
        <f t="shared" si="411"/>
        <v>0</v>
      </c>
      <c r="BD95" s="69">
        <f t="shared" si="314"/>
        <v>12227.78287715473</v>
      </c>
      <c r="BE95" s="69">
        <f t="shared" si="315"/>
        <v>38419.02607</v>
      </c>
      <c r="BF95" s="69">
        <f t="shared" ref="BF95:BG95" si="424">AZ95-BD95</f>
        <v>0</v>
      </c>
      <c r="BG95" s="69">
        <f t="shared" si="424"/>
        <v>0</v>
      </c>
      <c r="BI95" s="280">
        <f>0.75*BE95</f>
        <v>28814.269552500002</v>
      </c>
      <c r="BJ95" s="280">
        <f>0.75*BD95</f>
        <v>9170.8371578660481</v>
      </c>
      <c r="BK95" s="281">
        <f>BI95/B95</f>
        <v>3.4625996708182345E-3</v>
      </c>
      <c r="BL95" s="281">
        <f>BI95/C95</f>
        <v>3.7499999995217219E-3</v>
      </c>
      <c r="BM95" s="279"/>
      <c r="BN95" s="280">
        <f>0.25*BE95+BG95</f>
        <v>9604.7565175</v>
      </c>
      <c r="BO95" s="280">
        <f>BF95+0.25*BD95</f>
        <v>3056.9457192886825</v>
      </c>
      <c r="BP95" s="281">
        <f>BN95/B95</f>
        <v>1.1541998902727447E-3</v>
      </c>
      <c r="BQ95" s="281">
        <f>BN95/C95</f>
        <v>1.2499999998405737E-3</v>
      </c>
      <c r="BR95" s="279"/>
      <c r="BS95" s="280">
        <f>SUM(AS95:AT95)</f>
        <v>0</v>
      </c>
      <c r="BT95" s="280">
        <f>BB95</f>
        <v>0</v>
      </c>
      <c r="BU95" s="281">
        <f>BS95/B95</f>
        <v>0</v>
      </c>
      <c r="BV95" s="281">
        <f>BS95/C95</f>
        <v>0</v>
      </c>
      <c r="BW95" s="279"/>
      <c r="BX95" s="280">
        <f>H95</f>
        <v>0</v>
      </c>
      <c r="BY95" s="280">
        <f>BX95/D95</f>
        <v>0</v>
      </c>
      <c r="BZ95" s="281">
        <f>BX95/B95</f>
        <v>0</v>
      </c>
      <c r="CA95" s="281">
        <f>BX95/C95</f>
        <v>0</v>
      </c>
    </row>
    <row r="96" spans="1:79" ht="14.25" customHeight="1" x14ac:dyDescent="0.35">
      <c r="A96" s="68" t="s">
        <v>99</v>
      </c>
      <c r="B96" s="69">
        <f>'JMP Total sum FINAL calcs'!B96</f>
        <v>9702354.1157046016</v>
      </c>
      <c r="C96" s="69">
        <f t="shared" si="366"/>
        <v>8804594.4367999993</v>
      </c>
      <c r="D96" s="70">
        <f>[1]HH_Islam_wealth!D99</f>
        <v>5.0689345119236604</v>
      </c>
      <c r="E96" s="70">
        <v>88.761349999999993</v>
      </c>
      <c r="F96" s="70">
        <v>7815077.1293400005</v>
      </c>
      <c r="G96" s="71">
        <v>0.11761000000000001</v>
      </c>
      <c r="H96" s="71">
        <v>10354.68778</v>
      </c>
      <c r="I96" s="71">
        <v>1.2978000000000001</v>
      </c>
      <c r="J96" s="71">
        <v>114266.25649</v>
      </c>
      <c r="K96" s="71">
        <v>14.24804</v>
      </c>
      <c r="L96" s="71">
        <v>1254482.5582999999</v>
      </c>
      <c r="M96" s="71"/>
      <c r="N96" s="71"/>
      <c r="O96" s="71">
        <f t="shared" ref="O96:P96" si="425">K96</f>
        <v>14.24804</v>
      </c>
      <c r="P96" s="71">
        <f t="shared" si="425"/>
        <v>1254482.5582999999</v>
      </c>
      <c r="Q96" s="71">
        <v>1.13466</v>
      </c>
      <c r="R96" s="71">
        <v>99902.278000000006</v>
      </c>
      <c r="S96" s="71">
        <v>83.201890000000006</v>
      </c>
      <c r="T96" s="72">
        <v>7325588.6562299998</v>
      </c>
      <c r="U96" s="71">
        <v>69.701759999999993</v>
      </c>
      <c r="V96" s="71">
        <v>6136957.3231600001</v>
      </c>
      <c r="W96" s="71">
        <v>28.82788</v>
      </c>
      <c r="X96" s="71">
        <v>2538178.31593</v>
      </c>
      <c r="Y96" s="71">
        <v>5.4949999999999999E-2</v>
      </c>
      <c r="Z96" s="71">
        <v>4837.8534499999996</v>
      </c>
      <c r="AA96" s="69">
        <f t="shared" si="395"/>
        <v>8580071.2145300005</v>
      </c>
      <c r="AB96" s="73">
        <f t="shared" si="396"/>
        <v>0.98849048581934296</v>
      </c>
      <c r="AC96" s="69">
        <f t="shared" si="397"/>
        <v>6066323.9258230031</v>
      </c>
      <c r="AD96" s="69">
        <f t="shared" si="398"/>
        <v>70633.397336997106</v>
      </c>
      <c r="AE96" s="69">
        <f t="shared" si="399"/>
        <v>2508965.1166097675</v>
      </c>
      <c r="AF96" s="69">
        <f t="shared" si="400"/>
        <v>29213.19932023255</v>
      </c>
      <c r="AG96" s="69">
        <f t="shared" si="401"/>
        <v>4782.1721071132843</v>
      </c>
      <c r="AH96" s="69">
        <f t="shared" si="402"/>
        <v>55.681342886715598</v>
      </c>
      <c r="AI96" s="69"/>
      <c r="AJ96" s="69">
        <f>AC96/D96</f>
        <v>1196765.1015323205</v>
      </c>
      <c r="AK96" s="69">
        <f>AD96/($AI$2*D96)</f>
        <v>4644.8549934143684</v>
      </c>
      <c r="AL96" s="69">
        <f>AE96/D96</f>
        <v>494968.93493256345</v>
      </c>
      <c r="AM96" s="69">
        <f>AF96/($AI$2*D96)</f>
        <v>1921.0611389510168</v>
      </c>
      <c r="AN96" s="69">
        <f t="shared" si="403"/>
        <v>496889.9960715145</v>
      </c>
      <c r="AO96" s="69">
        <f>AG96/D96</f>
        <v>943.42747886447842</v>
      </c>
      <c r="AP96" s="69">
        <f>AH96/($AI$2*D96)</f>
        <v>3.6616073033189593</v>
      </c>
      <c r="AQ96" s="69">
        <f t="shared" si="404"/>
        <v>947.0890861677974</v>
      </c>
      <c r="AR96" s="69">
        <f t="shared" si="405"/>
        <v>497837.0851576823</v>
      </c>
      <c r="AS96" s="69">
        <f t="shared" si="406"/>
        <v>112951.10739055775</v>
      </c>
      <c r="AT96" s="69">
        <f t="shared" si="407"/>
        <v>1315.14909944225</v>
      </c>
      <c r="AU96" s="69">
        <f>AS96/D96</f>
        <v>22283.007824398348</v>
      </c>
      <c r="AV96" s="69">
        <f>AT96/($AI$2*D96)</f>
        <v>86.484256625570481</v>
      </c>
      <c r="AW96" s="69">
        <f t="shared" si="408"/>
        <v>22369.49208102392</v>
      </c>
      <c r="AX96" s="69"/>
      <c r="AY96" s="69">
        <f t="shared" ref="AY96:AZ96" si="426">AQ96</f>
        <v>947.0890861677974</v>
      </c>
      <c r="AZ96" s="71">
        <f t="shared" si="426"/>
        <v>497837.0851576823</v>
      </c>
      <c r="BA96" s="71">
        <f t="shared" si="383"/>
        <v>2543016.1693799999</v>
      </c>
      <c r="BB96" s="69">
        <f t="shared" si="410"/>
        <v>22369.49208102392</v>
      </c>
      <c r="BC96" s="69">
        <f t="shared" si="411"/>
        <v>23316.581167191718</v>
      </c>
      <c r="BD96" s="69">
        <f t="shared" si="314"/>
        <v>441886.91758660844</v>
      </c>
      <c r="BE96" s="69">
        <f t="shared" si="315"/>
        <v>2257215.4826599741</v>
      </c>
      <c r="BF96" s="69">
        <f t="shared" ref="BF96:BG96" si="427">AZ96-BD96</f>
        <v>55950.167571073864</v>
      </c>
      <c r="BG96" s="69">
        <f t="shared" si="427"/>
        <v>285800.68672002573</v>
      </c>
      <c r="BI96" s="280">
        <f>0.75*BE96</f>
        <v>1692911.6119949806</v>
      </c>
      <c r="BJ96" s="280">
        <f>0.75*BD96</f>
        <v>331415.18818995636</v>
      </c>
      <c r="BK96" s="281">
        <f>BI96/B96</f>
        <v>0.17448462422689448</v>
      </c>
      <c r="BL96" s="281">
        <f>BI96/C96</f>
        <v>0.19227593322404793</v>
      </c>
      <c r="BM96" s="279"/>
      <c r="BN96" s="280">
        <f>0.25*BE96+BG96</f>
        <v>850104.55738501926</v>
      </c>
      <c r="BO96" s="280">
        <f>BF96+0.25*BD96</f>
        <v>166421.89696772597</v>
      </c>
      <c r="BP96" s="281">
        <f>BN96/B96</f>
        <v>8.7618380781320643E-2</v>
      </c>
      <c r="BQ96" s="281">
        <f>BN96/C96</f>
        <v>9.655238108775252E-2</v>
      </c>
      <c r="BR96" s="279"/>
      <c r="BS96" s="280">
        <f>SUM(AS96:AT96)</f>
        <v>114266.25649</v>
      </c>
      <c r="BT96" s="280">
        <f>BB96</f>
        <v>22369.49208102392</v>
      </c>
      <c r="BU96" s="281">
        <f>BS96/B96</f>
        <v>1.1777168213747658E-2</v>
      </c>
      <c r="BV96" s="281">
        <f>BS96/C96</f>
        <v>1.2978026110141842E-2</v>
      </c>
      <c r="BW96" s="279"/>
      <c r="BX96" s="280">
        <f>H96</f>
        <v>10354.68778</v>
      </c>
      <c r="BY96" s="280">
        <f>BX96/D96</f>
        <v>2042.7740298563053</v>
      </c>
      <c r="BZ96" s="281">
        <f>BX96/B96</f>
        <v>1.0672345759097275E-3</v>
      </c>
      <c r="CA96" s="281">
        <f>BX96/C96</f>
        <v>1.1760550533391038E-3</v>
      </c>
    </row>
    <row r="97" spans="1:79" ht="14.25" customHeight="1" x14ac:dyDescent="0.35">
      <c r="A97" s="68" t="s">
        <v>138</v>
      </c>
      <c r="B97" s="69">
        <f>'JMP Total sum FINAL calcs'!B97</f>
        <v>0</v>
      </c>
      <c r="C97" s="69">
        <f t="shared" si="366"/>
        <v>0</v>
      </c>
      <c r="D97" s="70">
        <f>[1]HH_Islam_wealth!D100</f>
        <v>4.958060044093755</v>
      </c>
      <c r="E97" s="74">
        <v>100</v>
      </c>
      <c r="F97" s="74">
        <v>4136528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2"/>
      <c r="U97" s="71"/>
      <c r="V97" s="71"/>
      <c r="W97" s="71"/>
      <c r="X97" s="71"/>
      <c r="Y97" s="71"/>
      <c r="Z97" s="71"/>
      <c r="AA97" s="69"/>
      <c r="AB97" s="73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 t="s">
        <v>238</v>
      </c>
      <c r="AZ97" s="71">
        <f t="shared" ref="AZ97:AZ99" si="428">AR97</f>
        <v>0</v>
      </c>
      <c r="BA97" s="71">
        <f t="shared" si="383"/>
        <v>0</v>
      </c>
      <c r="BB97" s="69" t="s">
        <v>238</v>
      </c>
      <c r="BC97" s="69" t="s">
        <v>238</v>
      </c>
      <c r="BD97" s="69">
        <f t="shared" si="314"/>
        <v>0</v>
      </c>
      <c r="BE97" s="69">
        <f t="shared" si="315"/>
        <v>0</v>
      </c>
      <c r="BF97" s="69">
        <f t="shared" ref="BF97:BG97" si="429">AZ97-BD97</f>
        <v>0</v>
      </c>
      <c r="BG97" s="69">
        <f t="shared" si="429"/>
        <v>0</v>
      </c>
      <c r="BI97" s="280">
        <f>0.75*BE97</f>
        <v>0</v>
      </c>
      <c r="BJ97" s="280">
        <f>0.75*BD97</f>
        <v>0</v>
      </c>
      <c r="BK97" s="281" t="e">
        <f>BI97/B97</f>
        <v>#DIV/0!</v>
      </c>
      <c r="BL97" s="281" t="e">
        <f>BI97/C97</f>
        <v>#DIV/0!</v>
      </c>
      <c r="BM97" s="279"/>
      <c r="BN97" s="280">
        <f>0.25*BE97+BG97</f>
        <v>0</v>
      </c>
      <c r="BO97" s="280">
        <f>BF97+0.25*BD97</f>
        <v>0</v>
      </c>
      <c r="BP97" s="281" t="e">
        <f>BN97/B97</f>
        <v>#DIV/0!</v>
      </c>
      <c r="BQ97" s="281" t="e">
        <f>BN97/C97</f>
        <v>#DIV/0!</v>
      </c>
      <c r="BR97" s="279"/>
      <c r="BS97" s="280">
        <f>SUM(AS97:AT97)</f>
        <v>0</v>
      </c>
      <c r="BT97" s="280" t="str">
        <f>BB97</f>
        <v>-</v>
      </c>
      <c r="BU97" s="281" t="e">
        <f>BS97/B97</f>
        <v>#DIV/0!</v>
      </c>
      <c r="BV97" s="281" t="e">
        <f>BS97/C97</f>
        <v>#DIV/0!</v>
      </c>
      <c r="BW97" s="279"/>
      <c r="BX97" s="280">
        <f>H97</f>
        <v>0</v>
      </c>
      <c r="BY97" s="280">
        <f>BX97/D97</f>
        <v>0</v>
      </c>
      <c r="BZ97" s="281" t="e">
        <f>BX97/B97</f>
        <v>#DIV/0!</v>
      </c>
      <c r="CA97" s="281" t="e">
        <f>BX97/C97</f>
        <v>#DIV/0!</v>
      </c>
    </row>
    <row r="98" spans="1:79" ht="14.25" customHeight="1" x14ac:dyDescent="0.35">
      <c r="A98" s="68" t="s">
        <v>139</v>
      </c>
      <c r="B98" s="69">
        <f>'JMP Total sum FINAL calcs'!B98</f>
        <v>6082357.0000000009</v>
      </c>
      <c r="C98" s="69">
        <f t="shared" si="366"/>
        <v>0</v>
      </c>
      <c r="D98" s="70">
        <f>[1]HH_Islam_wealth!D101</f>
        <v>4.958060044093755</v>
      </c>
      <c r="E98" s="75">
        <v>86.9</v>
      </c>
      <c r="F98" s="75">
        <v>5287620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2"/>
      <c r="U98" s="71"/>
      <c r="V98" s="71"/>
      <c r="W98" s="71"/>
      <c r="X98" s="71"/>
      <c r="Y98" s="71"/>
      <c r="Z98" s="71"/>
      <c r="AA98" s="69"/>
      <c r="AB98" s="73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 t="s">
        <v>238</v>
      </c>
      <c r="AZ98" s="71">
        <f t="shared" si="428"/>
        <v>0</v>
      </c>
      <c r="BA98" s="71">
        <f t="shared" si="383"/>
        <v>0</v>
      </c>
      <c r="BB98" s="69" t="s">
        <v>238</v>
      </c>
      <c r="BC98" s="69" t="s">
        <v>238</v>
      </c>
      <c r="BD98" s="69">
        <f t="shared" si="314"/>
        <v>0</v>
      </c>
      <c r="BE98" s="69">
        <f t="shared" si="315"/>
        <v>0</v>
      </c>
      <c r="BF98" s="69">
        <f t="shared" ref="BF98:BG98" si="430">AZ98-BD98</f>
        <v>0</v>
      </c>
      <c r="BG98" s="69">
        <f t="shared" si="430"/>
        <v>0</v>
      </c>
      <c r="BI98" s="280">
        <f>0.75*BE98</f>
        <v>0</v>
      </c>
      <c r="BJ98" s="280">
        <f>0.75*BD98</f>
        <v>0</v>
      </c>
      <c r="BK98" s="281">
        <f>BI98/B98</f>
        <v>0</v>
      </c>
      <c r="BL98" s="281" t="e">
        <f>BI98/C98</f>
        <v>#DIV/0!</v>
      </c>
      <c r="BM98" s="279"/>
      <c r="BN98" s="280">
        <f>0.25*BE98+BG98</f>
        <v>0</v>
      </c>
      <c r="BO98" s="280">
        <f>BF98+0.25*BD98</f>
        <v>0</v>
      </c>
      <c r="BP98" s="281">
        <f>BN98/B98</f>
        <v>0</v>
      </c>
      <c r="BQ98" s="281" t="e">
        <f>BN98/C98</f>
        <v>#DIV/0!</v>
      </c>
      <c r="BR98" s="279"/>
      <c r="BS98" s="280">
        <f>SUM(AS98:AT98)</f>
        <v>0</v>
      </c>
      <c r="BT98" s="280" t="str">
        <f>BB98</f>
        <v>-</v>
      </c>
      <c r="BU98" s="281">
        <f>BS98/B98</f>
        <v>0</v>
      </c>
      <c r="BV98" s="281" t="e">
        <f>BS98/C98</f>
        <v>#DIV/0!</v>
      </c>
      <c r="BW98" s="279"/>
      <c r="BX98" s="280">
        <f>H98</f>
        <v>0</v>
      </c>
      <c r="BY98" s="280">
        <f>BX98/D98</f>
        <v>0</v>
      </c>
      <c r="BZ98" s="281">
        <f>BX98/B98</f>
        <v>0</v>
      </c>
      <c r="CA98" s="281" t="e">
        <f>BX98/C98</f>
        <v>#DIV/0!</v>
      </c>
    </row>
    <row r="99" spans="1:79" ht="14.25" customHeight="1" x14ac:dyDescent="0.35">
      <c r="A99" s="68" t="s">
        <v>142</v>
      </c>
      <c r="B99" s="69">
        <f>'JMP Total sum FINAL calcs'!B99</f>
        <v>6374619.6565950857</v>
      </c>
      <c r="C99" s="69">
        <f t="shared" si="366"/>
        <v>0</v>
      </c>
      <c r="D99" s="70">
        <f>[1]HH_Islam_wealth!D102</f>
        <v>4.958060044093755</v>
      </c>
      <c r="E99" s="75">
        <v>39.799999999999997</v>
      </c>
      <c r="F99" s="75">
        <v>2537768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2"/>
      <c r="U99" s="71"/>
      <c r="V99" s="71"/>
      <c r="W99" s="71"/>
      <c r="X99" s="71"/>
      <c r="Y99" s="71"/>
      <c r="Z99" s="71"/>
      <c r="AA99" s="69"/>
      <c r="AB99" s="73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 t="s">
        <v>238</v>
      </c>
      <c r="AZ99" s="71">
        <f t="shared" si="428"/>
        <v>0</v>
      </c>
      <c r="BA99" s="71">
        <f t="shared" si="383"/>
        <v>0</v>
      </c>
      <c r="BB99" s="69" t="s">
        <v>238</v>
      </c>
      <c r="BC99" s="69" t="s">
        <v>238</v>
      </c>
      <c r="BD99" s="69">
        <f t="shared" si="314"/>
        <v>0</v>
      </c>
      <c r="BE99" s="69">
        <f t="shared" si="315"/>
        <v>0</v>
      </c>
      <c r="BF99" s="69">
        <f t="shared" ref="BF99:BG99" si="431">AZ99-BD99</f>
        <v>0</v>
      </c>
      <c r="BG99" s="69">
        <f t="shared" si="431"/>
        <v>0</v>
      </c>
      <c r="BI99" s="280">
        <f>0.75*BE99</f>
        <v>0</v>
      </c>
      <c r="BJ99" s="280">
        <f>0.75*BD99</f>
        <v>0</v>
      </c>
      <c r="BK99" s="281">
        <f>BI99/B99</f>
        <v>0</v>
      </c>
      <c r="BL99" s="281" t="e">
        <f>BI99/C99</f>
        <v>#DIV/0!</v>
      </c>
      <c r="BM99" s="279"/>
      <c r="BN99" s="280">
        <f>0.25*BE99+BG99</f>
        <v>0</v>
      </c>
      <c r="BO99" s="280">
        <f>BF99+0.25*BD99</f>
        <v>0</v>
      </c>
      <c r="BP99" s="281">
        <f>BN99/B99</f>
        <v>0</v>
      </c>
      <c r="BQ99" s="281" t="e">
        <f>BN99/C99</f>
        <v>#DIV/0!</v>
      </c>
      <c r="BR99" s="279"/>
      <c r="BS99" s="280">
        <f>SUM(AS99:AT99)</f>
        <v>0</v>
      </c>
      <c r="BT99" s="280" t="str">
        <f>BB99</f>
        <v>-</v>
      </c>
      <c r="BU99" s="281">
        <f>BS99/B99</f>
        <v>0</v>
      </c>
      <c r="BV99" s="281" t="e">
        <f>BS99/C99</f>
        <v>#DIV/0!</v>
      </c>
      <c r="BW99" s="279"/>
      <c r="BX99" s="280">
        <f>H99</f>
        <v>0</v>
      </c>
      <c r="BY99" s="280">
        <f>BX99/D99</f>
        <v>0</v>
      </c>
      <c r="BZ99" s="281">
        <f>BX99/B99</f>
        <v>0</v>
      </c>
      <c r="CA99" s="281" t="e">
        <f>BX99/C99</f>
        <v>#DIV/0!</v>
      </c>
    </row>
    <row r="100" spans="1:79" ht="14.25" customHeight="1" x14ac:dyDescent="0.35">
      <c r="A100" s="68" t="s">
        <v>51</v>
      </c>
      <c r="B100" s="69">
        <f>'JMP Total sum FINAL calcs'!B100</f>
        <v>35739582.13855359</v>
      </c>
      <c r="C100" s="69">
        <f t="shared" si="366"/>
        <v>22125659.524510004</v>
      </c>
      <c r="D100" s="70">
        <f>[1]HH_Islam_wealth!D103</f>
        <v>5.2361663882698997</v>
      </c>
      <c r="E100" s="70">
        <v>94.095489999999998</v>
      </c>
      <c r="F100" s="70">
        <v>20819247.03867</v>
      </c>
      <c r="G100" s="71">
        <v>0.12441000000000001</v>
      </c>
      <c r="H100" s="71">
        <v>27527.37226</v>
      </c>
      <c r="I100" s="71">
        <v>0.76195999999999997</v>
      </c>
      <c r="J100" s="71">
        <v>168588.01553999999</v>
      </c>
      <c r="K100" s="71">
        <v>54.124650000000003</v>
      </c>
      <c r="L100" s="71">
        <v>11975436.84087</v>
      </c>
      <c r="M100" s="71"/>
      <c r="N100" s="71"/>
      <c r="O100" s="71">
        <f t="shared" ref="O100:P100" si="432">K100</f>
        <v>54.124650000000003</v>
      </c>
      <c r="P100" s="71">
        <f t="shared" si="432"/>
        <v>11975436.84087</v>
      </c>
      <c r="Q100" s="71">
        <v>4.7585600000000001</v>
      </c>
      <c r="R100" s="71">
        <v>1052863.4715400001</v>
      </c>
      <c r="S100" s="71">
        <v>40.230409999999999</v>
      </c>
      <c r="T100" s="72">
        <v>8901243.8243000004</v>
      </c>
      <c r="U100" s="71">
        <v>87.452150000000003</v>
      </c>
      <c r="V100" s="71">
        <v>19349364.015299998</v>
      </c>
      <c r="W100" s="71">
        <v>9.2495399999999997</v>
      </c>
      <c r="X100" s="71">
        <v>2046522.01217</v>
      </c>
      <c r="Y100" s="71">
        <v>2.41194</v>
      </c>
      <c r="Z100" s="71">
        <v>533658.10924000002</v>
      </c>
      <c r="AA100" s="69">
        <f t="shared" ref="AA100:AA101" si="433">P100+T100</f>
        <v>20876680.665169999</v>
      </c>
      <c r="AB100" s="73">
        <f t="shared" ref="AB100:AB101" si="434">AA100/(AA100+R100)</f>
        <v>0.9519888117611387</v>
      </c>
      <c r="AC100" s="69">
        <f t="shared" ref="AC100:AC101" si="435">V100*AB100</f>
        <v>18420378.05725918</v>
      </c>
      <c r="AD100" s="69">
        <f t="shared" ref="AD100:AD101" si="436">V100*(1-AB100)</f>
        <v>928985.95804081741</v>
      </c>
      <c r="AE100" s="69">
        <f t="shared" ref="AE100:AE101" si="437">X100*AB100</f>
        <v>1948266.0586087329</v>
      </c>
      <c r="AF100" s="69">
        <f t="shared" ref="AF100:AF101" si="438">X100*(1-AB100)</f>
        <v>98255.953561267073</v>
      </c>
      <c r="AG100" s="69">
        <f t="shared" ref="AG100:AG101" si="439">Z100*AB100</f>
        <v>508036.54930208356</v>
      </c>
      <c r="AH100" s="69">
        <f t="shared" ref="AH100:AH101" si="440">Z100*(1-AB100)</f>
        <v>25621.559937916449</v>
      </c>
      <c r="AI100" s="69"/>
      <c r="AJ100" s="69">
        <f>AC100/D100</f>
        <v>3517913.0477069356</v>
      </c>
      <c r="AK100" s="69">
        <f>AD100/($AI$2*D100)</f>
        <v>59139.065310703838</v>
      </c>
      <c r="AL100" s="69">
        <f>AE100/D100</f>
        <v>372078.71449105465</v>
      </c>
      <c r="AM100" s="69">
        <f>AF100/($AI$2*D100)</f>
        <v>6254.954883365358</v>
      </c>
      <c r="AN100" s="69">
        <f t="shared" ref="AN100:AN101" si="441">AL100+AM100</f>
        <v>378333.66937442002</v>
      </c>
      <c r="AO100" s="69">
        <f>AG100/D100</f>
        <v>97024.523598064217</v>
      </c>
      <c r="AP100" s="69">
        <f>AH100/($AI$2*D100)</f>
        <v>1631.0635197609499</v>
      </c>
      <c r="AQ100" s="69">
        <f t="shared" ref="AQ100:AQ101" si="442">AO100+AP100</f>
        <v>98655.587117825169</v>
      </c>
      <c r="AR100" s="69">
        <f t="shared" ref="AR100:AR101" si="443">AQ100+AN100</f>
        <v>476989.25649224519</v>
      </c>
      <c r="AS100" s="69">
        <f t="shared" ref="AS100:AS101" si="444">J100*AB100</f>
        <v>160493.90459109299</v>
      </c>
      <c r="AT100" s="69">
        <f t="shared" ref="AT100:AT101" si="445">J100*(1-AB100)</f>
        <v>8094.1109489070141</v>
      </c>
      <c r="AU100" s="69">
        <f>AS100/D100</f>
        <v>30651.032203757441</v>
      </c>
      <c r="AV100" s="69">
        <f>AT100/($AI$2*D100)</f>
        <v>515.26952791514952</v>
      </c>
      <c r="AW100" s="69">
        <f t="shared" ref="AW100:AW101" si="446">SUM(AU100:AV100)</f>
        <v>31166.301731672589</v>
      </c>
      <c r="AX100" s="69"/>
      <c r="AY100" s="69">
        <f t="shared" ref="AY100:AZ100" si="447">AQ100</f>
        <v>98655.587117825169</v>
      </c>
      <c r="AZ100" s="71">
        <f t="shared" si="447"/>
        <v>476989.25649224519</v>
      </c>
      <c r="BA100" s="71">
        <f t="shared" si="383"/>
        <v>2580180.1214099997</v>
      </c>
      <c r="BB100" s="69">
        <f t="shared" ref="BB100:BB101" si="448">AW100</f>
        <v>31166.301731672589</v>
      </c>
      <c r="BC100" s="69">
        <f t="shared" ref="BC100:BC101" si="449">BB100+AY100</f>
        <v>129821.88884949776</v>
      </c>
      <c r="BD100" s="69">
        <f t="shared" si="314"/>
        <v>448825.37814373488</v>
      </c>
      <c r="BE100" s="69">
        <f t="shared" si="315"/>
        <v>2427833.1281233341</v>
      </c>
      <c r="BF100" s="69">
        <f t="shared" ref="BF100:BG100" si="450">AZ100-BD100</f>
        <v>28163.878348510305</v>
      </c>
      <c r="BG100" s="69">
        <f t="shared" si="450"/>
        <v>152346.99328666553</v>
      </c>
      <c r="BI100" s="280">
        <f>0.75*BE100</f>
        <v>1820874.8460925007</v>
      </c>
      <c r="BJ100" s="280">
        <f>0.75*BD100</f>
        <v>336619.03360780119</v>
      </c>
      <c r="BK100" s="281">
        <f>BI100/B100</f>
        <v>5.0948408938678011E-2</v>
      </c>
      <c r="BL100" s="281">
        <f>BI100/C100</f>
        <v>8.2296974880021162E-2</v>
      </c>
      <c r="BM100" s="279"/>
      <c r="BN100" s="280">
        <f>0.25*BE100+BG100</f>
        <v>759305.27531749906</v>
      </c>
      <c r="BO100" s="280">
        <f>BF100+0.25*BD100</f>
        <v>140370.22288444403</v>
      </c>
      <c r="BP100" s="281">
        <f>BN100/B100</f>
        <v>2.1245499524137099E-2</v>
      </c>
      <c r="BQ100" s="281">
        <f>BN100/C100</f>
        <v>3.4317859518554386E-2</v>
      </c>
      <c r="BR100" s="279"/>
      <c r="BS100" s="280">
        <f>SUM(AS100:AT100)</f>
        <v>168588.01553999999</v>
      </c>
      <c r="BT100" s="280">
        <f>BB100</f>
        <v>31166.301731672589</v>
      </c>
      <c r="BU100" s="281">
        <f>BS100/B100</f>
        <v>4.717123297256964E-3</v>
      </c>
      <c r="BV100" s="281">
        <f>BS100/C100</f>
        <v>7.6195701806422676E-3</v>
      </c>
      <c r="BW100" s="279"/>
      <c r="BX100" s="280">
        <f>H100</f>
        <v>27527.37226</v>
      </c>
      <c r="BY100" s="280">
        <f>BX100/D100</f>
        <v>5257.1614839564745</v>
      </c>
      <c r="BZ100" s="281">
        <f>BX100/B100</f>
        <v>7.7022087592639257E-4</v>
      </c>
      <c r="CA100" s="281">
        <f>BX100/C100</f>
        <v>1.2441379308718991E-3</v>
      </c>
    </row>
    <row r="101" spans="1:79" ht="14.25" customHeight="1" x14ac:dyDescent="0.35">
      <c r="A101" s="68" t="s">
        <v>108</v>
      </c>
      <c r="B101" s="69">
        <f>'JMP Total sum FINAL calcs'!B101</f>
        <v>4636262.2428277908</v>
      </c>
      <c r="C101" s="69">
        <f t="shared" si="366"/>
        <v>3874060.4140099999</v>
      </c>
      <c r="D101" s="70">
        <f>[1]HH_Islam_wealth!D104</f>
        <v>8.0177108943287703</v>
      </c>
      <c r="E101" s="70">
        <v>93.199330000000003</v>
      </c>
      <c r="F101" s="70">
        <v>3610598.48862</v>
      </c>
      <c r="G101" s="71">
        <v>0</v>
      </c>
      <c r="H101" s="71">
        <v>0</v>
      </c>
      <c r="I101" s="71">
        <v>0</v>
      </c>
      <c r="J101" s="71">
        <v>0</v>
      </c>
      <c r="K101" s="71"/>
      <c r="L101" s="71"/>
      <c r="M101" s="71">
        <v>100</v>
      </c>
      <c r="N101" s="71">
        <v>3874060.4140099999</v>
      </c>
      <c r="O101" s="71">
        <f t="shared" ref="O101:P101" si="451">M101</f>
        <v>100</v>
      </c>
      <c r="P101" s="71">
        <f t="shared" si="451"/>
        <v>3874060.4140099999</v>
      </c>
      <c r="Q101" s="71">
        <v>0</v>
      </c>
      <c r="R101" s="71">
        <v>0</v>
      </c>
      <c r="S101" s="71"/>
      <c r="T101" s="72"/>
      <c r="U101" s="71">
        <v>12.594939999999999</v>
      </c>
      <c r="V101" s="71">
        <v>487935.6397</v>
      </c>
      <c r="W101" s="71">
        <v>84.256169999999997</v>
      </c>
      <c r="X101" s="71">
        <v>3264134.8858500002</v>
      </c>
      <c r="Y101" s="71">
        <v>3.1488900000000002</v>
      </c>
      <c r="Z101" s="71">
        <v>121989.88846</v>
      </c>
      <c r="AA101" s="69">
        <f t="shared" si="433"/>
        <v>3874060.4140099999</v>
      </c>
      <c r="AB101" s="73">
        <f t="shared" si="434"/>
        <v>1</v>
      </c>
      <c r="AC101" s="69">
        <f t="shared" si="435"/>
        <v>487935.6397</v>
      </c>
      <c r="AD101" s="69">
        <f t="shared" si="436"/>
        <v>0</v>
      </c>
      <c r="AE101" s="69">
        <f t="shared" si="437"/>
        <v>3264134.8858500002</v>
      </c>
      <c r="AF101" s="69">
        <f t="shared" si="438"/>
        <v>0</v>
      </c>
      <c r="AG101" s="69">
        <f t="shared" si="439"/>
        <v>121989.88846</v>
      </c>
      <c r="AH101" s="69">
        <f t="shared" si="440"/>
        <v>0</v>
      </c>
      <c r="AI101" s="69"/>
      <c r="AJ101" s="69">
        <f>AC101/D101</f>
        <v>60857.225476305874</v>
      </c>
      <c r="AK101" s="69">
        <f>AD101/($AI$2*D101)</f>
        <v>0</v>
      </c>
      <c r="AL101" s="69">
        <f>AE101/D101</f>
        <v>407115.56314145052</v>
      </c>
      <c r="AM101" s="69">
        <f>AF101/($AI$2*D101)</f>
        <v>0</v>
      </c>
      <c r="AN101" s="69">
        <f t="shared" si="441"/>
        <v>407115.56314145052</v>
      </c>
      <c r="AO101" s="69">
        <f>AG101/D101</f>
        <v>15215.05203514984</v>
      </c>
      <c r="AP101" s="69">
        <f>AH101/($AI$2*D101)</f>
        <v>0</v>
      </c>
      <c r="AQ101" s="69">
        <f t="shared" si="442"/>
        <v>15215.05203514984</v>
      </c>
      <c r="AR101" s="69">
        <f t="shared" si="443"/>
        <v>422330.61517660035</v>
      </c>
      <c r="AS101" s="69">
        <f t="shared" si="444"/>
        <v>0</v>
      </c>
      <c r="AT101" s="69">
        <f t="shared" si="445"/>
        <v>0</v>
      </c>
      <c r="AU101" s="69">
        <f>AS101/D101</f>
        <v>0</v>
      </c>
      <c r="AV101" s="69">
        <f>AT101/($AI$2*D101)</f>
        <v>0</v>
      </c>
      <c r="AW101" s="69">
        <f t="shared" si="446"/>
        <v>0</v>
      </c>
      <c r="AX101" s="69"/>
      <c r="AY101" s="69">
        <f t="shared" ref="AY101:AZ101" si="452">AQ101</f>
        <v>15215.05203514984</v>
      </c>
      <c r="AZ101" s="71">
        <f t="shared" si="452"/>
        <v>422330.61517660035</v>
      </c>
      <c r="BA101" s="71">
        <f t="shared" si="383"/>
        <v>3386124.7743100002</v>
      </c>
      <c r="BB101" s="69">
        <f t="shared" si="448"/>
        <v>0</v>
      </c>
      <c r="BC101" s="69">
        <f t="shared" si="449"/>
        <v>15215.05203514984</v>
      </c>
      <c r="BD101" s="69">
        <f t="shared" ref="BD101:BD132" si="453">AZ101*(E101/100)</f>
        <v>393609.30372946983</v>
      </c>
      <c r="BE101" s="69">
        <f t="shared" ref="BE101:BE132" si="454">BA101*(E101/100)</f>
        <v>3155845.6026209323</v>
      </c>
      <c r="BF101" s="69">
        <f t="shared" ref="BF101:BG101" si="455">AZ101-BD101</f>
        <v>28721.311447130516</v>
      </c>
      <c r="BG101" s="69">
        <f t="shared" si="455"/>
        <v>230279.17168906797</v>
      </c>
      <c r="BI101" s="280">
        <f>0.75*BE101</f>
        <v>2366884.201965699</v>
      </c>
      <c r="BJ101" s="280">
        <f>0.75*BD101</f>
        <v>295206.97779710236</v>
      </c>
      <c r="BK101" s="281">
        <f>BI101/B101</f>
        <v>0.51051560028279752</v>
      </c>
      <c r="BL101" s="281">
        <f>BI101/C101</f>
        <v>0.61095696737360927</v>
      </c>
      <c r="BM101" s="279"/>
      <c r="BN101" s="280">
        <f>0.25*BE101+BG101</f>
        <v>1019240.572344301</v>
      </c>
      <c r="BO101" s="280">
        <f>BF101+0.25*BD101</f>
        <v>127123.63737949797</v>
      </c>
      <c r="BP101" s="281">
        <f>BN101/B101</f>
        <v>0.21984100962387249</v>
      </c>
      <c r="BQ101" s="281">
        <f>BN101/C101</f>
        <v>0.26309361843154522</v>
      </c>
      <c r="BR101" s="279"/>
      <c r="BS101" s="280">
        <f>SUM(AS101:AT101)</f>
        <v>0</v>
      </c>
      <c r="BT101" s="280">
        <f>BB101</f>
        <v>0</v>
      </c>
      <c r="BU101" s="281">
        <f>BS101/B101</f>
        <v>0</v>
      </c>
      <c r="BV101" s="281">
        <f>BS101/C101</f>
        <v>0</v>
      </c>
      <c r="BW101" s="279"/>
      <c r="BX101" s="280">
        <f>H101</f>
        <v>0</v>
      </c>
      <c r="BY101" s="280">
        <f>BX101/D101</f>
        <v>0</v>
      </c>
      <c r="BZ101" s="281">
        <f>BX101/B101</f>
        <v>0</v>
      </c>
      <c r="CA101" s="281">
        <f>BX101/C101</f>
        <v>0</v>
      </c>
    </row>
    <row r="102" spans="1:79" ht="14.25" customHeight="1" x14ac:dyDescent="0.35">
      <c r="A102" s="68" t="s">
        <v>144</v>
      </c>
      <c r="B102" s="69">
        <f>'JMP Total sum FINAL calcs'!B102</f>
        <v>2639209.5667972378</v>
      </c>
      <c r="C102" s="69">
        <f t="shared" si="366"/>
        <v>0</v>
      </c>
      <c r="D102" s="70">
        <f>[1]HH_Islam_wealth!D105</f>
        <v>4.958060044093755</v>
      </c>
      <c r="E102" s="75">
        <v>99.6</v>
      </c>
      <c r="F102" s="75">
        <v>2627812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2"/>
      <c r="U102" s="71"/>
      <c r="V102" s="71"/>
      <c r="W102" s="71"/>
      <c r="X102" s="71"/>
      <c r="Y102" s="71"/>
      <c r="Z102" s="71"/>
      <c r="AA102" s="69"/>
      <c r="AB102" s="73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 t="s">
        <v>238</v>
      </c>
      <c r="AZ102" s="71">
        <f t="shared" ref="AZ102:AZ103" si="456">AR102</f>
        <v>0</v>
      </c>
      <c r="BA102" s="71">
        <f t="shared" si="383"/>
        <v>0</v>
      </c>
      <c r="BB102" s="69" t="s">
        <v>238</v>
      </c>
      <c r="BC102" s="69" t="s">
        <v>238</v>
      </c>
      <c r="BD102" s="69">
        <f t="shared" si="453"/>
        <v>0</v>
      </c>
      <c r="BE102" s="69">
        <f t="shared" si="454"/>
        <v>0</v>
      </c>
      <c r="BF102" s="69">
        <f t="shared" ref="BF102:BG102" si="457">AZ102-BD102</f>
        <v>0</v>
      </c>
      <c r="BG102" s="69">
        <f t="shared" si="457"/>
        <v>0</v>
      </c>
      <c r="BI102" s="280">
        <f>0.75*BE102</f>
        <v>0</v>
      </c>
      <c r="BJ102" s="280">
        <f>0.75*BD102</f>
        <v>0</v>
      </c>
      <c r="BK102" s="281">
        <f>BI102/B102</f>
        <v>0</v>
      </c>
      <c r="BL102" s="281" t="e">
        <f>BI102/C102</f>
        <v>#DIV/0!</v>
      </c>
      <c r="BM102" s="279"/>
      <c r="BN102" s="280">
        <f>0.25*BE102+BG102</f>
        <v>0</v>
      </c>
      <c r="BO102" s="280">
        <f>BF102+0.25*BD102</f>
        <v>0</v>
      </c>
      <c r="BP102" s="281">
        <f>BN102/B102</f>
        <v>0</v>
      </c>
      <c r="BQ102" s="281" t="e">
        <f>BN102/C102</f>
        <v>#DIV/0!</v>
      </c>
      <c r="BR102" s="279"/>
      <c r="BS102" s="280">
        <f>SUM(AS102:AT102)</f>
        <v>0</v>
      </c>
      <c r="BT102" s="280" t="str">
        <f>BB102</f>
        <v>-</v>
      </c>
      <c r="BU102" s="281">
        <f>BS102/B102</f>
        <v>0</v>
      </c>
      <c r="BV102" s="281" t="e">
        <f>BS102/C102</f>
        <v>#DIV/0!</v>
      </c>
      <c r="BW102" s="279"/>
      <c r="BX102" s="280">
        <f>H102</f>
        <v>0</v>
      </c>
      <c r="BY102" s="280">
        <f>BX102/D102</f>
        <v>0</v>
      </c>
      <c r="BZ102" s="281">
        <f>BX102/B102</f>
        <v>0</v>
      </c>
      <c r="CA102" s="281" t="e">
        <f>BX102/C102</f>
        <v>#DIV/0!</v>
      </c>
    </row>
    <row r="103" spans="1:79" ht="14.25" customHeight="1" x14ac:dyDescent="0.35">
      <c r="A103" s="68" t="s">
        <v>145</v>
      </c>
      <c r="B103" s="69">
        <f>'JMP Total sum FINAL calcs'!B103</f>
        <v>32938215.079899818</v>
      </c>
      <c r="C103" s="69">
        <f t="shared" si="366"/>
        <v>0</v>
      </c>
      <c r="D103" s="70">
        <f>[1]HH_Islam_wealth!D106</f>
        <v>4.958060044093755</v>
      </c>
      <c r="E103" s="75">
        <v>85.9</v>
      </c>
      <c r="F103" s="75">
        <v>28284712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2"/>
      <c r="U103" s="71"/>
      <c r="V103" s="71"/>
      <c r="W103" s="71"/>
      <c r="X103" s="71"/>
      <c r="Y103" s="71"/>
      <c r="Z103" s="71"/>
      <c r="AA103" s="69"/>
      <c r="AB103" s="73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 t="s">
        <v>238</v>
      </c>
      <c r="AZ103" s="71">
        <f t="shared" si="456"/>
        <v>0</v>
      </c>
      <c r="BA103" s="71">
        <f t="shared" si="383"/>
        <v>0</v>
      </c>
      <c r="BB103" s="69" t="s">
        <v>238</v>
      </c>
      <c r="BC103" s="69" t="s">
        <v>238</v>
      </c>
      <c r="BD103" s="69">
        <f t="shared" si="453"/>
        <v>0</v>
      </c>
      <c r="BE103" s="69">
        <f t="shared" si="454"/>
        <v>0</v>
      </c>
      <c r="BF103" s="69">
        <f t="shared" ref="BF103:BG103" si="458">AZ103-BD103</f>
        <v>0</v>
      </c>
      <c r="BG103" s="69">
        <f t="shared" si="458"/>
        <v>0</v>
      </c>
      <c r="BI103" s="280">
        <f>0.75*BE103</f>
        <v>0</v>
      </c>
      <c r="BJ103" s="280">
        <f>0.75*BD103</f>
        <v>0</v>
      </c>
      <c r="BK103" s="281">
        <f>BI103/B103</f>
        <v>0</v>
      </c>
      <c r="BL103" s="281" t="e">
        <f>BI103/C103</f>
        <v>#DIV/0!</v>
      </c>
      <c r="BM103" s="279"/>
      <c r="BN103" s="280">
        <f>0.25*BE103+BG103</f>
        <v>0</v>
      </c>
      <c r="BO103" s="280">
        <f>BF103+0.25*BD103</f>
        <v>0</v>
      </c>
      <c r="BP103" s="281">
        <f>BN103/B103</f>
        <v>0</v>
      </c>
      <c r="BQ103" s="281" t="e">
        <f>BN103/C103</f>
        <v>#DIV/0!</v>
      </c>
      <c r="BR103" s="279"/>
      <c r="BS103" s="280">
        <f>SUM(AS103:AT103)</f>
        <v>0</v>
      </c>
      <c r="BT103" s="280" t="str">
        <f>BB103</f>
        <v>-</v>
      </c>
      <c r="BU103" s="281">
        <f>BS103/B103</f>
        <v>0</v>
      </c>
      <c r="BV103" s="281" t="e">
        <f>BS103/C103</f>
        <v>#DIV/0!</v>
      </c>
      <c r="BW103" s="279"/>
      <c r="BX103" s="280">
        <f>H103</f>
        <v>0</v>
      </c>
      <c r="BY103" s="280">
        <f>BX103/D103</f>
        <v>0</v>
      </c>
      <c r="BZ103" s="281">
        <f>BX103/B103</f>
        <v>0</v>
      </c>
      <c r="CA103" s="281" t="e">
        <f>BX103/C103</f>
        <v>#DIV/0!</v>
      </c>
    </row>
    <row r="104" spans="1:79" ht="14.25" customHeight="1" x14ac:dyDescent="0.35">
      <c r="A104" s="68" t="s">
        <v>48</v>
      </c>
      <c r="B104" s="69">
        <f>'JMP Total sum FINAL calcs'!B104</f>
        <v>40533342.589616008</v>
      </c>
      <c r="C104" s="69">
        <f t="shared" si="366"/>
        <v>13931304.400649998</v>
      </c>
      <c r="D104" s="70">
        <f>[1]HH_Islam_wealth!D107</f>
        <v>5.5903759281281404</v>
      </c>
      <c r="E104" s="70">
        <v>68.573710000000005</v>
      </c>
      <c r="F104" s="70">
        <v>9553212.0839900002</v>
      </c>
      <c r="G104" s="71">
        <v>1.66089</v>
      </c>
      <c r="H104" s="71">
        <v>231383.01183999999</v>
      </c>
      <c r="I104" s="71">
        <v>26.213619999999999</v>
      </c>
      <c r="J104" s="71">
        <v>3651899.4083599998</v>
      </c>
      <c r="K104" s="71"/>
      <c r="L104" s="71"/>
      <c r="M104" s="71">
        <v>60.140219999999999</v>
      </c>
      <c r="N104" s="71">
        <v>8378317.6214699997</v>
      </c>
      <c r="O104" s="71">
        <f t="shared" ref="O104:P104" si="459">M104</f>
        <v>60.140219999999999</v>
      </c>
      <c r="P104" s="71">
        <f t="shared" si="459"/>
        <v>8378317.6214699997</v>
      </c>
      <c r="Q104" s="71">
        <v>11.98527</v>
      </c>
      <c r="R104" s="71">
        <v>1669704.35898</v>
      </c>
      <c r="S104" s="71"/>
      <c r="T104" s="72"/>
      <c r="U104" s="71">
        <v>2.6781899999999998</v>
      </c>
      <c r="V104" s="71">
        <v>373107.22842</v>
      </c>
      <c r="W104" s="71">
        <v>16.04834</v>
      </c>
      <c r="X104" s="71">
        <v>2235742.7483700002</v>
      </c>
      <c r="Y104" s="71">
        <v>53.398960000000002</v>
      </c>
      <c r="Z104" s="71">
        <v>7439172.0036599999</v>
      </c>
      <c r="AA104" s="69">
        <f t="shared" ref="AA104:AA107" si="460">P104+T104</f>
        <v>8378317.6214699997</v>
      </c>
      <c r="AB104" s="73">
        <f t="shared" ref="AB104:AB107" si="461">AA104/(AA104+R104)</f>
        <v>0.83382755708251111</v>
      </c>
      <c r="AC104" s="69">
        <f t="shared" ref="AC104:AC107" si="462">V104*AB104</f>
        <v>311107.08880327508</v>
      </c>
      <c r="AD104" s="69">
        <f t="shared" ref="AD104:AD107" si="463">V104*(1-AB104)</f>
        <v>62000.13961672494</v>
      </c>
      <c r="AE104" s="69">
        <f t="shared" ref="AE104:AE107" si="464">X104*AB104</f>
        <v>1864223.9141382966</v>
      </c>
      <c r="AF104" s="69">
        <f t="shared" ref="AF104:AF107" si="465">X104*(1-AB104)</f>
        <v>371518.8342317036</v>
      </c>
      <c r="AG104" s="69">
        <f t="shared" ref="AG104:AG107" si="466">Z104*AB104</f>
        <v>6202986.6185284276</v>
      </c>
      <c r="AH104" s="69">
        <f t="shared" ref="AH104:AH107" si="467">Z104*(1-AB104)</f>
        <v>1236185.3851315728</v>
      </c>
      <c r="AI104" s="69"/>
      <c r="AJ104" s="69">
        <f>AC104/D104</f>
        <v>55650.477320841812</v>
      </c>
      <c r="AK104" s="69">
        <f>AD104/($AI$2*D104)</f>
        <v>3696.8378283095071</v>
      </c>
      <c r="AL104" s="69">
        <f>AE104/D104</f>
        <v>333470.22420413612</v>
      </c>
      <c r="AM104" s="69">
        <f>AF104/($AI$2*D104)</f>
        <v>22152.286894959107</v>
      </c>
      <c r="AN104" s="69">
        <f t="shared" ref="AN104:AN107" si="468">AL104+AM104</f>
        <v>355622.51109909522</v>
      </c>
      <c r="AO104" s="69">
        <f>AG104/D104</f>
        <v>1109583.0939235981</v>
      </c>
      <c r="AP104" s="69">
        <f>AH104/($AI$2*D104)</f>
        <v>73709.138766600037</v>
      </c>
      <c r="AQ104" s="69">
        <f t="shared" ref="AQ104:AQ107" si="469">AO104+AP104</f>
        <v>1183292.2326901981</v>
      </c>
      <c r="AR104" s="69">
        <f t="shared" ref="AR104:AR107" si="470">AQ104+AN104</f>
        <v>1538914.7437892933</v>
      </c>
      <c r="AS104" s="69">
        <f t="shared" ref="AS104:AS107" si="471">J104*AB104</f>
        <v>3045054.3623838862</v>
      </c>
      <c r="AT104" s="69">
        <f t="shared" ref="AT104:AT107" si="472">J104*(1-AB104)</f>
        <v>606845.04597611353</v>
      </c>
      <c r="AU104" s="69">
        <f>AS104/D104</f>
        <v>544695.81322118361</v>
      </c>
      <c r="AV104" s="69">
        <f>AT104/($AI$2*D104)</f>
        <v>36183.914032373315</v>
      </c>
      <c r="AW104" s="69">
        <f t="shared" ref="AW104:AW107" si="473">SUM(AU104:AV104)</f>
        <v>580879.72725355695</v>
      </c>
      <c r="AX104" s="69"/>
      <c r="AY104" s="69">
        <f t="shared" ref="AY104:AZ104" si="474">AQ104</f>
        <v>1183292.2326901981</v>
      </c>
      <c r="AZ104" s="71">
        <f t="shared" si="474"/>
        <v>1538914.7437892933</v>
      </c>
      <c r="BA104" s="71">
        <f t="shared" si="383"/>
        <v>9674914.752030002</v>
      </c>
      <c r="BB104" s="69">
        <f t="shared" ref="BB104:BB107" si="475">AW104</f>
        <v>580879.72725355695</v>
      </c>
      <c r="BC104" s="69">
        <f t="shared" ref="BC104:BC107" si="476">BB104+AY104</f>
        <v>1764171.9599437551</v>
      </c>
      <c r="BD104" s="69">
        <f t="shared" si="453"/>
        <v>1055290.9335533131</v>
      </c>
      <c r="BE104" s="69">
        <f t="shared" si="454"/>
        <v>6634447.9848042736</v>
      </c>
      <c r="BF104" s="69">
        <f t="shared" ref="BF104:BG104" si="477">AZ104-BD104</f>
        <v>483623.8102359802</v>
      </c>
      <c r="BG104" s="69">
        <f t="shared" si="477"/>
        <v>3040466.7672257284</v>
      </c>
      <c r="BI104" s="280">
        <f>0.75*BE104</f>
        <v>4975835.9886032054</v>
      </c>
      <c r="BJ104" s="280">
        <f>0.75*BD104</f>
        <v>791468.20016498491</v>
      </c>
      <c r="BK104" s="281">
        <f>BI104/B104</f>
        <v>0.12275908352739541</v>
      </c>
      <c r="BL104" s="281">
        <f>BI104/C104</f>
        <v>0.35716942545387537</v>
      </c>
      <c r="BM104" s="279"/>
      <c r="BN104" s="280">
        <f>0.25*BE104+BG104</f>
        <v>4699078.7634267965</v>
      </c>
      <c r="BO104" s="280">
        <f>BF104+0.25*BD104</f>
        <v>747446.54362430843</v>
      </c>
      <c r="BP104" s="281">
        <f>BN104/B104</f>
        <v>0.11593119301813083</v>
      </c>
      <c r="BQ104" s="281">
        <f>BN104/C104</f>
        <v>0.33730357389991061</v>
      </c>
      <c r="BR104" s="279"/>
      <c r="BS104" s="280">
        <f>SUM(AS104:AT104)</f>
        <v>3651899.4083599998</v>
      </c>
      <c r="BT104" s="280">
        <f>BB104</f>
        <v>580879.72725355695</v>
      </c>
      <c r="BU104" s="281">
        <f>BS104/B104</f>
        <v>9.0096181934315914E-2</v>
      </c>
      <c r="BV104" s="281">
        <f>BS104/C104</f>
        <v>0.26213621519816993</v>
      </c>
      <c r="BW104" s="279"/>
      <c r="BX104" s="280">
        <f>H104</f>
        <v>231383.01183999999</v>
      </c>
      <c r="BY104" s="280">
        <f>BX104/D104</f>
        <v>41389.52636007707</v>
      </c>
      <c r="BZ104" s="281">
        <f>BX104/B104</f>
        <v>5.7084611595609337E-3</v>
      </c>
      <c r="CA104" s="281">
        <f>BX104/C104</f>
        <v>1.6608854791027628E-2</v>
      </c>
    </row>
    <row r="105" spans="1:79" ht="14.25" customHeight="1" x14ac:dyDescent="0.35">
      <c r="A105" s="68" t="s">
        <v>91</v>
      </c>
      <c r="B105" s="69">
        <f>'JMP Total sum FINAL calcs'!B105</f>
        <v>18269868.063503109</v>
      </c>
      <c r="C105" s="69">
        <f t="shared" si="366"/>
        <v>9774379.379999999</v>
      </c>
      <c r="D105" s="70">
        <f>[1]HH_Islam_wealth!D108</f>
        <v>4.958060044093755</v>
      </c>
      <c r="E105" s="70">
        <v>74.715000000000003</v>
      </c>
      <c r="F105" s="70">
        <v>7302927.5537700001</v>
      </c>
      <c r="G105" s="71">
        <v>0</v>
      </c>
      <c r="H105" s="71">
        <v>0</v>
      </c>
      <c r="I105" s="71">
        <v>0.35765999999999998</v>
      </c>
      <c r="J105" s="71">
        <v>34959.211759999998</v>
      </c>
      <c r="K105" s="71"/>
      <c r="L105" s="71"/>
      <c r="M105" s="71">
        <v>91.439629999999994</v>
      </c>
      <c r="N105" s="71">
        <v>8937656.5720199998</v>
      </c>
      <c r="O105" s="71">
        <f t="shared" ref="O105:P105" si="478">M105</f>
        <v>91.439629999999994</v>
      </c>
      <c r="P105" s="71">
        <f t="shared" si="478"/>
        <v>8937656.5720199998</v>
      </c>
      <c r="Q105" s="71">
        <v>8.2027099999999997</v>
      </c>
      <c r="R105" s="71">
        <v>801763.59621999995</v>
      </c>
      <c r="S105" s="71"/>
      <c r="T105" s="72"/>
      <c r="U105" s="71">
        <v>95.8</v>
      </c>
      <c r="V105" s="71">
        <v>9363855.4460400008</v>
      </c>
      <c r="W105" s="71">
        <v>1.4</v>
      </c>
      <c r="X105" s="71">
        <v>136841.31132000001</v>
      </c>
      <c r="Y105" s="71">
        <v>2.4423400000000002</v>
      </c>
      <c r="Z105" s="71">
        <v>238723.41088000001</v>
      </c>
      <c r="AA105" s="69">
        <f t="shared" si="460"/>
        <v>8937656.5720199998</v>
      </c>
      <c r="AB105" s="73">
        <f t="shared" si="461"/>
        <v>0.91767850833312126</v>
      </c>
      <c r="AC105" s="69">
        <f t="shared" si="462"/>
        <v>8593008.8979689609</v>
      </c>
      <c r="AD105" s="69">
        <f t="shared" si="463"/>
        <v>770846.54807103903</v>
      </c>
      <c r="AE105" s="69">
        <f t="shared" si="464"/>
        <v>125576.33045048587</v>
      </c>
      <c r="AF105" s="69">
        <f t="shared" si="465"/>
        <v>11264.98086951414</v>
      </c>
      <c r="AG105" s="69">
        <f t="shared" si="466"/>
        <v>219071.34360055323</v>
      </c>
      <c r="AH105" s="69">
        <f t="shared" si="467"/>
        <v>19652.06727944679</v>
      </c>
      <c r="AI105" s="69"/>
      <c r="AJ105" s="69">
        <f>AC105/D105</f>
        <v>1733139.3370690027</v>
      </c>
      <c r="AK105" s="69">
        <f>AD105/($AI$2*D105)</f>
        <v>51824.473094693771</v>
      </c>
      <c r="AL105" s="69">
        <f>AE105/D105</f>
        <v>25327.714737960374</v>
      </c>
      <c r="AM105" s="69">
        <f>AF105/($AI$2*D105)</f>
        <v>757.35138134208012</v>
      </c>
      <c r="AN105" s="69">
        <f t="shared" si="468"/>
        <v>26085.066119302453</v>
      </c>
      <c r="AO105" s="69">
        <f>AG105/D105</f>
        <v>44184.891197822428</v>
      </c>
      <c r="AP105" s="69">
        <f>AH105/($AI$2*D105)</f>
        <v>1321.2202020329262</v>
      </c>
      <c r="AQ105" s="69">
        <f t="shared" si="469"/>
        <v>45506.111399855356</v>
      </c>
      <c r="AR105" s="69">
        <f t="shared" si="470"/>
        <v>71591.177519157805</v>
      </c>
      <c r="AS105" s="69">
        <f t="shared" si="471"/>
        <v>32081.317300418508</v>
      </c>
      <c r="AT105" s="69">
        <f t="shared" si="472"/>
        <v>2877.8944595814892</v>
      </c>
      <c r="AU105" s="69">
        <f>AS105/D105</f>
        <v>6470.5382780983246</v>
      </c>
      <c r="AV105" s="69">
        <f>AT105/($AI$2*D105)</f>
        <v>193.48256065123397</v>
      </c>
      <c r="AW105" s="69">
        <f t="shared" si="473"/>
        <v>6664.0208387495586</v>
      </c>
      <c r="AX105" s="69"/>
      <c r="AY105" s="69">
        <f t="shared" ref="AY105:AZ105" si="479">AQ105</f>
        <v>45506.111399855356</v>
      </c>
      <c r="AZ105" s="71">
        <f t="shared" si="479"/>
        <v>71591.177519157805</v>
      </c>
      <c r="BA105" s="71">
        <f t="shared" si="383"/>
        <v>375564.72220000002</v>
      </c>
      <c r="BB105" s="69">
        <f t="shared" si="475"/>
        <v>6664.0208387495586</v>
      </c>
      <c r="BC105" s="69">
        <f t="shared" si="476"/>
        <v>52170.132238604914</v>
      </c>
      <c r="BD105" s="69">
        <f t="shared" si="453"/>
        <v>53489.348283438754</v>
      </c>
      <c r="BE105" s="69">
        <f t="shared" si="454"/>
        <v>280603.18219173001</v>
      </c>
      <c r="BF105" s="69">
        <f t="shared" ref="BF105:BG105" si="480">AZ105-BD105</f>
        <v>18101.829235719051</v>
      </c>
      <c r="BG105" s="69">
        <f t="shared" si="480"/>
        <v>94961.540008270007</v>
      </c>
      <c r="BI105" s="280">
        <f>0.75*BE105</f>
        <v>210452.38664379751</v>
      </c>
      <c r="BJ105" s="280">
        <f>0.75*BD105</f>
        <v>40117.011212579062</v>
      </c>
      <c r="BK105" s="281">
        <f>BI105/B105</f>
        <v>1.1519097232245959E-2</v>
      </c>
      <c r="BL105" s="281">
        <f>BI105/C105</f>
        <v>2.1531022938849498E-2</v>
      </c>
      <c r="BM105" s="279"/>
      <c r="BN105" s="280">
        <f>0.25*BE105+BG105</f>
        <v>165112.33555620251</v>
      </c>
      <c r="BO105" s="280">
        <f>BF105+0.25*BD105</f>
        <v>31474.16630657874</v>
      </c>
      <c r="BP105" s="281">
        <f>BN105/B105</f>
        <v>9.0374125846064517E-3</v>
      </c>
      <c r="BQ105" s="281">
        <f>BN105/C105</f>
        <v>1.6892360029942127E-2</v>
      </c>
      <c r="BR105" s="279"/>
      <c r="BS105" s="280">
        <f>SUM(AS105:AT105)</f>
        <v>34959.211759999998</v>
      </c>
      <c r="BT105" s="280">
        <f>BB105</f>
        <v>6664.0208387495586</v>
      </c>
      <c r="BU105" s="281">
        <f>BS105/B105</f>
        <v>1.9134901050455004E-3</v>
      </c>
      <c r="BV105" s="281">
        <f>BS105/C105</f>
        <v>3.5766170312083794E-3</v>
      </c>
      <c r="BW105" s="279"/>
      <c r="BX105" s="280">
        <f>H105</f>
        <v>0</v>
      </c>
      <c r="BY105" s="280">
        <f>BX105/D105</f>
        <v>0</v>
      </c>
      <c r="BZ105" s="281">
        <f>BX105/B105</f>
        <v>0</v>
      </c>
      <c r="CA105" s="281">
        <f>BX105/C105</f>
        <v>0</v>
      </c>
    </row>
    <row r="106" spans="1:79" ht="14.25" customHeight="1" x14ac:dyDescent="0.35">
      <c r="A106" s="68" t="s">
        <v>83</v>
      </c>
      <c r="B106" s="69">
        <f>'JMP Total sum FINAL calcs'!B106</f>
        <v>11532128.173141873</v>
      </c>
      <c r="C106" s="69">
        <f t="shared" si="366"/>
        <v>7915882.4182599997</v>
      </c>
      <c r="D106" s="70">
        <f>[1]HH_Islam_wealth!D109</f>
        <v>4.958060044093755</v>
      </c>
      <c r="E106" s="70">
        <v>99.240750000000006</v>
      </c>
      <c r="F106" s="70">
        <v>7855780.7176200002</v>
      </c>
      <c r="G106" s="71">
        <v>0</v>
      </c>
      <c r="H106" s="71">
        <v>0</v>
      </c>
      <c r="I106" s="71">
        <v>2.4405000000000001</v>
      </c>
      <c r="J106" s="71">
        <v>193186.80121999999</v>
      </c>
      <c r="K106" s="71">
        <v>7.0007599999999996</v>
      </c>
      <c r="L106" s="71">
        <v>554172.14362999995</v>
      </c>
      <c r="M106" s="71"/>
      <c r="N106" s="71"/>
      <c r="O106" s="71">
        <f t="shared" ref="O106:P106" si="481">K106</f>
        <v>7.0007599999999996</v>
      </c>
      <c r="P106" s="71">
        <f t="shared" si="481"/>
        <v>554172.14362999995</v>
      </c>
      <c r="Q106" s="71">
        <v>2.266</v>
      </c>
      <c r="R106" s="71">
        <v>179373.87813</v>
      </c>
      <c r="S106" s="71">
        <v>88.292739999999995</v>
      </c>
      <c r="T106" s="72">
        <v>6989149.59528</v>
      </c>
      <c r="U106" s="71">
        <v>78.781819999999996</v>
      </c>
      <c r="V106" s="71">
        <v>6236275.9184400002</v>
      </c>
      <c r="W106" s="71">
        <v>12.410970000000001</v>
      </c>
      <c r="X106" s="71">
        <v>982438.06292000005</v>
      </c>
      <c r="Y106" s="71">
        <v>6.3667100000000003</v>
      </c>
      <c r="Z106" s="71">
        <v>503981.63568000001</v>
      </c>
      <c r="AA106" s="69">
        <f t="shared" si="460"/>
        <v>7543321.7389099998</v>
      </c>
      <c r="AB106" s="73">
        <f t="shared" si="461"/>
        <v>0.97677315188569458</v>
      </c>
      <c r="AC106" s="69">
        <f t="shared" si="462"/>
        <v>6091426.8848834941</v>
      </c>
      <c r="AD106" s="69">
        <f t="shared" si="463"/>
        <v>144849.03355650642</v>
      </c>
      <c r="AE106" s="69">
        <f t="shared" si="464"/>
        <v>959619.12325084477</v>
      </c>
      <c r="AF106" s="69">
        <f t="shared" si="465"/>
        <v>22818.939669155272</v>
      </c>
      <c r="AG106" s="69">
        <f t="shared" si="466"/>
        <v>492275.73077566142</v>
      </c>
      <c r="AH106" s="69">
        <f t="shared" si="467"/>
        <v>11705.904904338569</v>
      </c>
      <c r="AI106" s="69"/>
      <c r="AJ106" s="69">
        <f>AC106/D106</f>
        <v>1228590.7856521124</v>
      </c>
      <c r="AK106" s="69">
        <f>AD106/($AI$2*D106)</f>
        <v>9738.2869017528028</v>
      </c>
      <c r="AL106" s="69">
        <f>AE106/D106</f>
        <v>193547.29767623177</v>
      </c>
      <c r="AM106" s="69">
        <f>AF106/($AI$2*D106)</f>
        <v>1534.1309212486667</v>
      </c>
      <c r="AN106" s="69">
        <f t="shared" si="468"/>
        <v>195081.42859748044</v>
      </c>
      <c r="AO106" s="69">
        <f>AG106/D106</f>
        <v>99287.97279534371</v>
      </c>
      <c r="AP106" s="69">
        <f>AH106/($AI$2*D106)</f>
        <v>786.99496713323902</v>
      </c>
      <c r="AQ106" s="69">
        <f t="shared" si="469"/>
        <v>100074.96776247695</v>
      </c>
      <c r="AR106" s="69">
        <f t="shared" si="470"/>
        <v>295156.39635995741</v>
      </c>
      <c r="AS106" s="69">
        <f t="shared" si="471"/>
        <v>188699.68073037453</v>
      </c>
      <c r="AT106" s="69">
        <f t="shared" si="472"/>
        <v>4487.120489625453</v>
      </c>
      <c r="AU106" s="69">
        <f>AS106/D106</f>
        <v>38059.176180240363</v>
      </c>
      <c r="AV106" s="69">
        <f>AT106/($AI$2*D106)</f>
        <v>301.67178625779223</v>
      </c>
      <c r="AW106" s="69">
        <f t="shared" si="473"/>
        <v>38360.847966498157</v>
      </c>
      <c r="AX106" s="69"/>
      <c r="AY106" s="69">
        <f t="shared" ref="AY106:AZ106" si="482">AQ106</f>
        <v>100074.96776247695</v>
      </c>
      <c r="AZ106" s="71">
        <f t="shared" si="482"/>
        <v>295156.39635995741</v>
      </c>
      <c r="BA106" s="71">
        <f t="shared" si="383"/>
        <v>1486419.6986</v>
      </c>
      <c r="BB106" s="69">
        <f t="shared" si="475"/>
        <v>38360.847966498157</v>
      </c>
      <c r="BC106" s="69">
        <f t="shared" si="476"/>
        <v>138435.81572897511</v>
      </c>
      <c r="BD106" s="69">
        <f t="shared" si="453"/>
        <v>292915.42142059444</v>
      </c>
      <c r="BE106" s="69">
        <f t="shared" si="454"/>
        <v>1475134.0570383796</v>
      </c>
      <c r="BF106" s="69">
        <f t="shared" ref="BF106:BG106" si="483">AZ106-BD106</f>
        <v>2240.9749393629609</v>
      </c>
      <c r="BG106" s="69">
        <f t="shared" si="483"/>
        <v>11285.641561620403</v>
      </c>
      <c r="BI106" s="280">
        <f>0.75*BE106</f>
        <v>1106350.5427787846</v>
      </c>
      <c r="BJ106" s="280">
        <f>0.75*BD106</f>
        <v>219686.56606544583</v>
      </c>
      <c r="BK106" s="281">
        <f>BI106/B106</f>
        <v>9.5936372382285515E-2</v>
      </c>
      <c r="BL106" s="281">
        <f>BI106/C106</f>
        <v>0.13976338762014773</v>
      </c>
      <c r="BM106" s="279"/>
      <c r="BN106" s="280">
        <f>0.25*BE106+BG106</f>
        <v>380069.1558212153</v>
      </c>
      <c r="BO106" s="280">
        <f>BF106+0.25*BD106</f>
        <v>75469.830294511572</v>
      </c>
      <c r="BP106" s="281">
        <f>BN106/B106</f>
        <v>3.2957416889138454E-2</v>
      </c>
      <c r="BQ106" s="281">
        <f>BN106/C106</f>
        <v>4.8013491830612459E-2</v>
      </c>
      <c r="BR106" s="279"/>
      <c r="BS106" s="280">
        <f>SUM(AS106:AT106)</f>
        <v>193186.80121999999</v>
      </c>
      <c r="BT106" s="280">
        <f>BB106</f>
        <v>38360.847966498157</v>
      </c>
      <c r="BU106" s="281">
        <f>BS106/B106</f>
        <v>1.6752051166924135E-2</v>
      </c>
      <c r="BV106" s="281">
        <f>BS106/C106</f>
        <v>2.4404960939587154E-2</v>
      </c>
      <c r="BW106" s="279"/>
      <c r="BX106" s="280">
        <f>H106</f>
        <v>0</v>
      </c>
      <c r="BY106" s="280">
        <f>BX106/D106</f>
        <v>0</v>
      </c>
      <c r="BZ106" s="281">
        <f>BX106/B106</f>
        <v>0</v>
      </c>
      <c r="CA106" s="281">
        <f>BX106/C106</f>
        <v>0</v>
      </c>
    </row>
    <row r="107" spans="1:79" ht="14.25" customHeight="1" x14ac:dyDescent="0.35">
      <c r="A107" s="68" t="s">
        <v>31</v>
      </c>
      <c r="B107" s="69">
        <f>'JMP Total sum FINAL calcs'!B107</f>
        <v>80745044.756012782</v>
      </c>
      <c r="C107" s="69">
        <f t="shared" si="366"/>
        <v>60271313.447559997</v>
      </c>
      <c r="D107" s="70">
        <f>[1]HH_Islam_wealth!D110</f>
        <v>4.07131378673696</v>
      </c>
      <c r="E107" s="70">
        <v>98.619399999999999</v>
      </c>
      <c r="F107" s="70">
        <v>59439207.035389997</v>
      </c>
      <c r="G107" s="71">
        <v>0</v>
      </c>
      <c r="H107" s="71">
        <v>0</v>
      </c>
      <c r="I107" s="71">
        <v>0</v>
      </c>
      <c r="J107" s="71">
        <v>0</v>
      </c>
      <c r="K107" s="71">
        <v>30.178439999999998</v>
      </c>
      <c r="L107" s="71">
        <v>18188942.440529998</v>
      </c>
      <c r="M107" s="71"/>
      <c r="N107" s="71"/>
      <c r="O107" s="71">
        <f t="shared" ref="O107:P107" si="484">K107</f>
        <v>30.178439999999998</v>
      </c>
      <c r="P107" s="71">
        <f t="shared" si="484"/>
        <v>18188942.440529998</v>
      </c>
      <c r="Q107" s="71">
        <v>0.17755000000000001</v>
      </c>
      <c r="R107" s="71">
        <v>107014.50803</v>
      </c>
      <c r="S107" s="71">
        <v>69.644000000000005</v>
      </c>
      <c r="T107" s="72">
        <v>41975356.498999998</v>
      </c>
      <c r="U107" s="71">
        <v>96.71</v>
      </c>
      <c r="V107" s="71">
        <v>58288387.235119998</v>
      </c>
      <c r="W107" s="71">
        <v>3</v>
      </c>
      <c r="X107" s="71">
        <v>1808139.4034299999</v>
      </c>
      <c r="Y107" s="71">
        <v>0.28999999999999998</v>
      </c>
      <c r="Z107" s="71">
        <v>174786.80900000001</v>
      </c>
      <c r="AA107" s="69">
        <f t="shared" si="460"/>
        <v>60164298.93953</v>
      </c>
      <c r="AB107" s="73">
        <f t="shared" si="461"/>
        <v>0.99822445369266577</v>
      </c>
      <c r="AC107" s="69">
        <f t="shared" si="462"/>
        <v>58184893.504404217</v>
      </c>
      <c r="AD107" s="69">
        <f t="shared" si="463"/>
        <v>103493.730715785</v>
      </c>
      <c r="AE107" s="69">
        <f t="shared" si="464"/>
        <v>1804928.9681890942</v>
      </c>
      <c r="AF107" s="69">
        <f t="shared" si="465"/>
        <v>3210.4352409056546</v>
      </c>
      <c r="AG107" s="69">
        <f t="shared" si="466"/>
        <v>174476.46692670931</v>
      </c>
      <c r="AH107" s="69">
        <f t="shared" si="467"/>
        <v>310.34207329068346</v>
      </c>
      <c r="AI107" s="69"/>
      <c r="AJ107" s="69">
        <f>AC107/D107</f>
        <v>14291429.389194224</v>
      </c>
      <c r="AK107" s="69">
        <f>AD107/($AI$2*D107)</f>
        <v>8473.409824361408</v>
      </c>
      <c r="AL107" s="69">
        <f>AE107/D107</f>
        <v>443328.38556167699</v>
      </c>
      <c r="AM107" s="69">
        <f>AF107/($AI$2*D107)</f>
        <v>262.85006176337373</v>
      </c>
      <c r="AN107" s="69">
        <f t="shared" si="468"/>
        <v>443591.23562344036</v>
      </c>
      <c r="AO107" s="69">
        <f>AG107/D107</f>
        <v>42855.077271395276</v>
      </c>
      <c r="AP107" s="69">
        <f>AH107/($AI$2*D107)</f>
        <v>25.408839304049618</v>
      </c>
      <c r="AQ107" s="69">
        <f t="shared" si="469"/>
        <v>42880.486110699327</v>
      </c>
      <c r="AR107" s="69">
        <f t="shared" si="470"/>
        <v>486471.72173413966</v>
      </c>
      <c r="AS107" s="69">
        <f t="shared" si="471"/>
        <v>0</v>
      </c>
      <c r="AT107" s="69">
        <f t="shared" si="472"/>
        <v>0</v>
      </c>
      <c r="AU107" s="69">
        <f>AS107/D107</f>
        <v>0</v>
      </c>
      <c r="AV107" s="69">
        <f>AT107/($AI$2*D107)</f>
        <v>0</v>
      </c>
      <c r="AW107" s="69">
        <f t="shared" si="473"/>
        <v>0</v>
      </c>
      <c r="AX107" s="69"/>
      <c r="AY107" s="69">
        <f t="shared" ref="AY107:AZ107" si="485">AQ107</f>
        <v>42880.486110699327</v>
      </c>
      <c r="AZ107" s="71">
        <f t="shared" si="485"/>
        <v>486471.72173413966</v>
      </c>
      <c r="BA107" s="71">
        <f t="shared" si="383"/>
        <v>1982926.2124299998</v>
      </c>
      <c r="BB107" s="69">
        <f t="shared" si="475"/>
        <v>0</v>
      </c>
      <c r="BC107" s="69">
        <f t="shared" si="476"/>
        <v>42880.486110699327</v>
      </c>
      <c r="BD107" s="69">
        <f t="shared" si="453"/>
        <v>479755.49314387812</v>
      </c>
      <c r="BE107" s="69">
        <f t="shared" si="454"/>
        <v>1955549.9331411913</v>
      </c>
      <c r="BF107" s="69">
        <f t="shared" ref="BF107:BG107" si="486">AZ107-BD107</f>
        <v>6716.2285902615404</v>
      </c>
      <c r="BG107" s="69">
        <f t="shared" si="486"/>
        <v>27376.279288808582</v>
      </c>
      <c r="BI107" s="280">
        <f>0.75*BE107</f>
        <v>1466662.4498558934</v>
      </c>
      <c r="BJ107" s="280">
        <f>0.75*BD107</f>
        <v>359816.61985790858</v>
      </c>
      <c r="BK107" s="281">
        <f>BI107/B107</f>
        <v>1.8164117120594903E-2</v>
      </c>
      <c r="BL107" s="281">
        <f>BI107/C107</f>
        <v>2.4334336950064744E-2</v>
      </c>
      <c r="BM107" s="279"/>
      <c r="BN107" s="280">
        <f>0.25*BE107+BG107</f>
        <v>516263.7625741064</v>
      </c>
      <c r="BO107" s="280">
        <f>BF107+0.25*BD107</f>
        <v>126655.10187623107</v>
      </c>
      <c r="BP107" s="281">
        <f>BN107/B107</f>
        <v>6.3937516430153715E-3</v>
      </c>
      <c r="BQ107" s="281">
        <f>BN107/C107</f>
        <v>8.5656630500227909E-3</v>
      </c>
      <c r="BR107" s="279"/>
      <c r="BS107" s="280">
        <f>SUM(AS107:AT107)</f>
        <v>0</v>
      </c>
      <c r="BT107" s="280">
        <f>BB107</f>
        <v>0</v>
      </c>
      <c r="BU107" s="281">
        <f>BS107/B107</f>
        <v>0</v>
      </c>
      <c r="BV107" s="281">
        <f>BS107/C107</f>
        <v>0</v>
      </c>
      <c r="BW107" s="279"/>
      <c r="BX107" s="280">
        <f>H107</f>
        <v>0</v>
      </c>
      <c r="BY107" s="280">
        <f>BX107/D107</f>
        <v>0</v>
      </c>
      <c r="BZ107" s="281">
        <f>BX107/B107</f>
        <v>0</v>
      </c>
      <c r="CA107" s="281">
        <f>BX107/C107</f>
        <v>0</v>
      </c>
    </row>
    <row r="108" spans="1:79" ht="14.25" customHeight="1" x14ac:dyDescent="0.35">
      <c r="A108" s="68" t="s">
        <v>148</v>
      </c>
      <c r="B108" s="69">
        <f>'JMP Total sum FINAL calcs'!B108</f>
        <v>9400150.8197289668</v>
      </c>
      <c r="C108" s="69">
        <f t="shared" si="366"/>
        <v>0</v>
      </c>
      <c r="D108" s="70">
        <f>[1]HH_Islam_wealth!D111</f>
        <v>4.958060044093755</v>
      </c>
      <c r="E108" s="75">
        <v>96</v>
      </c>
      <c r="F108" s="75">
        <v>9026201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2"/>
      <c r="U108" s="71"/>
      <c r="V108" s="71"/>
      <c r="W108" s="71"/>
      <c r="X108" s="71"/>
      <c r="Y108" s="71"/>
      <c r="Z108" s="71"/>
      <c r="AA108" s="69"/>
      <c r="AB108" s="73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 t="s">
        <v>238</v>
      </c>
      <c r="AZ108" s="71">
        <f>AR108</f>
        <v>0</v>
      </c>
      <c r="BA108" s="71">
        <f t="shared" si="383"/>
        <v>0</v>
      </c>
      <c r="BB108" s="69" t="s">
        <v>238</v>
      </c>
      <c r="BC108" s="69" t="s">
        <v>238</v>
      </c>
      <c r="BD108" s="69">
        <f t="shared" si="453"/>
        <v>0</v>
      </c>
      <c r="BE108" s="69">
        <f t="shared" si="454"/>
        <v>0</v>
      </c>
      <c r="BF108" s="69">
        <f t="shared" ref="BF108:BG108" si="487">AZ108-BD108</f>
        <v>0</v>
      </c>
      <c r="BG108" s="69">
        <f t="shared" si="487"/>
        <v>0</v>
      </c>
      <c r="BI108" s="280">
        <f>0.75*BE108</f>
        <v>0</v>
      </c>
      <c r="BJ108" s="280">
        <f>0.75*BD108</f>
        <v>0</v>
      </c>
      <c r="BK108" s="281">
        <f>BI108/B108</f>
        <v>0</v>
      </c>
      <c r="BL108" s="281" t="e">
        <f>BI108/C108</f>
        <v>#DIV/0!</v>
      </c>
      <c r="BM108" s="279"/>
      <c r="BN108" s="280">
        <f>0.25*BE108+BG108</f>
        <v>0</v>
      </c>
      <c r="BO108" s="280">
        <f>BF108+0.25*BD108</f>
        <v>0</v>
      </c>
      <c r="BP108" s="281">
        <f>BN108/B108</f>
        <v>0</v>
      </c>
      <c r="BQ108" s="281" t="e">
        <f>BN108/C108</f>
        <v>#DIV/0!</v>
      </c>
      <c r="BR108" s="279"/>
      <c r="BS108" s="280">
        <f>SUM(AS108:AT108)</f>
        <v>0</v>
      </c>
      <c r="BT108" s="280" t="str">
        <f>BB108</f>
        <v>-</v>
      </c>
      <c r="BU108" s="281">
        <f>BS108/B108</f>
        <v>0</v>
      </c>
      <c r="BV108" s="281" t="e">
        <f>BS108/C108</f>
        <v>#DIV/0!</v>
      </c>
      <c r="BW108" s="279"/>
      <c r="BX108" s="280">
        <f>H108</f>
        <v>0</v>
      </c>
      <c r="BY108" s="280">
        <f>BX108/D108</f>
        <v>0</v>
      </c>
      <c r="BZ108" s="281">
        <f>BX108/B108</f>
        <v>0</v>
      </c>
      <c r="CA108" s="281" t="e">
        <f>BX108/C108</f>
        <v>#DIV/0!</v>
      </c>
    </row>
    <row r="109" spans="1:79" ht="14.25" customHeight="1" x14ac:dyDescent="0.35">
      <c r="A109" s="68" t="s">
        <v>120</v>
      </c>
      <c r="B109" s="69">
        <f>'JMP Total sum FINAL calcs'!B109</f>
        <v>4920723.4660793748</v>
      </c>
      <c r="C109" s="69">
        <f t="shared" si="366"/>
        <v>3734534.1344100004</v>
      </c>
      <c r="D109" s="70">
        <f>[1]HH_Islam_wealth!D112</f>
        <v>4.958060044093755</v>
      </c>
      <c r="E109" s="70">
        <v>44.275230000000001</v>
      </c>
      <c r="F109" s="70">
        <v>1653473.7035999999</v>
      </c>
      <c r="G109" s="71">
        <v>0</v>
      </c>
      <c r="H109" s="71">
        <v>0</v>
      </c>
      <c r="I109" s="71">
        <v>0</v>
      </c>
      <c r="J109" s="71">
        <v>0</v>
      </c>
      <c r="K109" s="71">
        <v>32.510869999999997</v>
      </c>
      <c r="L109" s="71">
        <v>1214129.6057500001</v>
      </c>
      <c r="M109" s="71"/>
      <c r="N109" s="71"/>
      <c r="O109" s="71">
        <f t="shared" ref="O109:P109" si="488">K109</f>
        <v>32.510869999999997</v>
      </c>
      <c r="P109" s="71">
        <f t="shared" si="488"/>
        <v>1214129.6057500001</v>
      </c>
      <c r="Q109" s="71">
        <v>2.8066300000000002</v>
      </c>
      <c r="R109" s="71">
        <v>104814.65446000001</v>
      </c>
      <c r="S109" s="71">
        <v>64.682500000000005</v>
      </c>
      <c r="T109" s="72">
        <v>2415589.8742</v>
      </c>
      <c r="U109" s="71">
        <v>64.994429999999994</v>
      </c>
      <c r="V109" s="71">
        <v>2427239.15117</v>
      </c>
      <c r="W109" s="71">
        <v>28.55566</v>
      </c>
      <c r="X109" s="71">
        <v>1066420.6897199999</v>
      </c>
      <c r="Y109" s="71">
        <v>6.4499199999999997</v>
      </c>
      <c r="Z109" s="71">
        <v>240874.29350999999</v>
      </c>
      <c r="AA109" s="69">
        <f t="shared" ref="AA109:AA110" si="489">P109+T109</f>
        <v>3629719.4799500001</v>
      </c>
      <c r="AB109" s="73">
        <f t="shared" ref="AB109:AB110" si="490">AA109/(AA109+R109)</f>
        <v>0.97193367346833504</v>
      </c>
      <c r="AC109" s="69">
        <f t="shared" ref="AC109:AC110" si="491">V109*AB109</f>
        <v>2359115.4645828214</v>
      </c>
      <c r="AD109" s="69">
        <f t="shared" ref="AD109:AD110" si="492">V109*(1-AB109)</f>
        <v>68123.686587178512</v>
      </c>
      <c r="AE109" s="69">
        <f t="shared" ref="AE109:AE110" si="493">X109*AB109</f>
        <v>1036490.178422195</v>
      </c>
      <c r="AF109" s="69">
        <f t="shared" ref="AF109:AF110" si="494">X109*(1-AB109)</f>
        <v>29930.511297804886</v>
      </c>
      <c r="AG109" s="69">
        <f t="shared" ref="AG109:AG110" si="495">Z109*AB109</f>
        <v>234113.83693526423</v>
      </c>
      <c r="AH109" s="69">
        <f t="shared" ref="AH109:AH110" si="496">Z109*(1-AB109)</f>
        <v>6760.4565747357665</v>
      </c>
      <c r="AI109" s="69"/>
      <c r="AJ109" s="69">
        <f>AC109/D109</f>
        <v>475814.21838428453</v>
      </c>
      <c r="AK109" s="69">
        <f>AD109/($AI$2*D109)</f>
        <v>4579.9960724780012</v>
      </c>
      <c r="AL109" s="69">
        <f>AE109/D109</f>
        <v>209051.5583119863</v>
      </c>
      <c r="AM109" s="69">
        <f>AF109/($AI$2*D109)</f>
        <v>2012.2461225843997</v>
      </c>
      <c r="AN109" s="69">
        <f t="shared" ref="AN109:AN110" si="497">AL109+AM109</f>
        <v>211063.80443457069</v>
      </c>
      <c r="AO109" s="69">
        <f>AG109/D109</f>
        <v>47218.838588723884</v>
      </c>
      <c r="AP109" s="69">
        <f>AH109/($AI$2*D109)</f>
        <v>454.50952688569532</v>
      </c>
      <c r="AQ109" s="69">
        <f t="shared" ref="AQ109:AQ110" si="498">AO109+AP109</f>
        <v>47673.34811560958</v>
      </c>
      <c r="AR109" s="69">
        <f t="shared" ref="AR109:AR110" si="499">AQ109+AN109</f>
        <v>258737.15255018027</v>
      </c>
      <c r="AS109" s="69">
        <f t="shared" ref="AS109:AS110" si="500">J109*AB109</f>
        <v>0</v>
      </c>
      <c r="AT109" s="69">
        <f t="shared" ref="AT109:AT110" si="501">J109*(1-AB109)</f>
        <v>0</v>
      </c>
      <c r="AU109" s="69">
        <f>AS109/D109</f>
        <v>0</v>
      </c>
      <c r="AV109" s="69">
        <f>AT109/($AI$2*D109)</f>
        <v>0</v>
      </c>
      <c r="AW109" s="69">
        <f t="shared" ref="AW109:AW110" si="502">SUM(AU109:AV109)</f>
        <v>0</v>
      </c>
      <c r="AX109" s="69"/>
      <c r="AY109" s="69">
        <f t="shared" ref="AY109:AZ109" si="503">AQ109</f>
        <v>47673.34811560958</v>
      </c>
      <c r="AZ109" s="71">
        <f t="shared" si="503"/>
        <v>258737.15255018027</v>
      </c>
      <c r="BA109" s="71">
        <f t="shared" si="383"/>
        <v>1307294.9832299999</v>
      </c>
      <c r="BB109" s="69">
        <f t="shared" ref="BB109:BB110" si="504">AW109</f>
        <v>0</v>
      </c>
      <c r="BC109" s="69">
        <f t="shared" ref="BC109:BC110" si="505">BB109+AY109</f>
        <v>47673.34811560958</v>
      </c>
      <c r="BD109" s="69">
        <f t="shared" si="453"/>
        <v>114556.46938704318</v>
      </c>
      <c r="BE109" s="69">
        <f t="shared" si="454"/>
        <v>578807.86060354381</v>
      </c>
      <c r="BF109" s="69">
        <f t="shared" ref="BF109:BG109" si="506">AZ109-BD109</f>
        <v>144180.68316313709</v>
      </c>
      <c r="BG109" s="69">
        <f t="shared" si="506"/>
        <v>728487.12262645608</v>
      </c>
      <c r="BI109" s="280">
        <f>0.75*BE109</f>
        <v>434105.89545265783</v>
      </c>
      <c r="BJ109" s="280">
        <f>0.75*BD109</f>
        <v>85917.352040282392</v>
      </c>
      <c r="BK109" s="281">
        <f>BI109/B109</f>
        <v>8.8219933195826411E-2</v>
      </c>
      <c r="BL109" s="281">
        <f>BI109/C109</f>
        <v>0.11624097673999169</v>
      </c>
      <c r="BM109" s="279"/>
      <c r="BN109" s="280">
        <f>0.25*BE109+BG109</f>
        <v>873189.08777734207</v>
      </c>
      <c r="BO109" s="280">
        <f>BF109+0.25*BD109</f>
        <v>172819.80050989788</v>
      </c>
      <c r="BP109" s="281">
        <f>BN109/B109</f>
        <v>0.17745136336081538</v>
      </c>
      <c r="BQ109" s="281">
        <f>BN109/C109</f>
        <v>0.23381472932106234</v>
      </c>
      <c r="BR109" s="279"/>
      <c r="BS109" s="280">
        <f>SUM(AS109:AT109)</f>
        <v>0</v>
      </c>
      <c r="BT109" s="280">
        <f>BB109</f>
        <v>0</v>
      </c>
      <c r="BU109" s="281">
        <f>BS109/B109</f>
        <v>0</v>
      </c>
      <c r="BV109" s="281">
        <f>BS109/C109</f>
        <v>0</v>
      </c>
      <c r="BW109" s="279"/>
      <c r="BX109" s="280">
        <f>H109</f>
        <v>0</v>
      </c>
      <c r="BY109" s="280">
        <f>BX109/D109</f>
        <v>0</v>
      </c>
      <c r="BZ109" s="281">
        <f>BX109/B109</f>
        <v>0</v>
      </c>
      <c r="CA109" s="281">
        <f>BX109/C109</f>
        <v>0</v>
      </c>
    </row>
    <row r="110" spans="1:79" ht="14.25" customHeight="1" x14ac:dyDescent="0.35">
      <c r="A110" s="68" t="s">
        <v>73</v>
      </c>
      <c r="B110" s="69">
        <f>'JMP Total sum FINAL calcs'!B110</f>
        <v>28250423.376752406</v>
      </c>
      <c r="C110" s="69">
        <f t="shared" si="366"/>
        <v>10174670.9396</v>
      </c>
      <c r="D110" s="70">
        <f>[1]HH_Islam_wealth!D113</f>
        <v>6.67268064092928</v>
      </c>
      <c r="E110" s="70">
        <v>77.048670000000001</v>
      </c>
      <c r="F110" s="70">
        <v>7839448.3675800003</v>
      </c>
      <c r="G110" s="71">
        <v>1.0327500000000001</v>
      </c>
      <c r="H110" s="71">
        <v>105079.14138</v>
      </c>
      <c r="I110" s="71">
        <v>5.8526499999999997</v>
      </c>
      <c r="J110" s="71">
        <v>595488.32527000003</v>
      </c>
      <c r="K110" s="71">
        <v>20.84984</v>
      </c>
      <c r="L110" s="71">
        <v>2121402.8473299998</v>
      </c>
      <c r="M110" s="71"/>
      <c r="N110" s="71"/>
      <c r="O110" s="71">
        <f t="shared" ref="O110:P110" si="507">K110</f>
        <v>20.84984</v>
      </c>
      <c r="P110" s="71">
        <f t="shared" si="507"/>
        <v>2121402.8473299998</v>
      </c>
      <c r="Q110" s="71">
        <v>5.2563199999999997</v>
      </c>
      <c r="R110" s="71">
        <v>534813.14104999998</v>
      </c>
      <c r="S110" s="71">
        <v>67.008430000000004</v>
      </c>
      <c r="T110" s="72">
        <v>6817887.4845700003</v>
      </c>
      <c r="U110" s="71">
        <v>69.022670000000005</v>
      </c>
      <c r="V110" s="71">
        <v>7022829.6268699998</v>
      </c>
      <c r="W110" s="71">
        <v>18.918299999999999</v>
      </c>
      <c r="X110" s="71">
        <v>1924874.6205</v>
      </c>
      <c r="Y110" s="71">
        <v>5.1736199999999997</v>
      </c>
      <c r="Z110" s="71">
        <v>526399.22557000001</v>
      </c>
      <c r="AA110" s="69">
        <f t="shared" si="489"/>
        <v>8939290.3319000006</v>
      </c>
      <c r="AB110" s="73">
        <f t="shared" si="490"/>
        <v>0.94354999999979183</v>
      </c>
      <c r="AC110" s="69">
        <f t="shared" si="491"/>
        <v>6626390.8944317261</v>
      </c>
      <c r="AD110" s="69">
        <f t="shared" si="492"/>
        <v>396438.73243827344</v>
      </c>
      <c r="AE110" s="69">
        <f t="shared" si="493"/>
        <v>1816215.4481723742</v>
      </c>
      <c r="AF110" s="69">
        <f t="shared" si="494"/>
        <v>108659.1723276257</v>
      </c>
      <c r="AG110" s="69">
        <f t="shared" si="495"/>
        <v>496683.98928646394</v>
      </c>
      <c r="AH110" s="69">
        <f t="shared" si="496"/>
        <v>29715.23628353608</v>
      </c>
      <c r="AI110" s="69"/>
      <c r="AJ110" s="69">
        <f>AC110/D110</f>
        <v>993062.79605026811</v>
      </c>
      <c r="AK110" s="69">
        <f>AD110/($AI$2*D110)</f>
        <v>19804.071445518424</v>
      </c>
      <c r="AL110" s="69">
        <f>AE110/D110</f>
        <v>272186.77858370222</v>
      </c>
      <c r="AM110" s="69">
        <f>AF110/($AI$2*D110)</f>
        <v>5428.0619826223801</v>
      </c>
      <c r="AN110" s="69">
        <f t="shared" si="497"/>
        <v>277614.84056632459</v>
      </c>
      <c r="AO110" s="69">
        <f>AG110/D110</f>
        <v>74435.450460475287</v>
      </c>
      <c r="AP110" s="69">
        <f>AH110/($AI$2*D110)</f>
        <v>1484.4227221699086</v>
      </c>
      <c r="AQ110" s="69">
        <f t="shared" si="498"/>
        <v>75919.873182645199</v>
      </c>
      <c r="AR110" s="69">
        <f t="shared" si="499"/>
        <v>353534.71374896978</v>
      </c>
      <c r="AS110" s="69">
        <f t="shared" si="500"/>
        <v>561873.00930838461</v>
      </c>
      <c r="AT110" s="69">
        <f t="shared" si="501"/>
        <v>33615.315961615466</v>
      </c>
      <c r="AU110" s="69">
        <f>AS110/D110</f>
        <v>84204.990399500763</v>
      </c>
      <c r="AV110" s="69">
        <f>AT110/($AI$2*D110)</f>
        <v>1679.2509522796513</v>
      </c>
      <c r="AW110" s="69">
        <f t="shared" si="502"/>
        <v>85884.241351780409</v>
      </c>
      <c r="AX110" s="69"/>
      <c r="AY110" s="69">
        <f t="shared" ref="AY110:AZ110" si="508">AQ110</f>
        <v>75919.873182645199</v>
      </c>
      <c r="AZ110" s="71">
        <f t="shared" si="508"/>
        <v>353534.71374896978</v>
      </c>
      <c r="BA110" s="71">
        <f t="shared" si="383"/>
        <v>2451273.84607</v>
      </c>
      <c r="BB110" s="69">
        <f t="shared" si="504"/>
        <v>85884.241351780409</v>
      </c>
      <c r="BC110" s="69">
        <f t="shared" si="505"/>
        <v>161804.11453442561</v>
      </c>
      <c r="BD110" s="69">
        <f t="shared" si="453"/>
        <v>272393.79493188835</v>
      </c>
      <c r="BE110" s="69">
        <f t="shared" si="454"/>
        <v>1888673.8964547822</v>
      </c>
      <c r="BF110" s="69">
        <f t="shared" ref="BF110:BG110" si="509">AZ110-BD110</f>
        <v>81140.91881708143</v>
      </c>
      <c r="BG110" s="69">
        <f t="shared" si="509"/>
        <v>562599.94961521775</v>
      </c>
      <c r="BI110" s="280">
        <f>0.75*BE110</f>
        <v>1416505.4223410867</v>
      </c>
      <c r="BJ110" s="280">
        <f>0.75*BD110</f>
        <v>204295.34619891626</v>
      </c>
      <c r="BK110" s="281">
        <f>BI110/B110</f>
        <v>5.0141033408608843E-2</v>
      </c>
      <c r="BL110" s="281">
        <f>BI110/C110</f>
        <v>0.13921879447010146</v>
      </c>
      <c r="BM110" s="279"/>
      <c r="BN110" s="280">
        <f>0.25*BE110+BG110</f>
        <v>1034768.4237289133</v>
      </c>
      <c r="BO110" s="280">
        <f>BF110+0.25*BD110</f>
        <v>149239.36755005352</v>
      </c>
      <c r="BP110" s="281">
        <f>BN110/B110</f>
        <v>3.6628421809084676E-2</v>
      </c>
      <c r="BQ110" s="281">
        <f>BN110/C110</f>
        <v>0.10170043138216649</v>
      </c>
      <c r="BR110" s="279"/>
      <c r="BS110" s="280">
        <f>SUM(AS110:AT110)</f>
        <v>595488.32527000003</v>
      </c>
      <c r="BT110" s="280">
        <f>BB110</f>
        <v>85884.241351780409</v>
      </c>
      <c r="BU110" s="281">
        <f>BS110/B110</f>
        <v>2.1078916847668702E-2</v>
      </c>
      <c r="BV110" s="281">
        <f>BS110/C110</f>
        <v>5.8526543885792794E-2</v>
      </c>
      <c r="BW110" s="279"/>
      <c r="BX110" s="280">
        <f>H110</f>
        <v>105079.14138</v>
      </c>
      <c r="BY110" s="280">
        <f>BX110/D110</f>
        <v>15747.665298929398</v>
      </c>
      <c r="BZ110" s="281">
        <f>BX110/B110</f>
        <v>3.7195598798165559E-3</v>
      </c>
      <c r="CA110" s="281">
        <f>BX110/C110</f>
        <v>1.0327522335000547E-2</v>
      </c>
    </row>
    <row r="111" spans="1:79" ht="14.25" customHeight="1" x14ac:dyDescent="0.35">
      <c r="A111" s="39" t="s">
        <v>184</v>
      </c>
      <c r="B111" s="15"/>
      <c r="C111" s="15"/>
      <c r="D111" s="41"/>
      <c r="E111" s="41"/>
      <c r="F111" s="41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2"/>
      <c r="U111" s="40"/>
      <c r="V111" s="40"/>
      <c r="W111" s="40"/>
      <c r="X111" s="40"/>
      <c r="Y111" s="40"/>
      <c r="Z111" s="40"/>
      <c r="AA111" s="15"/>
      <c r="AB111" s="43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40"/>
      <c r="BA111" s="40"/>
      <c r="BB111" s="15"/>
      <c r="BC111" s="15"/>
      <c r="BD111" s="15">
        <f t="shared" si="453"/>
        <v>0</v>
      </c>
      <c r="BE111" s="15">
        <f t="shared" si="454"/>
        <v>0</v>
      </c>
      <c r="BF111" s="15"/>
      <c r="BG111" s="15"/>
      <c r="BI111" s="287"/>
      <c r="BJ111" s="287"/>
      <c r="BK111" s="288"/>
      <c r="BL111" s="288"/>
      <c r="BM111" s="287"/>
      <c r="BN111" s="287"/>
      <c r="BO111" s="287"/>
      <c r="BP111" s="288"/>
      <c r="BQ111" s="288"/>
      <c r="BR111" s="287"/>
      <c r="BS111" s="287"/>
      <c r="BT111" s="287"/>
      <c r="BU111" s="288"/>
      <c r="BV111" s="288"/>
      <c r="BW111" s="287"/>
      <c r="BX111" s="287"/>
      <c r="BY111" s="287"/>
      <c r="BZ111" s="288"/>
      <c r="CA111" s="288"/>
    </row>
    <row r="112" spans="1:79" ht="14.25" customHeight="1" x14ac:dyDescent="0.35">
      <c r="A112" s="76" t="s">
        <v>150</v>
      </c>
      <c r="B112" s="77">
        <f>'JMP Total sum FINAL calcs'!B112</f>
        <v>55641</v>
      </c>
      <c r="C112" s="77">
        <f t="shared" ref="C112:C132" si="510">H112+J112+L112+N112+R112+T112</f>
        <v>0</v>
      </c>
      <c r="D112" s="78">
        <f>[1]HH_Islam_wealth!D115</f>
        <v>5.0120585592278903</v>
      </c>
      <c r="E112" s="79">
        <v>99.6</v>
      </c>
      <c r="F112" s="79">
        <v>55416</v>
      </c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1"/>
      <c r="U112" s="80"/>
      <c r="V112" s="80"/>
      <c r="W112" s="80"/>
      <c r="X112" s="80"/>
      <c r="Y112" s="80"/>
      <c r="Z112" s="80"/>
      <c r="AA112" s="77"/>
      <c r="AB112" s="82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 t="s">
        <v>238</v>
      </c>
      <c r="AZ112" s="80">
        <f t="shared" ref="AZ112:AZ117" si="511">AR112</f>
        <v>0</v>
      </c>
      <c r="BA112" s="80">
        <f t="shared" ref="BA112:BA132" si="512">SUM(AE112:AH112)</f>
        <v>0</v>
      </c>
      <c r="BB112" s="77" t="s">
        <v>238</v>
      </c>
      <c r="BC112" s="77" t="s">
        <v>238</v>
      </c>
      <c r="BD112" s="77">
        <f t="shared" si="453"/>
        <v>0</v>
      </c>
      <c r="BE112" s="77">
        <f t="shared" si="454"/>
        <v>0</v>
      </c>
      <c r="BF112" s="77">
        <f t="shared" ref="BF112:BG112" si="513">AZ112-BD112</f>
        <v>0</v>
      </c>
      <c r="BG112" s="77">
        <f t="shared" si="513"/>
        <v>0</v>
      </c>
      <c r="BI112" s="280">
        <f>0.75*BE112</f>
        <v>0</v>
      </c>
      <c r="BJ112" s="280">
        <f>0.75*BD112</f>
        <v>0</v>
      </c>
      <c r="BK112" s="281">
        <f>BI112/B112</f>
        <v>0</v>
      </c>
      <c r="BL112" s="281" t="e">
        <f>BI112/C112</f>
        <v>#DIV/0!</v>
      </c>
      <c r="BM112" s="279"/>
      <c r="BN112" s="280">
        <f>0.25*BE112+BG112</f>
        <v>0</v>
      </c>
      <c r="BO112" s="280">
        <f>BF112+0.25*BD112</f>
        <v>0</v>
      </c>
      <c r="BP112" s="281">
        <f>BN112/B112</f>
        <v>0</v>
      </c>
      <c r="BQ112" s="281" t="e">
        <f>BN112/C112</f>
        <v>#DIV/0!</v>
      </c>
      <c r="BR112" s="279"/>
      <c r="BS112" s="280">
        <f>SUM(AS112:AT112)</f>
        <v>0</v>
      </c>
      <c r="BT112" s="280" t="str">
        <f>BB112</f>
        <v>-</v>
      </c>
      <c r="BU112" s="281">
        <f>BS112/B112</f>
        <v>0</v>
      </c>
      <c r="BV112" s="281" t="e">
        <f>BS112/C112</f>
        <v>#DIV/0!</v>
      </c>
      <c r="BW112" s="279"/>
      <c r="BX112" s="280">
        <f>H112</f>
        <v>0</v>
      </c>
      <c r="BY112" s="280">
        <f>BX112/D112</f>
        <v>0</v>
      </c>
      <c r="BZ112" s="281">
        <f>BX112/B112</f>
        <v>0</v>
      </c>
      <c r="CA112" s="281" t="e">
        <f>BX112/C112</f>
        <v>#DIV/0!</v>
      </c>
    </row>
    <row r="113" spans="1:79" ht="14.25" customHeight="1" x14ac:dyDescent="0.35">
      <c r="A113" s="76" t="s">
        <v>152</v>
      </c>
      <c r="B113" s="77">
        <f>'JMP Total sum FINAL calcs'!B113</f>
        <v>0</v>
      </c>
      <c r="C113" s="77">
        <f t="shared" si="510"/>
        <v>0</v>
      </c>
      <c r="D113" s="78">
        <f>[1]HH_Islam_wealth!D116</f>
        <v>5.0120585592278903</v>
      </c>
      <c r="E113" s="79">
        <v>74.900000000000006</v>
      </c>
      <c r="F113" s="79">
        <v>13021</v>
      </c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1"/>
      <c r="U113" s="80"/>
      <c r="V113" s="80"/>
      <c r="W113" s="80"/>
      <c r="X113" s="80"/>
      <c r="Y113" s="80"/>
      <c r="Z113" s="80"/>
      <c r="AA113" s="77"/>
      <c r="AB113" s="82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 t="s">
        <v>238</v>
      </c>
      <c r="AZ113" s="80">
        <f t="shared" si="511"/>
        <v>0</v>
      </c>
      <c r="BA113" s="80">
        <f t="shared" si="512"/>
        <v>0</v>
      </c>
      <c r="BB113" s="77" t="s">
        <v>238</v>
      </c>
      <c r="BC113" s="77" t="s">
        <v>238</v>
      </c>
      <c r="BD113" s="77">
        <f t="shared" si="453"/>
        <v>0</v>
      </c>
      <c r="BE113" s="77">
        <f t="shared" si="454"/>
        <v>0</v>
      </c>
      <c r="BF113" s="77">
        <f t="shared" ref="BF113:BG113" si="514">AZ113-BD113</f>
        <v>0</v>
      </c>
      <c r="BG113" s="77">
        <f t="shared" si="514"/>
        <v>0</v>
      </c>
      <c r="BI113" s="280">
        <f>0.75*BE113</f>
        <v>0</v>
      </c>
      <c r="BJ113" s="280">
        <f>0.75*BD113</f>
        <v>0</v>
      </c>
      <c r="BK113" s="281" t="e">
        <f>BI113/B113</f>
        <v>#DIV/0!</v>
      </c>
      <c r="BL113" s="281" t="e">
        <f>BI113/C113</f>
        <v>#DIV/0!</v>
      </c>
      <c r="BM113" s="279"/>
      <c r="BN113" s="280">
        <f>0.25*BE113+BG113</f>
        <v>0</v>
      </c>
      <c r="BO113" s="280">
        <f>BF113+0.25*BD113</f>
        <v>0</v>
      </c>
      <c r="BP113" s="281" t="e">
        <f>BN113/B113</f>
        <v>#DIV/0!</v>
      </c>
      <c r="BQ113" s="281" t="e">
        <f>BN113/C113</f>
        <v>#DIV/0!</v>
      </c>
      <c r="BR113" s="279"/>
      <c r="BS113" s="280">
        <f>SUM(AS113:AT113)</f>
        <v>0</v>
      </c>
      <c r="BT113" s="280" t="str">
        <f>BB113</f>
        <v>-</v>
      </c>
      <c r="BU113" s="281" t="e">
        <f>BS113/B113</f>
        <v>#DIV/0!</v>
      </c>
      <c r="BV113" s="281" t="e">
        <f>BS113/C113</f>
        <v>#DIV/0!</v>
      </c>
      <c r="BW113" s="279"/>
      <c r="BX113" s="280">
        <f>H113</f>
        <v>0</v>
      </c>
      <c r="BY113" s="280">
        <f>BX113/D113</f>
        <v>0</v>
      </c>
      <c r="BZ113" s="281" t="e">
        <f>BX113/B113</f>
        <v>#DIV/0!</v>
      </c>
      <c r="CA113" s="281" t="e">
        <f>BX113/C113</f>
        <v>#DIV/0!</v>
      </c>
    </row>
    <row r="114" spans="1:79" ht="14.25" customHeight="1" x14ac:dyDescent="0.35">
      <c r="A114" s="76" t="s">
        <v>154</v>
      </c>
      <c r="B114" s="77">
        <f>'JMP Total sum FINAL calcs'!B114</f>
        <v>0</v>
      </c>
      <c r="C114" s="77">
        <f t="shared" si="510"/>
        <v>504744.93008999998</v>
      </c>
      <c r="D114" s="78">
        <f>[1]HH_Islam_wealth!D117</f>
        <v>4.7802146794313902</v>
      </c>
      <c r="E114" s="78">
        <v>97.007390000000001</v>
      </c>
      <c r="F114" s="78">
        <v>489639.85855</v>
      </c>
      <c r="G114" s="80">
        <v>0</v>
      </c>
      <c r="H114" s="80">
        <v>0</v>
      </c>
      <c r="I114" s="80">
        <v>0</v>
      </c>
      <c r="J114" s="80">
        <v>0</v>
      </c>
      <c r="K114" s="80"/>
      <c r="L114" s="80"/>
      <c r="M114" s="80">
        <v>95.329359999999994</v>
      </c>
      <c r="N114" s="80">
        <v>481170.10133999999</v>
      </c>
      <c r="O114" s="80">
        <f t="shared" ref="O114:P114" si="515">M114</f>
        <v>95.329359999999994</v>
      </c>
      <c r="P114" s="80">
        <f t="shared" si="515"/>
        <v>481170.10133999999</v>
      </c>
      <c r="Q114" s="80">
        <v>4.6706399999999997</v>
      </c>
      <c r="R114" s="80">
        <v>23574.828750000001</v>
      </c>
      <c r="S114" s="80"/>
      <c r="T114" s="81"/>
      <c r="U114" s="80"/>
      <c r="V114" s="80"/>
      <c r="W114" s="80"/>
      <c r="X114" s="80"/>
      <c r="Y114" s="80"/>
      <c r="Z114" s="80"/>
      <c r="AA114" s="77">
        <f>P114+T114</f>
        <v>481170.10133999999</v>
      </c>
      <c r="AB114" s="82">
        <f>AA114/(AA114+R114)</f>
        <v>0.9532935798962926</v>
      </c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 t="s">
        <v>238</v>
      </c>
      <c r="AZ114" s="80">
        <f t="shared" si="511"/>
        <v>0</v>
      </c>
      <c r="BA114" s="80">
        <f t="shared" si="512"/>
        <v>0</v>
      </c>
      <c r="BB114" s="77" t="s">
        <v>238</v>
      </c>
      <c r="BC114" s="77" t="s">
        <v>238</v>
      </c>
      <c r="BD114" s="77">
        <f t="shared" si="453"/>
        <v>0</v>
      </c>
      <c r="BE114" s="77">
        <f t="shared" si="454"/>
        <v>0</v>
      </c>
      <c r="BF114" s="77">
        <f t="shared" ref="BF114:BG114" si="516">AZ114-BD114</f>
        <v>0</v>
      </c>
      <c r="BG114" s="77">
        <f t="shared" si="516"/>
        <v>0</v>
      </c>
      <c r="BI114" s="280">
        <f>0.75*BE114</f>
        <v>0</v>
      </c>
      <c r="BJ114" s="280">
        <f>0.75*BD114</f>
        <v>0</v>
      </c>
      <c r="BK114" s="281" t="e">
        <f>BI114/B114</f>
        <v>#DIV/0!</v>
      </c>
      <c r="BL114" s="281">
        <f>BI114/C114</f>
        <v>0</v>
      </c>
      <c r="BM114" s="279"/>
      <c r="BN114" s="280">
        <f>0.25*BE114+BG114</f>
        <v>0</v>
      </c>
      <c r="BO114" s="280">
        <f>BF114+0.25*BD114</f>
        <v>0</v>
      </c>
      <c r="BP114" s="281" t="e">
        <f>BN114/B114</f>
        <v>#DIV/0!</v>
      </c>
      <c r="BQ114" s="281">
        <f>BN114/C114</f>
        <v>0</v>
      </c>
      <c r="BR114" s="279"/>
      <c r="BS114" s="280">
        <f>SUM(AS114:AT114)</f>
        <v>0</v>
      </c>
      <c r="BT114" s="280" t="str">
        <f>BB114</f>
        <v>-</v>
      </c>
      <c r="BU114" s="281" t="e">
        <f>BS114/B114</f>
        <v>#DIV/0!</v>
      </c>
      <c r="BV114" s="281">
        <f>BS114/C114</f>
        <v>0</v>
      </c>
      <c r="BW114" s="279"/>
      <c r="BX114" s="280">
        <f>H114</f>
        <v>0</v>
      </c>
      <c r="BY114" s="280">
        <f>BX114/D114</f>
        <v>0</v>
      </c>
      <c r="BZ114" s="281" t="e">
        <f>BX114/B114</f>
        <v>#DIV/0!</v>
      </c>
      <c r="CA114" s="281">
        <f>BX114/C114</f>
        <v>0</v>
      </c>
    </row>
    <row r="115" spans="1:79" ht="14.25" customHeight="1" x14ac:dyDescent="0.35">
      <c r="A115" s="76" t="s">
        <v>155</v>
      </c>
      <c r="B115" s="77">
        <f>'JMP Total sum FINAL calcs'!B115</f>
        <v>283007.01349893829</v>
      </c>
      <c r="C115" s="77">
        <f t="shared" si="510"/>
        <v>0</v>
      </c>
      <c r="D115" s="78">
        <f>[1]HH_Islam_wealth!D118</f>
        <v>5.0120585592278903</v>
      </c>
      <c r="E115" s="79">
        <v>100</v>
      </c>
      <c r="F115" s="79">
        <v>283007</v>
      </c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1"/>
      <c r="U115" s="80"/>
      <c r="V115" s="80"/>
      <c r="W115" s="80"/>
      <c r="X115" s="80"/>
      <c r="Y115" s="80"/>
      <c r="Z115" s="80"/>
      <c r="AA115" s="77"/>
      <c r="AB115" s="82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 t="s">
        <v>238</v>
      </c>
      <c r="AZ115" s="80">
        <f t="shared" si="511"/>
        <v>0</v>
      </c>
      <c r="BA115" s="80">
        <f t="shared" si="512"/>
        <v>0</v>
      </c>
      <c r="BB115" s="77" t="s">
        <v>238</v>
      </c>
      <c r="BC115" s="77" t="s">
        <v>238</v>
      </c>
      <c r="BD115" s="77">
        <f t="shared" si="453"/>
        <v>0</v>
      </c>
      <c r="BE115" s="77">
        <f t="shared" si="454"/>
        <v>0</v>
      </c>
      <c r="BF115" s="77">
        <f t="shared" ref="BF115:BG115" si="517">AZ115-BD115</f>
        <v>0</v>
      </c>
      <c r="BG115" s="77">
        <f t="shared" si="517"/>
        <v>0</v>
      </c>
      <c r="BI115" s="280">
        <f>0.75*BE115</f>
        <v>0</v>
      </c>
      <c r="BJ115" s="280">
        <f>0.75*BD115</f>
        <v>0</v>
      </c>
      <c r="BK115" s="281">
        <f>BI115/B115</f>
        <v>0</v>
      </c>
      <c r="BL115" s="281" t="e">
        <f>BI115/C115</f>
        <v>#DIV/0!</v>
      </c>
      <c r="BM115" s="279"/>
      <c r="BN115" s="280">
        <f>0.25*BE115+BG115</f>
        <v>0</v>
      </c>
      <c r="BO115" s="280">
        <f>BF115+0.25*BD115</f>
        <v>0</v>
      </c>
      <c r="BP115" s="281">
        <f>BN115/B115</f>
        <v>0</v>
      </c>
      <c r="BQ115" s="281" t="e">
        <f>BN115/C115</f>
        <v>#DIV/0!</v>
      </c>
      <c r="BR115" s="279"/>
      <c r="BS115" s="280">
        <f>SUM(AS115:AT115)</f>
        <v>0</v>
      </c>
      <c r="BT115" s="280" t="str">
        <f>BB115</f>
        <v>-</v>
      </c>
      <c r="BU115" s="281">
        <f>BS115/B115</f>
        <v>0</v>
      </c>
      <c r="BV115" s="281" t="e">
        <f>BS115/C115</f>
        <v>#DIV/0!</v>
      </c>
      <c r="BW115" s="279"/>
      <c r="BX115" s="280">
        <f>H115</f>
        <v>0</v>
      </c>
      <c r="BY115" s="280">
        <f>BX115/D115</f>
        <v>0</v>
      </c>
      <c r="BZ115" s="281">
        <f>BX115/B115</f>
        <v>0</v>
      </c>
      <c r="CA115" s="281" t="e">
        <f>BX115/C115</f>
        <v>#DIV/0!</v>
      </c>
    </row>
    <row r="116" spans="1:79" ht="14.25" customHeight="1" x14ac:dyDescent="0.35">
      <c r="A116" s="76" t="s">
        <v>156</v>
      </c>
      <c r="B116" s="77">
        <f>'JMP Total sum FINAL calcs'!B116</f>
        <v>0</v>
      </c>
      <c r="C116" s="77">
        <f t="shared" si="510"/>
        <v>0</v>
      </c>
      <c r="D116" s="78">
        <f>[1]HH_Islam_wealth!D119</f>
        <v>5.0120585592278903</v>
      </c>
      <c r="E116" s="83">
        <v>99.5</v>
      </c>
      <c r="F116" s="83">
        <v>163475</v>
      </c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1"/>
      <c r="U116" s="80"/>
      <c r="V116" s="80"/>
      <c r="W116" s="80"/>
      <c r="X116" s="80"/>
      <c r="Y116" s="80"/>
      <c r="Z116" s="80"/>
      <c r="AA116" s="77"/>
      <c r="AB116" s="82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 t="s">
        <v>238</v>
      </c>
      <c r="AZ116" s="80">
        <f t="shared" si="511"/>
        <v>0</v>
      </c>
      <c r="BA116" s="80">
        <f t="shared" si="512"/>
        <v>0</v>
      </c>
      <c r="BB116" s="77" t="s">
        <v>238</v>
      </c>
      <c r="BC116" s="77" t="s">
        <v>238</v>
      </c>
      <c r="BD116" s="77">
        <f t="shared" si="453"/>
        <v>0</v>
      </c>
      <c r="BE116" s="77">
        <f t="shared" si="454"/>
        <v>0</v>
      </c>
      <c r="BF116" s="77">
        <f t="shared" ref="BF116:BG116" si="518">AZ116-BD116</f>
        <v>0</v>
      </c>
      <c r="BG116" s="77">
        <f t="shared" si="518"/>
        <v>0</v>
      </c>
      <c r="BI116" s="280">
        <f>0.75*BE116</f>
        <v>0</v>
      </c>
      <c r="BJ116" s="280">
        <f>0.75*BD116</f>
        <v>0</v>
      </c>
      <c r="BK116" s="281" t="e">
        <f>BI116/B116</f>
        <v>#DIV/0!</v>
      </c>
      <c r="BL116" s="281" t="e">
        <f>BI116/C116</f>
        <v>#DIV/0!</v>
      </c>
      <c r="BM116" s="279"/>
      <c r="BN116" s="280">
        <f>0.25*BE116+BG116</f>
        <v>0</v>
      </c>
      <c r="BO116" s="280">
        <f>BF116+0.25*BD116</f>
        <v>0</v>
      </c>
      <c r="BP116" s="281" t="e">
        <f>BN116/B116</f>
        <v>#DIV/0!</v>
      </c>
      <c r="BQ116" s="281" t="e">
        <f>BN116/C116</f>
        <v>#DIV/0!</v>
      </c>
      <c r="BR116" s="279"/>
      <c r="BS116" s="280">
        <f>SUM(AS116:AT116)</f>
        <v>0</v>
      </c>
      <c r="BT116" s="280" t="str">
        <f>BB116</f>
        <v>-</v>
      </c>
      <c r="BU116" s="281" t="e">
        <f>BS116/B116</f>
        <v>#DIV/0!</v>
      </c>
      <c r="BV116" s="281" t="e">
        <f>BS116/C116</f>
        <v>#DIV/0!</v>
      </c>
      <c r="BW116" s="279"/>
      <c r="BX116" s="280">
        <f>H116</f>
        <v>0</v>
      </c>
      <c r="BY116" s="280">
        <f>BX116/D116</f>
        <v>0</v>
      </c>
      <c r="BZ116" s="281" t="e">
        <f>BX116/B116</f>
        <v>#DIV/0!</v>
      </c>
      <c r="CA116" s="281" t="e">
        <f>BX116/C116</f>
        <v>#DIV/0!</v>
      </c>
    </row>
    <row r="117" spans="1:79" ht="14.25" customHeight="1" x14ac:dyDescent="0.35">
      <c r="A117" s="76" t="s">
        <v>158</v>
      </c>
      <c r="B117" s="77">
        <f>'JMP Total sum FINAL calcs'!B117</f>
        <v>116398.00802249892</v>
      </c>
      <c r="C117" s="77">
        <f t="shared" si="510"/>
        <v>0</v>
      </c>
      <c r="D117" s="78">
        <f>[1]HH_Islam_wealth!D120</f>
        <v>5.0120585592278903</v>
      </c>
      <c r="E117" s="79">
        <v>23.7</v>
      </c>
      <c r="F117" s="79">
        <v>27554</v>
      </c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1"/>
      <c r="U117" s="80"/>
      <c r="V117" s="80"/>
      <c r="W117" s="80"/>
      <c r="X117" s="80"/>
      <c r="Y117" s="80"/>
      <c r="Z117" s="80"/>
      <c r="AA117" s="77"/>
      <c r="AB117" s="82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 t="s">
        <v>238</v>
      </c>
      <c r="AZ117" s="80">
        <f t="shared" si="511"/>
        <v>0</v>
      </c>
      <c r="BA117" s="80">
        <f t="shared" si="512"/>
        <v>0</v>
      </c>
      <c r="BB117" s="77" t="s">
        <v>238</v>
      </c>
      <c r="BC117" s="77" t="s">
        <v>238</v>
      </c>
      <c r="BD117" s="77">
        <f t="shared" si="453"/>
        <v>0</v>
      </c>
      <c r="BE117" s="77">
        <f t="shared" si="454"/>
        <v>0</v>
      </c>
      <c r="BF117" s="77">
        <f t="shared" ref="BF117:BG117" si="519">AZ117-BD117</f>
        <v>0</v>
      </c>
      <c r="BG117" s="77">
        <f t="shared" si="519"/>
        <v>0</v>
      </c>
      <c r="BI117" s="280">
        <f>0.75*BE117</f>
        <v>0</v>
      </c>
      <c r="BJ117" s="280">
        <f>0.75*BD117</f>
        <v>0</v>
      </c>
      <c r="BK117" s="281">
        <f>BI117/B117</f>
        <v>0</v>
      </c>
      <c r="BL117" s="281" t="e">
        <f>BI117/C117</f>
        <v>#DIV/0!</v>
      </c>
      <c r="BM117" s="279"/>
      <c r="BN117" s="280">
        <f>0.25*BE117+BG117</f>
        <v>0</v>
      </c>
      <c r="BO117" s="280">
        <f>BF117+0.25*BD117</f>
        <v>0</v>
      </c>
      <c r="BP117" s="281">
        <f>BN117/B117</f>
        <v>0</v>
      </c>
      <c r="BQ117" s="281" t="e">
        <f>BN117/C117</f>
        <v>#DIV/0!</v>
      </c>
      <c r="BR117" s="279"/>
      <c r="BS117" s="280">
        <f>SUM(AS117:AT117)</f>
        <v>0</v>
      </c>
      <c r="BT117" s="280" t="str">
        <f>BB117</f>
        <v>-</v>
      </c>
      <c r="BU117" s="281">
        <f>BS117/B117</f>
        <v>0</v>
      </c>
      <c r="BV117" s="281" t="e">
        <f>BS117/C117</f>
        <v>#DIV/0!</v>
      </c>
      <c r="BW117" s="279"/>
      <c r="BX117" s="280">
        <f>H117</f>
        <v>0</v>
      </c>
      <c r="BY117" s="280">
        <f>BX117/D117</f>
        <v>0</v>
      </c>
      <c r="BZ117" s="281">
        <f>BX117/B117</f>
        <v>0</v>
      </c>
      <c r="CA117" s="281" t="e">
        <f>BX117/C117</f>
        <v>#DIV/0!</v>
      </c>
    </row>
    <row r="118" spans="1:79" ht="14.25" customHeight="1" x14ac:dyDescent="0.35">
      <c r="A118" s="76" t="s">
        <v>160</v>
      </c>
      <c r="B118" s="77">
        <f>'JMP Total sum FINAL calcs'!B118</f>
        <v>53127.003117156433</v>
      </c>
      <c r="C118" s="77">
        <f t="shared" si="510"/>
        <v>40713.346599999997</v>
      </c>
      <c r="D118" s="78">
        <f>[1]HH_Islam_wealth!D121</f>
        <v>5.0120585592278903</v>
      </c>
      <c r="E118" s="78">
        <v>13.00263</v>
      </c>
      <c r="F118" s="78">
        <v>5293.8064599999998</v>
      </c>
      <c r="G118" s="80">
        <v>3.42211</v>
      </c>
      <c r="H118" s="80">
        <v>1393.2535800000001</v>
      </c>
      <c r="I118" s="80">
        <v>0.28262999999999999</v>
      </c>
      <c r="J118" s="80">
        <v>115.06877</v>
      </c>
      <c r="K118" s="80"/>
      <c r="L118" s="80"/>
      <c r="M118" s="80">
        <v>91.106300000000005</v>
      </c>
      <c r="N118" s="80">
        <v>37092.421909999997</v>
      </c>
      <c r="O118" s="80">
        <f t="shared" ref="O118:P118" si="520">M118</f>
        <v>91.106300000000005</v>
      </c>
      <c r="P118" s="80">
        <f t="shared" si="520"/>
        <v>37092.421909999997</v>
      </c>
      <c r="Q118" s="80">
        <v>5.1889700000000003</v>
      </c>
      <c r="R118" s="80">
        <v>2112.6023399999999</v>
      </c>
      <c r="S118" s="80"/>
      <c r="T118" s="81"/>
      <c r="U118" s="80">
        <v>50.773159999999997</v>
      </c>
      <c r="V118" s="80">
        <v>20671.45176</v>
      </c>
      <c r="W118" s="80">
        <v>45.09263</v>
      </c>
      <c r="X118" s="80">
        <v>18358.719389999998</v>
      </c>
      <c r="Y118" s="80">
        <v>0.42947000000000002</v>
      </c>
      <c r="Z118" s="80">
        <v>174.85310999999999</v>
      </c>
      <c r="AA118" s="77">
        <f>P118+T118</f>
        <v>37092.421909999997</v>
      </c>
      <c r="AB118" s="82">
        <f>AA118/(AA118+R118)</f>
        <v>0.94611398971395877</v>
      </c>
      <c r="AC118" s="77">
        <f>V118*AB118</f>
        <v>19557.549697833234</v>
      </c>
      <c r="AD118" s="77">
        <f>V118*(1-AB118)</f>
        <v>1113.9020621667651</v>
      </c>
      <c r="AE118" s="77">
        <f>X118*AB118</f>
        <v>17369.441248111914</v>
      </c>
      <c r="AF118" s="77">
        <f>X118*(1-AB118)</f>
        <v>989.27814188808452</v>
      </c>
      <c r="AG118" s="77">
        <f>Z118*AB118</f>
        <v>165.43097351599368</v>
      </c>
      <c r="AH118" s="77">
        <f>Z118*(1-AB118)</f>
        <v>9.4221364840062982</v>
      </c>
      <c r="AI118" s="77"/>
      <c r="AJ118" s="77">
        <f>AC118/D118</f>
        <v>3902.0992007016939</v>
      </c>
      <c r="AK118" s="77">
        <f>AD118/($AI$2*D118)</f>
        <v>74.081474308656269</v>
      </c>
      <c r="AL118" s="77">
        <f>AE118/D118</f>
        <v>3465.5303889321845</v>
      </c>
      <c r="AM118" s="77">
        <f>AF118/($AI$2*D118)</f>
        <v>65.793201881536092</v>
      </c>
      <c r="AN118" s="77">
        <f>AL118+AM118</f>
        <v>3531.3235908137203</v>
      </c>
      <c r="AO118" s="77">
        <f>AG118/D118</f>
        <v>33.006592313534021</v>
      </c>
      <c r="AP118" s="77">
        <f>AH118/($AI$2*D118)</f>
        <v>0.62663117843125538</v>
      </c>
      <c r="AQ118" s="77">
        <f>AO118+AP118</f>
        <v>33.633223491965275</v>
      </c>
      <c r="AR118" s="77">
        <f>AQ118+AN118</f>
        <v>3564.9568143056854</v>
      </c>
      <c r="AS118" s="77">
        <f>J118*AB118</f>
        <v>108.86817307617788</v>
      </c>
      <c r="AT118" s="77">
        <f>J118*(1-AB118)</f>
        <v>6.200596923822113</v>
      </c>
      <c r="AU118" s="77">
        <f>AS118/D118</f>
        <v>21.721249221188085</v>
      </c>
      <c r="AV118" s="77">
        <f>AT118/($AI$2*D118)</f>
        <v>0.41237858992462356</v>
      </c>
      <c r="AW118" s="77">
        <f>SUM(AU118:AV118)</f>
        <v>22.13362781111271</v>
      </c>
      <c r="AX118" s="77"/>
      <c r="AY118" s="77">
        <f t="shared" ref="AY118:AZ118" si="521">AQ118</f>
        <v>33.633223491965275</v>
      </c>
      <c r="AZ118" s="80">
        <f t="shared" si="521"/>
        <v>3564.9568143056854</v>
      </c>
      <c r="BA118" s="80">
        <f t="shared" si="512"/>
        <v>18533.572499999998</v>
      </c>
      <c r="BB118" s="77">
        <f>AW118</f>
        <v>22.13362781111271</v>
      </c>
      <c r="BC118" s="77">
        <f>BB118+AY118</f>
        <v>55.766851303077985</v>
      </c>
      <c r="BD118" s="77">
        <f t="shared" si="453"/>
        <v>463.53814422395538</v>
      </c>
      <c r="BE118" s="77">
        <f t="shared" si="454"/>
        <v>2409.8518579567499</v>
      </c>
      <c r="BF118" s="77">
        <f t="shared" ref="BF118:BG118" si="522">AZ118-BD118</f>
        <v>3101.4186700817299</v>
      </c>
      <c r="BG118" s="77">
        <f t="shared" si="522"/>
        <v>16123.720642043249</v>
      </c>
      <c r="BI118" s="280">
        <f>0.75*BE118</f>
        <v>1807.3888934675624</v>
      </c>
      <c r="BJ118" s="280">
        <f>0.75*BD118</f>
        <v>347.65360816796652</v>
      </c>
      <c r="BK118" s="281">
        <f>BI118/B118</f>
        <v>3.402015523973529E-2</v>
      </c>
      <c r="BL118" s="281">
        <f>BI118/C118</f>
        <v>4.4393031877845247E-2</v>
      </c>
      <c r="BM118" s="279"/>
      <c r="BN118" s="280">
        <f>0.25*BE118+BG118</f>
        <v>16726.183606532435</v>
      </c>
      <c r="BO118" s="280">
        <f>BF118+0.25*BD118</f>
        <v>3217.3032061377189</v>
      </c>
      <c r="BP118" s="281">
        <f>BN118/B118</f>
        <v>0.31483393801919551</v>
      </c>
      <c r="BQ118" s="281">
        <f>BN118/C118</f>
        <v>0.41082802086656361</v>
      </c>
      <c r="BR118" s="279"/>
      <c r="BS118" s="280">
        <f>SUM(AS118:AT118)</f>
        <v>115.06877</v>
      </c>
      <c r="BT118" s="280">
        <f>BB118</f>
        <v>22.13362781111271</v>
      </c>
      <c r="BU118" s="281">
        <f>BS118/B118</f>
        <v>2.165918708914348E-3</v>
      </c>
      <c r="BV118" s="281">
        <f>BS118/C118</f>
        <v>2.8263156829264439E-3</v>
      </c>
      <c r="BW118" s="279"/>
      <c r="BX118" s="280">
        <f>H118</f>
        <v>1393.2535800000001</v>
      </c>
      <c r="BY118" s="280">
        <f>BX118/D118</f>
        <v>277.98030759932527</v>
      </c>
      <c r="BZ118" s="281">
        <f>BX118/B118</f>
        <v>2.6224960909757646E-2</v>
      </c>
      <c r="CA118" s="281">
        <f>BX118/C118</f>
        <v>3.4221052710022126E-2</v>
      </c>
    </row>
    <row r="119" spans="1:79" ht="14.25" customHeight="1" x14ac:dyDescent="0.35">
      <c r="A119" s="76" t="s">
        <v>162</v>
      </c>
      <c r="B119" s="77">
        <f>'JMP Total sum FINAL calcs'!B119</f>
        <v>105543.99779347199</v>
      </c>
      <c r="C119" s="77">
        <f t="shared" si="510"/>
        <v>0</v>
      </c>
      <c r="D119" s="78">
        <f>[1]HH_Islam_wealth!D122</f>
        <v>5.0120585592278903</v>
      </c>
      <c r="E119" s="83">
        <v>78.599999999999994</v>
      </c>
      <c r="F119" s="83">
        <v>82922</v>
      </c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1"/>
      <c r="U119" s="80"/>
      <c r="V119" s="80"/>
      <c r="W119" s="80"/>
      <c r="X119" s="80"/>
      <c r="Y119" s="80"/>
      <c r="Z119" s="80"/>
      <c r="AA119" s="77"/>
      <c r="AB119" s="82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 t="s">
        <v>238</v>
      </c>
      <c r="AZ119" s="80">
        <f>AR119</f>
        <v>0</v>
      </c>
      <c r="BA119" s="80">
        <f t="shared" si="512"/>
        <v>0</v>
      </c>
      <c r="BB119" s="77" t="s">
        <v>238</v>
      </c>
      <c r="BC119" s="77" t="s">
        <v>238</v>
      </c>
      <c r="BD119" s="77">
        <f t="shared" si="453"/>
        <v>0</v>
      </c>
      <c r="BE119" s="77">
        <f t="shared" si="454"/>
        <v>0</v>
      </c>
      <c r="BF119" s="77">
        <f t="shared" ref="BF119:BG119" si="523">AZ119-BD119</f>
        <v>0</v>
      </c>
      <c r="BG119" s="77">
        <f t="shared" si="523"/>
        <v>0</v>
      </c>
      <c r="BI119" s="280">
        <f>0.75*BE119</f>
        <v>0</v>
      </c>
      <c r="BJ119" s="280">
        <f>0.75*BD119</f>
        <v>0</v>
      </c>
      <c r="BK119" s="281">
        <f>BI119/B119</f>
        <v>0</v>
      </c>
      <c r="BL119" s="281" t="e">
        <f>BI119/C119</f>
        <v>#DIV/0!</v>
      </c>
      <c r="BM119" s="279"/>
      <c r="BN119" s="280">
        <f>0.25*BE119+BG119</f>
        <v>0</v>
      </c>
      <c r="BO119" s="280">
        <f>BF119+0.25*BD119</f>
        <v>0</v>
      </c>
      <c r="BP119" s="281">
        <f>BN119/B119</f>
        <v>0</v>
      </c>
      <c r="BQ119" s="281" t="e">
        <f>BN119/C119</f>
        <v>#DIV/0!</v>
      </c>
      <c r="BR119" s="279"/>
      <c r="BS119" s="280">
        <f>SUM(AS119:AT119)</f>
        <v>0</v>
      </c>
      <c r="BT119" s="280" t="str">
        <f>BB119</f>
        <v>-</v>
      </c>
      <c r="BU119" s="281">
        <f>BS119/B119</f>
        <v>0</v>
      </c>
      <c r="BV119" s="281" t="e">
        <f>BS119/C119</f>
        <v>#DIV/0!</v>
      </c>
      <c r="BW119" s="279"/>
      <c r="BX119" s="280">
        <f>H119</f>
        <v>0</v>
      </c>
      <c r="BY119" s="280">
        <f>BX119/D119</f>
        <v>0</v>
      </c>
      <c r="BZ119" s="281">
        <f>BX119/B119</f>
        <v>0</v>
      </c>
      <c r="CA119" s="281" t="e">
        <f>BX119/C119</f>
        <v>#DIV/0!</v>
      </c>
    </row>
    <row r="120" spans="1:79" ht="14.25" customHeight="1" x14ac:dyDescent="0.35">
      <c r="A120" s="76" t="s">
        <v>163</v>
      </c>
      <c r="B120" s="77">
        <f>'JMP Total sum FINAL calcs'!B120</f>
        <v>11359.000015433978</v>
      </c>
      <c r="C120" s="77">
        <f t="shared" si="510"/>
        <v>11359</v>
      </c>
      <c r="D120" s="78">
        <f>[1]HH_Islam_wealth!D123</f>
        <v>5.0120585592278903</v>
      </c>
      <c r="E120" s="78">
        <v>52.820300000000003</v>
      </c>
      <c r="F120" s="78">
        <v>5999.8578799999996</v>
      </c>
      <c r="G120" s="80">
        <v>2.5888900000000001</v>
      </c>
      <c r="H120" s="80">
        <v>294.07154000000003</v>
      </c>
      <c r="I120" s="80">
        <v>1.08876</v>
      </c>
      <c r="J120" s="80">
        <v>123.67171</v>
      </c>
      <c r="K120" s="80"/>
      <c r="L120" s="80"/>
      <c r="M120" s="80">
        <v>65.595529999999997</v>
      </c>
      <c r="N120" s="80">
        <v>7450.9958500000002</v>
      </c>
      <c r="O120" s="80">
        <f t="shared" ref="O120:P120" si="524">M120</f>
        <v>65.595529999999997</v>
      </c>
      <c r="P120" s="80">
        <f t="shared" si="524"/>
        <v>7450.9958500000002</v>
      </c>
      <c r="Q120" s="80">
        <v>30.72683</v>
      </c>
      <c r="R120" s="80">
        <v>3490.2609000000002</v>
      </c>
      <c r="S120" s="80"/>
      <c r="T120" s="81"/>
      <c r="U120" s="80">
        <v>23.0974</v>
      </c>
      <c r="V120" s="80">
        <v>2623.6336700000002</v>
      </c>
      <c r="W120" s="80">
        <v>29.15645</v>
      </c>
      <c r="X120" s="80">
        <v>3311.8811599999999</v>
      </c>
      <c r="Y120" s="80">
        <v>44.068510000000003</v>
      </c>
      <c r="Z120" s="80">
        <v>5005.7419300000001</v>
      </c>
      <c r="AA120" s="77">
        <f>P120+T120</f>
        <v>7450.9958500000002</v>
      </c>
      <c r="AB120" s="82">
        <f>AA120/(AA120+R120)</f>
        <v>0.68100000029704078</v>
      </c>
      <c r="AC120" s="77">
        <f>V120*AB120</f>
        <v>1786.6945300493262</v>
      </c>
      <c r="AD120" s="77">
        <f>V120*(1-AB120)</f>
        <v>836.93913995067385</v>
      </c>
      <c r="AE120" s="77">
        <f>X120*AB120</f>
        <v>2255.3910709437637</v>
      </c>
      <c r="AF120" s="77">
        <f>X120*(1-AB120)</f>
        <v>1056.4900890562362</v>
      </c>
      <c r="AG120" s="77">
        <f>Z120*AB120</f>
        <v>3408.9102558169097</v>
      </c>
      <c r="AH120" s="77">
        <f>Z120*(1-AB120)</f>
        <v>1596.8316741830906</v>
      </c>
      <c r="AI120" s="77"/>
      <c r="AJ120" s="77">
        <f>AC120/D120</f>
        <v>356.47918094647468</v>
      </c>
      <c r="AK120" s="77">
        <f>AD120/($AI$2*D120)</f>
        <v>55.66170267569025</v>
      </c>
      <c r="AL120" s="77">
        <f>AE120/D120</f>
        <v>449.99296083468101</v>
      </c>
      <c r="AM120" s="77">
        <f>AF120/($AI$2*D120)</f>
        <v>70.263217968665614</v>
      </c>
      <c r="AN120" s="77">
        <f>AL120+AM120</f>
        <v>520.25617880334664</v>
      </c>
      <c r="AO120" s="77">
        <f>AG120/D120</f>
        <v>680.14174525966712</v>
      </c>
      <c r="AP120" s="77">
        <f>AH120/($AI$2*D120)</f>
        <v>106.19932278079656</v>
      </c>
      <c r="AQ120" s="77">
        <f>AO120+AP120</f>
        <v>786.34106804046371</v>
      </c>
      <c r="AR120" s="77">
        <f>AQ120+AN120</f>
        <v>1306.5972468438104</v>
      </c>
      <c r="AS120" s="77">
        <f>J120*AB120</f>
        <v>84.220434546735547</v>
      </c>
      <c r="AT120" s="77">
        <f>J120*(1-AB120)</f>
        <v>39.451275453264458</v>
      </c>
      <c r="AU120" s="77">
        <f>AS120/D120</f>
        <v>16.803561560882827</v>
      </c>
      <c r="AV120" s="77">
        <f>AT120/($AI$2*D120)</f>
        <v>2.6237572836966176</v>
      </c>
      <c r="AW120" s="77">
        <f>SUM(AU120:AV120)</f>
        <v>19.427318844579446</v>
      </c>
      <c r="AX120" s="77"/>
      <c r="AY120" s="77">
        <f t="shared" ref="AY120:AZ120" si="525">AQ120</f>
        <v>786.34106804046371</v>
      </c>
      <c r="AZ120" s="80">
        <f t="shared" si="525"/>
        <v>1306.5972468438104</v>
      </c>
      <c r="BA120" s="80">
        <f t="shared" si="512"/>
        <v>8317.623090000001</v>
      </c>
      <c r="BB120" s="77">
        <f>AW120</f>
        <v>19.427318844579446</v>
      </c>
      <c r="BC120" s="77">
        <f>BB120+AY120</f>
        <v>805.76838688504313</v>
      </c>
      <c r="BD120" s="77">
        <f t="shared" si="453"/>
        <v>690.14858557464117</v>
      </c>
      <c r="BE120" s="77">
        <f t="shared" si="454"/>
        <v>4393.3934690072701</v>
      </c>
      <c r="BF120" s="77">
        <f t="shared" ref="BF120:BG120" si="526">AZ120-BD120</f>
        <v>616.44866126916918</v>
      </c>
      <c r="BG120" s="77">
        <f t="shared" si="526"/>
        <v>3924.2296209927308</v>
      </c>
      <c r="BI120" s="280">
        <f>0.75*BE120</f>
        <v>3295.0451017554524</v>
      </c>
      <c r="BJ120" s="280">
        <f>0.75*BD120</f>
        <v>517.61143918098082</v>
      </c>
      <c r="BK120" s="281">
        <f>BI120/B120</f>
        <v>0.29008232214792923</v>
      </c>
      <c r="BL120" s="281">
        <f>BI120/C120</f>
        <v>0.290082322542077</v>
      </c>
      <c r="BM120" s="279"/>
      <c r="BN120" s="280">
        <f>0.25*BE120+BG120</f>
        <v>5022.5779882445486</v>
      </c>
      <c r="BO120" s="280">
        <f>BF120+0.25*BD120</f>
        <v>788.98580766282953</v>
      </c>
      <c r="BP120" s="281">
        <f>BN120/B120</f>
        <v>0.44216726660974986</v>
      </c>
      <c r="BQ120" s="281">
        <f>BN120/C120</f>
        <v>0.44216726721054217</v>
      </c>
      <c r="BR120" s="279"/>
      <c r="BS120" s="280">
        <f>SUM(AS120:AT120)</f>
        <v>123.67171</v>
      </c>
      <c r="BT120" s="280">
        <f>BB120</f>
        <v>19.427318844579446</v>
      </c>
      <c r="BU120" s="281">
        <f>BS120/B120</f>
        <v>1.0887552586667995E-2</v>
      </c>
      <c r="BV120" s="281">
        <f>BS120/C120</f>
        <v>1.0887552601461396E-2</v>
      </c>
      <c r="BW120" s="279"/>
      <c r="BX120" s="280">
        <f>H120</f>
        <v>294.07154000000003</v>
      </c>
      <c r="BY120" s="280">
        <f>BX120/D120</f>
        <v>58.672806098518905</v>
      </c>
      <c r="BZ120" s="281">
        <f>BX120/B120</f>
        <v>2.588885813895871E-2</v>
      </c>
      <c r="CA120" s="281">
        <f>BX120/C120</f>
        <v>2.5888858174135051E-2</v>
      </c>
    </row>
    <row r="121" spans="1:79" ht="14.25" customHeight="1" x14ac:dyDescent="0.35">
      <c r="A121" s="76" t="s">
        <v>165</v>
      </c>
      <c r="B121" s="77">
        <f>'JMP Total sum FINAL calcs'!B121</f>
        <v>0</v>
      </c>
      <c r="C121" s="77">
        <f t="shared" si="510"/>
        <v>0</v>
      </c>
      <c r="D121" s="78">
        <f>[1]HH_Islam_wealth!D124</f>
        <v>5.0120585592278903</v>
      </c>
      <c r="E121" s="79">
        <v>98.7</v>
      </c>
      <c r="F121" s="79">
        <v>272545</v>
      </c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1"/>
      <c r="U121" s="80"/>
      <c r="V121" s="80"/>
      <c r="W121" s="80"/>
      <c r="X121" s="80"/>
      <c r="Y121" s="80"/>
      <c r="Z121" s="80"/>
      <c r="AA121" s="77"/>
      <c r="AB121" s="82"/>
      <c r="AC121" s="84"/>
      <c r="AD121" s="84"/>
      <c r="AE121" s="84"/>
      <c r="AF121" s="84"/>
      <c r="AG121" s="84"/>
      <c r="AH121" s="84"/>
      <c r="AI121" s="84"/>
      <c r="AJ121" s="77"/>
      <c r="AK121" s="77"/>
      <c r="AL121" s="77"/>
      <c r="AM121" s="77"/>
      <c r="AN121" s="84"/>
      <c r="AO121" s="77"/>
      <c r="AP121" s="77"/>
      <c r="AQ121" s="84"/>
      <c r="AR121" s="84"/>
      <c r="AS121" s="77"/>
      <c r="AT121" s="77"/>
      <c r="AU121" s="77"/>
      <c r="AV121" s="77"/>
      <c r="AW121" s="84"/>
      <c r="AX121" s="77"/>
      <c r="AY121" s="77" t="s">
        <v>238</v>
      </c>
      <c r="AZ121" s="80">
        <f t="shared" ref="AZ121:AZ123" si="527">AR121</f>
        <v>0</v>
      </c>
      <c r="BA121" s="80">
        <f t="shared" si="512"/>
        <v>0</v>
      </c>
      <c r="BB121" s="77" t="s">
        <v>238</v>
      </c>
      <c r="BC121" s="77" t="s">
        <v>238</v>
      </c>
      <c r="BD121" s="77">
        <f t="shared" si="453"/>
        <v>0</v>
      </c>
      <c r="BE121" s="77">
        <f t="shared" si="454"/>
        <v>0</v>
      </c>
      <c r="BF121" s="77">
        <f t="shared" ref="BF121:BG121" si="528">AZ121-BD121</f>
        <v>0</v>
      </c>
      <c r="BG121" s="77">
        <f t="shared" si="528"/>
        <v>0</v>
      </c>
      <c r="BI121" s="280">
        <f>0.75*BE121</f>
        <v>0</v>
      </c>
      <c r="BJ121" s="280">
        <f>0.75*BD121</f>
        <v>0</v>
      </c>
      <c r="BK121" s="281" t="e">
        <f>BI121/B121</f>
        <v>#DIV/0!</v>
      </c>
      <c r="BL121" s="281" t="e">
        <f>BI121/C121</f>
        <v>#DIV/0!</v>
      </c>
      <c r="BM121" s="279"/>
      <c r="BN121" s="280">
        <f>0.25*BE121+BG121</f>
        <v>0</v>
      </c>
      <c r="BO121" s="280">
        <f>BF121+0.25*BD121</f>
        <v>0</v>
      </c>
      <c r="BP121" s="281" t="e">
        <f>BN121/B121</f>
        <v>#DIV/0!</v>
      </c>
      <c r="BQ121" s="281" t="e">
        <f>BN121/C121</f>
        <v>#DIV/0!</v>
      </c>
      <c r="BR121" s="279"/>
      <c r="BS121" s="280">
        <f>SUM(AS121:AT121)</f>
        <v>0</v>
      </c>
      <c r="BT121" s="280" t="str">
        <f>BB121</f>
        <v>-</v>
      </c>
      <c r="BU121" s="281" t="e">
        <f>BS121/B121</f>
        <v>#DIV/0!</v>
      </c>
      <c r="BV121" s="281" t="e">
        <f>BS121/C121</f>
        <v>#DIV/0!</v>
      </c>
      <c r="BW121" s="279"/>
      <c r="BX121" s="280">
        <f>H121</f>
        <v>0</v>
      </c>
      <c r="BY121" s="280">
        <f>BX121/D121</f>
        <v>0</v>
      </c>
      <c r="BZ121" s="281" t="e">
        <f>BX121/B121</f>
        <v>#DIV/0!</v>
      </c>
      <c r="CA121" s="281" t="e">
        <f>BX121/C121</f>
        <v>#DIV/0!</v>
      </c>
    </row>
    <row r="122" spans="1:79" ht="14.25" customHeight="1" x14ac:dyDescent="0.35">
      <c r="A122" s="76" t="s">
        <v>166</v>
      </c>
      <c r="B122" s="77">
        <f>'JMP Total sum FINAL calcs'!B122</f>
        <v>1618</v>
      </c>
      <c r="C122" s="77">
        <f t="shared" si="510"/>
        <v>0</v>
      </c>
      <c r="D122" s="78">
        <f>[1]HH_Islam_wealth!D125</f>
        <v>5.0120585592278903</v>
      </c>
      <c r="E122" s="79">
        <v>86.9</v>
      </c>
      <c r="F122" s="79">
        <v>1406</v>
      </c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1"/>
      <c r="U122" s="80"/>
      <c r="V122" s="80"/>
      <c r="W122" s="80"/>
      <c r="X122" s="80"/>
      <c r="Y122" s="80"/>
      <c r="Z122" s="80"/>
      <c r="AA122" s="77"/>
      <c r="AB122" s="82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 t="s">
        <v>238</v>
      </c>
      <c r="AZ122" s="80">
        <f t="shared" si="527"/>
        <v>0</v>
      </c>
      <c r="BA122" s="80">
        <f t="shared" si="512"/>
        <v>0</v>
      </c>
      <c r="BB122" s="77" t="s">
        <v>238</v>
      </c>
      <c r="BC122" s="77" t="s">
        <v>238</v>
      </c>
      <c r="BD122" s="77">
        <f t="shared" si="453"/>
        <v>0</v>
      </c>
      <c r="BE122" s="77">
        <f t="shared" si="454"/>
        <v>0</v>
      </c>
      <c r="BF122" s="77">
        <f t="shared" ref="BF122:BG122" si="529">AZ122-BD122</f>
        <v>0</v>
      </c>
      <c r="BG122" s="77">
        <f t="shared" si="529"/>
        <v>0</v>
      </c>
      <c r="BI122" s="280">
        <f>0.75*BE122</f>
        <v>0</v>
      </c>
      <c r="BJ122" s="280">
        <f>0.75*BD122</f>
        <v>0</v>
      </c>
      <c r="BK122" s="281">
        <f>BI122/B122</f>
        <v>0</v>
      </c>
      <c r="BL122" s="281" t="e">
        <f>BI122/C122</f>
        <v>#DIV/0!</v>
      </c>
      <c r="BM122" s="279"/>
      <c r="BN122" s="280">
        <f>0.25*BE122+BG122</f>
        <v>0</v>
      </c>
      <c r="BO122" s="280">
        <f>BF122+0.25*BD122</f>
        <v>0</v>
      </c>
      <c r="BP122" s="281">
        <f>BN122/B122</f>
        <v>0</v>
      </c>
      <c r="BQ122" s="281" t="e">
        <f>BN122/C122</f>
        <v>#DIV/0!</v>
      </c>
      <c r="BR122" s="279"/>
      <c r="BS122" s="280">
        <f>SUM(AS122:AT122)</f>
        <v>0</v>
      </c>
      <c r="BT122" s="280" t="str">
        <f>BB122</f>
        <v>-</v>
      </c>
      <c r="BU122" s="281">
        <f>BS122/B122</f>
        <v>0</v>
      </c>
      <c r="BV122" s="281" t="e">
        <f>BS122/C122</f>
        <v>#DIV/0!</v>
      </c>
      <c r="BW122" s="279"/>
      <c r="BX122" s="280">
        <f>H122</f>
        <v>0</v>
      </c>
      <c r="BY122" s="280">
        <f>BX122/D122</f>
        <v>0</v>
      </c>
      <c r="BZ122" s="281">
        <f>BX122/B122</f>
        <v>0</v>
      </c>
      <c r="CA122" s="281" t="e">
        <f>BX122/C122</f>
        <v>#DIV/0!</v>
      </c>
    </row>
    <row r="123" spans="1:79" ht="14.25" customHeight="1" x14ac:dyDescent="0.35">
      <c r="A123" s="76" t="s">
        <v>168</v>
      </c>
      <c r="B123" s="77">
        <f>'JMP Total sum FINAL calcs'!B123</f>
        <v>55143.994354311209</v>
      </c>
      <c r="C123" s="77">
        <f t="shared" si="510"/>
        <v>0</v>
      </c>
      <c r="D123" s="78">
        <f>[1]HH_Islam_wealth!D126</f>
        <v>5.0120585592278903</v>
      </c>
      <c r="E123" s="79">
        <v>90.1</v>
      </c>
      <c r="F123" s="79">
        <v>49662</v>
      </c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1"/>
      <c r="U123" s="80"/>
      <c r="V123" s="80"/>
      <c r="W123" s="80"/>
      <c r="X123" s="80"/>
      <c r="Y123" s="80"/>
      <c r="Z123" s="80"/>
      <c r="AA123" s="77"/>
      <c r="AB123" s="82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 t="s">
        <v>238</v>
      </c>
      <c r="AZ123" s="80">
        <f t="shared" si="527"/>
        <v>0</v>
      </c>
      <c r="BA123" s="80">
        <f t="shared" si="512"/>
        <v>0</v>
      </c>
      <c r="BB123" s="77" t="s">
        <v>238</v>
      </c>
      <c r="BC123" s="77" t="s">
        <v>238</v>
      </c>
      <c r="BD123" s="77">
        <f t="shared" si="453"/>
        <v>0</v>
      </c>
      <c r="BE123" s="77">
        <f t="shared" si="454"/>
        <v>0</v>
      </c>
      <c r="BF123" s="77">
        <f t="shared" ref="BF123:BG123" si="530">AZ123-BD123</f>
        <v>0</v>
      </c>
      <c r="BG123" s="77">
        <f t="shared" si="530"/>
        <v>0</v>
      </c>
      <c r="BI123" s="280">
        <f>0.75*BE123</f>
        <v>0</v>
      </c>
      <c r="BJ123" s="280">
        <f>0.75*BD123</f>
        <v>0</v>
      </c>
      <c r="BK123" s="281">
        <f>BI123/B123</f>
        <v>0</v>
      </c>
      <c r="BL123" s="281" t="e">
        <f>BI123/C123</f>
        <v>#DIV/0!</v>
      </c>
      <c r="BM123" s="279"/>
      <c r="BN123" s="280">
        <f>0.25*BE123+BG123</f>
        <v>0</v>
      </c>
      <c r="BO123" s="280">
        <f>BF123+0.25*BD123</f>
        <v>0</v>
      </c>
      <c r="BP123" s="281">
        <f>BN123/B123</f>
        <v>0</v>
      </c>
      <c r="BQ123" s="281" t="e">
        <f>BN123/C123</f>
        <v>#DIV/0!</v>
      </c>
      <c r="BR123" s="279"/>
      <c r="BS123" s="280">
        <f>SUM(AS123:AT123)</f>
        <v>0</v>
      </c>
      <c r="BT123" s="280" t="str">
        <f>BB123</f>
        <v>-</v>
      </c>
      <c r="BU123" s="281">
        <f>BS123/B123</f>
        <v>0</v>
      </c>
      <c r="BV123" s="281" t="e">
        <f>BS123/C123</f>
        <v>#DIV/0!</v>
      </c>
      <c r="BW123" s="279"/>
      <c r="BX123" s="280">
        <f>H123</f>
        <v>0</v>
      </c>
      <c r="BY123" s="280">
        <f>BX123/D123</f>
        <v>0</v>
      </c>
      <c r="BZ123" s="281">
        <f>BX123/B123</f>
        <v>0</v>
      </c>
      <c r="CA123" s="281" t="e">
        <f>BX123/C123</f>
        <v>#DIV/0!</v>
      </c>
    </row>
    <row r="124" spans="1:79" ht="14.25" customHeight="1" x14ac:dyDescent="0.35">
      <c r="A124" s="76" t="s">
        <v>169</v>
      </c>
      <c r="B124" s="77">
        <f>'JMP Total sum FINAL calcs'!B124</f>
        <v>21728.999990816334</v>
      </c>
      <c r="C124" s="77">
        <f t="shared" si="510"/>
        <v>17245.220389999999</v>
      </c>
      <c r="D124" s="78">
        <f>[1]HH_Islam_wealth!D127</f>
        <v>5.0120585592278903</v>
      </c>
      <c r="E124" s="78">
        <v>100</v>
      </c>
      <c r="F124" s="78">
        <v>17245.220389999999</v>
      </c>
      <c r="G124" s="80">
        <v>0</v>
      </c>
      <c r="H124" s="80">
        <v>0</v>
      </c>
      <c r="I124" s="80">
        <v>0</v>
      </c>
      <c r="J124" s="80">
        <v>0</v>
      </c>
      <c r="K124" s="80"/>
      <c r="L124" s="80"/>
      <c r="M124" s="80">
        <v>100</v>
      </c>
      <c r="N124" s="80">
        <v>17245.220389999999</v>
      </c>
      <c r="O124" s="80">
        <f t="shared" ref="O124:P124" si="531">M124</f>
        <v>100</v>
      </c>
      <c r="P124" s="80">
        <f t="shared" si="531"/>
        <v>17245.220389999999</v>
      </c>
      <c r="Q124" s="80">
        <v>0</v>
      </c>
      <c r="R124" s="80">
        <v>0</v>
      </c>
      <c r="S124" s="80"/>
      <c r="T124" s="81"/>
      <c r="U124" s="80">
        <v>68</v>
      </c>
      <c r="V124" s="80">
        <v>11726.74986</v>
      </c>
      <c r="W124" s="80">
        <v>32</v>
      </c>
      <c r="X124" s="80">
        <v>5518.4705199999999</v>
      </c>
      <c r="Y124" s="80">
        <v>0</v>
      </c>
      <c r="Z124" s="80">
        <v>0</v>
      </c>
      <c r="AA124" s="77">
        <f t="shared" ref="AA124:AA127" si="532">P124+T124</f>
        <v>17245.220389999999</v>
      </c>
      <c r="AB124" s="82">
        <f t="shared" ref="AB124:AB127" si="533">AA124/(AA124+R124)</f>
        <v>1</v>
      </c>
      <c r="AC124" s="77">
        <f t="shared" ref="AC124:AC127" si="534">V124*AB124</f>
        <v>11726.74986</v>
      </c>
      <c r="AD124" s="77">
        <f t="shared" ref="AD124:AD127" si="535">V124*(1-AB124)</f>
        <v>0</v>
      </c>
      <c r="AE124" s="77">
        <f t="shared" ref="AE124:AE127" si="536">X124*AB124</f>
        <v>5518.4705199999999</v>
      </c>
      <c r="AF124" s="77">
        <f t="shared" ref="AF124:AF127" si="537">X124*(1-AB124)</f>
        <v>0</v>
      </c>
      <c r="AG124" s="77">
        <f t="shared" ref="AG124:AG127" si="538">Z124*AB124</f>
        <v>0</v>
      </c>
      <c r="AH124" s="77">
        <f t="shared" ref="AH124:AH127" si="539">Z124*(1-AB124)</f>
        <v>0</v>
      </c>
      <c r="AI124" s="77"/>
      <c r="AJ124" s="77">
        <f>AC124/D124</f>
        <v>2339.7072722563144</v>
      </c>
      <c r="AK124" s="77">
        <f>AD124/($AI$2*D124)</f>
        <v>0</v>
      </c>
      <c r="AL124" s="77">
        <f>AE124/D124</f>
        <v>1101.0387158864564</v>
      </c>
      <c r="AM124" s="77">
        <f>AF124/($AI$2*D124)</f>
        <v>0</v>
      </c>
      <c r="AN124" s="77">
        <f t="shared" ref="AN124:AN127" si="540">AL124+AM124</f>
        <v>1101.0387158864564</v>
      </c>
      <c r="AO124" s="77">
        <f>AG124/D124</f>
        <v>0</v>
      </c>
      <c r="AP124" s="77">
        <f>AH124/($AI$2*D124)</f>
        <v>0</v>
      </c>
      <c r="AQ124" s="77">
        <f t="shared" ref="AQ124:AQ127" si="541">AO124+AP124</f>
        <v>0</v>
      </c>
      <c r="AR124" s="77">
        <f t="shared" ref="AR124:AR127" si="542">AQ124+AN124</f>
        <v>1101.0387158864564</v>
      </c>
      <c r="AS124" s="77">
        <f t="shared" ref="AS124:AS127" si="543">J124*AB124</f>
        <v>0</v>
      </c>
      <c r="AT124" s="77">
        <f t="shared" ref="AT124:AT127" si="544">J124*(1-AB124)</f>
        <v>0</v>
      </c>
      <c r="AU124" s="77">
        <f>AS124/D124</f>
        <v>0</v>
      </c>
      <c r="AV124" s="77">
        <f>AT124/($AI$2*D124)</f>
        <v>0</v>
      </c>
      <c r="AW124" s="77">
        <f t="shared" ref="AW124:AW127" si="545">SUM(AU124:AV124)</f>
        <v>0</v>
      </c>
      <c r="AX124" s="77"/>
      <c r="AY124" s="77">
        <f t="shared" ref="AY124:AZ124" si="546">AQ124</f>
        <v>0</v>
      </c>
      <c r="AZ124" s="80">
        <f t="shared" si="546"/>
        <v>1101.0387158864564</v>
      </c>
      <c r="BA124" s="80">
        <f t="shared" si="512"/>
        <v>5518.4705199999999</v>
      </c>
      <c r="BB124" s="77">
        <f t="shared" ref="BB124:BB127" si="547">AW124</f>
        <v>0</v>
      </c>
      <c r="BC124" s="77">
        <f t="shared" ref="BC124:BC127" si="548">BB124+AY124</f>
        <v>0</v>
      </c>
      <c r="BD124" s="77">
        <f t="shared" si="453"/>
        <v>1101.0387158864564</v>
      </c>
      <c r="BE124" s="77">
        <f t="shared" si="454"/>
        <v>5518.4705199999999</v>
      </c>
      <c r="BF124" s="77">
        <f t="shared" ref="BF124:BG124" si="549">AZ124-BD124</f>
        <v>0</v>
      </c>
      <c r="BG124" s="77">
        <f t="shared" si="549"/>
        <v>0</v>
      </c>
      <c r="BI124" s="280">
        <f>0.75*BE124</f>
        <v>4138.8528900000001</v>
      </c>
      <c r="BJ124" s="280">
        <f>0.75*BD124</f>
        <v>825.77903691484232</v>
      </c>
      <c r="BK124" s="281">
        <f>BI124/B124</f>
        <v>0.190475994834059</v>
      </c>
      <c r="BL124" s="281">
        <f>BI124/C124</f>
        <v>0.23999999979124653</v>
      </c>
      <c r="BM124" s="279"/>
      <c r="BN124" s="280">
        <f>0.25*BE124+BG124</f>
        <v>1379.61763</v>
      </c>
      <c r="BO124" s="280">
        <f>BF124+0.25*BD124</f>
        <v>275.25967897161411</v>
      </c>
      <c r="BP124" s="281">
        <f>BN124/B124</f>
        <v>6.3491998278019671E-2</v>
      </c>
      <c r="BQ124" s="281">
        <f>BN124/C124</f>
        <v>7.9999999930415511E-2</v>
      </c>
      <c r="BR124" s="279"/>
      <c r="BS124" s="280">
        <f>SUM(AS124:AT124)</f>
        <v>0</v>
      </c>
      <c r="BT124" s="280">
        <f>BB124</f>
        <v>0</v>
      </c>
      <c r="BU124" s="281">
        <f>BS124/B124</f>
        <v>0</v>
      </c>
      <c r="BV124" s="281">
        <f>BS124/C124</f>
        <v>0</v>
      </c>
      <c r="BW124" s="279"/>
      <c r="BX124" s="280">
        <f>H124</f>
        <v>0</v>
      </c>
      <c r="BY124" s="280">
        <f>BX124/D124</f>
        <v>0</v>
      </c>
      <c r="BZ124" s="281">
        <f>BX124/B124</f>
        <v>0</v>
      </c>
      <c r="CA124" s="281">
        <f>BX124/C124</f>
        <v>0</v>
      </c>
    </row>
    <row r="125" spans="1:79" ht="14.25" customHeight="1" x14ac:dyDescent="0.35">
      <c r="A125" s="76" t="s">
        <v>137</v>
      </c>
      <c r="B125" s="77">
        <f>'JMP Total sum FINAL calcs'!B125</f>
        <v>8251165.6111926055</v>
      </c>
      <c r="C125" s="77">
        <f t="shared" si="510"/>
        <v>1081067.2647599999</v>
      </c>
      <c r="D125" s="78">
        <f>[1]HH_Islam_wealth!D128</f>
        <v>5.0120585592278903</v>
      </c>
      <c r="E125" s="78">
        <v>55.430259999999997</v>
      </c>
      <c r="F125" s="78">
        <v>599238.44661999994</v>
      </c>
      <c r="G125" s="80">
        <v>0.78334999999999999</v>
      </c>
      <c r="H125" s="80">
        <v>8468.5352000000003</v>
      </c>
      <c r="I125" s="80">
        <v>43.700949999999999</v>
      </c>
      <c r="J125" s="80">
        <v>472436.6826</v>
      </c>
      <c r="K125" s="80"/>
      <c r="L125" s="80"/>
      <c r="M125" s="80">
        <v>47.843499999999999</v>
      </c>
      <c r="N125" s="80">
        <v>517220.39760999999</v>
      </c>
      <c r="O125" s="80">
        <f t="shared" ref="O125:P125" si="550">M125</f>
        <v>47.843499999999999</v>
      </c>
      <c r="P125" s="80">
        <f t="shared" si="550"/>
        <v>517220.39760999999</v>
      </c>
      <c r="Q125" s="80">
        <v>7.6722000000000001</v>
      </c>
      <c r="R125" s="80">
        <v>82941.649350000007</v>
      </c>
      <c r="S125" s="80"/>
      <c r="T125" s="81"/>
      <c r="U125" s="80">
        <v>23.3</v>
      </c>
      <c r="V125" s="80">
        <v>251888.67269000001</v>
      </c>
      <c r="W125" s="80">
        <v>24.6</v>
      </c>
      <c r="X125" s="80">
        <v>265942.54713000002</v>
      </c>
      <c r="Y125" s="80">
        <v>7.6157000000000004</v>
      </c>
      <c r="Z125" s="80">
        <v>82330.827139999994</v>
      </c>
      <c r="AA125" s="77">
        <f t="shared" si="532"/>
        <v>517220.39760999999</v>
      </c>
      <c r="AB125" s="82">
        <f t="shared" si="533"/>
        <v>0.86180124223095378</v>
      </c>
      <c r="AC125" s="77">
        <f t="shared" si="534"/>
        <v>217077.97102814814</v>
      </c>
      <c r="AD125" s="77">
        <f t="shared" si="535"/>
        <v>34810.701661851876</v>
      </c>
      <c r="AE125" s="77">
        <f t="shared" si="536"/>
        <v>229189.617478698</v>
      </c>
      <c r="AF125" s="77">
        <f t="shared" si="537"/>
        <v>36752.929651302031</v>
      </c>
      <c r="AG125" s="77">
        <f t="shared" si="538"/>
        <v>70952.809103153922</v>
      </c>
      <c r="AH125" s="77">
        <f t="shared" si="539"/>
        <v>11378.018036846075</v>
      </c>
      <c r="AI125" s="77"/>
      <c r="AJ125" s="77">
        <f>AC125/D125</f>
        <v>43311.140215725871</v>
      </c>
      <c r="AK125" s="77">
        <f>AD125/($AI$2*D125)</f>
        <v>2315.1300176358727</v>
      </c>
      <c r="AL125" s="77">
        <f>AE125/D125</f>
        <v>45727.641600820549</v>
      </c>
      <c r="AM125" s="77">
        <f>AF125/($AI$2*D125)</f>
        <v>2444.3003619497372</v>
      </c>
      <c r="AN125" s="77">
        <f t="shared" si="540"/>
        <v>48171.941962770288</v>
      </c>
      <c r="AO125" s="77">
        <f>AG125/D125</f>
        <v>14156.42061334659</v>
      </c>
      <c r="AP125" s="77">
        <f>AH125/($AI$2*D125)</f>
        <v>756.70957035525032</v>
      </c>
      <c r="AQ125" s="77">
        <f t="shared" si="541"/>
        <v>14913.13018370184</v>
      </c>
      <c r="AR125" s="77">
        <f t="shared" si="542"/>
        <v>63085.072146472128</v>
      </c>
      <c r="AS125" s="77">
        <f t="shared" si="543"/>
        <v>407146.51994015084</v>
      </c>
      <c r="AT125" s="77">
        <f t="shared" si="544"/>
        <v>65290.162659849171</v>
      </c>
      <c r="AU125" s="77">
        <f>AS125/D125</f>
        <v>81233.392453194305</v>
      </c>
      <c r="AV125" s="77">
        <f>AT125/($AI$2*D125)</f>
        <v>4342.205362547822</v>
      </c>
      <c r="AW125" s="77">
        <f t="shared" si="545"/>
        <v>85575.597815742134</v>
      </c>
      <c r="AX125" s="77"/>
      <c r="AY125" s="77">
        <f t="shared" ref="AY125:AZ125" si="551">AQ125</f>
        <v>14913.13018370184</v>
      </c>
      <c r="AZ125" s="80">
        <f t="shared" si="551"/>
        <v>63085.072146472128</v>
      </c>
      <c r="BA125" s="80">
        <f t="shared" si="512"/>
        <v>348273.37427000003</v>
      </c>
      <c r="BB125" s="77">
        <f t="shared" si="547"/>
        <v>85575.597815742134</v>
      </c>
      <c r="BC125" s="77">
        <f t="shared" si="548"/>
        <v>100488.72799944397</v>
      </c>
      <c r="BD125" s="77">
        <f t="shared" si="453"/>
        <v>34968.219511977077</v>
      </c>
      <c r="BE125" s="77">
        <f t="shared" si="454"/>
        <v>193048.8368686341</v>
      </c>
      <c r="BF125" s="77">
        <f t="shared" ref="BF125:BG125" si="552">AZ125-BD125</f>
        <v>28116.852634495051</v>
      </c>
      <c r="BG125" s="77">
        <f t="shared" si="552"/>
        <v>155224.53740136593</v>
      </c>
      <c r="BI125" s="280">
        <f>0.75*BE125</f>
        <v>144786.62765147557</v>
      </c>
      <c r="BJ125" s="280">
        <f>0.75*BD125</f>
        <v>26226.164633982808</v>
      </c>
      <c r="BK125" s="281">
        <f>BI125/B125</f>
        <v>1.7547415053101624E-2</v>
      </c>
      <c r="BL125" s="281">
        <f>BI125/C125</f>
        <v>0.13392934220759947</v>
      </c>
      <c r="BM125" s="279"/>
      <c r="BN125" s="280">
        <f>0.25*BE125+BG125</f>
        <v>203486.74661852446</v>
      </c>
      <c r="BO125" s="280">
        <f>BF125+0.25*BD125</f>
        <v>36858.907512489321</v>
      </c>
      <c r="BP125" s="281">
        <f>BN125/B125</f>
        <v>2.4661575855718758E-2</v>
      </c>
      <c r="BQ125" s="281">
        <f>BN125/C125</f>
        <v>0.18822764618971152</v>
      </c>
      <c r="BR125" s="279"/>
      <c r="BS125" s="280">
        <f>SUM(AS125:AT125)</f>
        <v>472436.6826</v>
      </c>
      <c r="BT125" s="280">
        <f>BB125</f>
        <v>85575.597815742134</v>
      </c>
      <c r="BU125" s="281">
        <f>BS125/B125</f>
        <v>5.7256962817367939E-2</v>
      </c>
      <c r="BV125" s="281">
        <f>BS125/C125</f>
        <v>0.43700951642900993</v>
      </c>
      <c r="BW125" s="279"/>
      <c r="BX125" s="280">
        <f>H125</f>
        <v>8468.5352000000003</v>
      </c>
      <c r="BY125" s="280">
        <f>BX125/D125</f>
        <v>1689.6321341673593</v>
      </c>
      <c r="BZ125" s="281">
        <f>BX125/B125</f>
        <v>1.0263441068874603E-3</v>
      </c>
      <c r="CA125" s="281">
        <f>BX125/C125</f>
        <v>7.8334951728281591E-3</v>
      </c>
    </row>
    <row r="126" spans="1:79" ht="14.25" customHeight="1" x14ac:dyDescent="0.35">
      <c r="A126" s="76" t="s">
        <v>157</v>
      </c>
      <c r="B126" s="77">
        <f>'JMP Total sum FINAL calcs'!B126</f>
        <v>196440.00449179963</v>
      </c>
      <c r="C126" s="77">
        <f t="shared" si="510"/>
        <v>36247.108140000004</v>
      </c>
      <c r="D126" s="78">
        <f>[1]HH_Islam_wealth!D129</f>
        <v>5.0120585592278903</v>
      </c>
      <c r="E126" s="78">
        <v>90.06935</v>
      </c>
      <c r="F126" s="78">
        <v>32647.533039999998</v>
      </c>
      <c r="G126" s="80">
        <v>9.0990000000000001E-2</v>
      </c>
      <c r="H126" s="80">
        <v>32.982930000000003</v>
      </c>
      <c r="I126" s="80">
        <v>1.4472799999999999</v>
      </c>
      <c r="J126" s="80">
        <v>524.59680000000003</v>
      </c>
      <c r="K126" s="80">
        <v>60.720889999999997</v>
      </c>
      <c r="L126" s="80">
        <v>22009.56639</v>
      </c>
      <c r="M126" s="80"/>
      <c r="N126" s="80"/>
      <c r="O126" s="80">
        <f t="shared" ref="O126:P126" si="553">K126</f>
        <v>60.720889999999997</v>
      </c>
      <c r="P126" s="80">
        <f t="shared" si="553"/>
        <v>22009.56639</v>
      </c>
      <c r="Q126" s="80">
        <v>0</v>
      </c>
      <c r="R126" s="80">
        <v>0</v>
      </c>
      <c r="S126" s="80">
        <v>37.740839999999999</v>
      </c>
      <c r="T126" s="81">
        <v>13679.962020000001</v>
      </c>
      <c r="U126" s="80">
        <v>0.48280000000000001</v>
      </c>
      <c r="V126" s="80">
        <v>175.00103999999999</v>
      </c>
      <c r="W126" s="80">
        <v>94.768339999999995</v>
      </c>
      <c r="X126" s="80">
        <v>34350.784440000003</v>
      </c>
      <c r="Y126" s="80">
        <v>3.2105800000000002</v>
      </c>
      <c r="Z126" s="80">
        <v>1163.7429299999999</v>
      </c>
      <c r="AA126" s="77">
        <f t="shared" si="532"/>
        <v>35689.528409999999</v>
      </c>
      <c r="AB126" s="82">
        <f t="shared" si="533"/>
        <v>1</v>
      </c>
      <c r="AC126" s="77">
        <f t="shared" si="534"/>
        <v>175.00103999999999</v>
      </c>
      <c r="AD126" s="77">
        <f t="shared" si="535"/>
        <v>0</v>
      </c>
      <c r="AE126" s="77">
        <f t="shared" si="536"/>
        <v>34350.784440000003</v>
      </c>
      <c r="AF126" s="77">
        <f t="shared" si="537"/>
        <v>0</v>
      </c>
      <c r="AG126" s="77">
        <f t="shared" si="538"/>
        <v>1163.7429299999999</v>
      </c>
      <c r="AH126" s="77">
        <f t="shared" si="539"/>
        <v>0</v>
      </c>
      <c r="AI126" s="77"/>
      <c r="AJ126" s="77">
        <f>AC126/D126</f>
        <v>34.916000667589756</v>
      </c>
      <c r="AK126" s="77">
        <f>AD126/($AI$2*D126)</f>
        <v>0</v>
      </c>
      <c r="AL126" s="77">
        <f>AE126/D126</f>
        <v>6853.6279123785325</v>
      </c>
      <c r="AM126" s="77">
        <f>AF126/($AI$2*D126)</f>
        <v>0</v>
      </c>
      <c r="AN126" s="77">
        <f t="shared" si="540"/>
        <v>6853.6279123785325</v>
      </c>
      <c r="AO126" s="77">
        <f>AG126/D126</f>
        <v>232.1886139692819</v>
      </c>
      <c r="AP126" s="77">
        <f>AH126/($AI$2*D126)</f>
        <v>0</v>
      </c>
      <c r="AQ126" s="77">
        <f t="shared" si="541"/>
        <v>232.1886139692819</v>
      </c>
      <c r="AR126" s="77">
        <f t="shared" si="542"/>
        <v>7085.816526347814</v>
      </c>
      <c r="AS126" s="77">
        <f t="shared" si="543"/>
        <v>524.59680000000003</v>
      </c>
      <c r="AT126" s="77">
        <f t="shared" si="544"/>
        <v>0</v>
      </c>
      <c r="AU126" s="77">
        <f>AS126/D126</f>
        <v>104.66693351659769</v>
      </c>
      <c r="AV126" s="77">
        <f>AT126/($AI$2*D126)</f>
        <v>0</v>
      </c>
      <c r="AW126" s="77">
        <f t="shared" si="545"/>
        <v>104.66693351659769</v>
      </c>
      <c r="AX126" s="77"/>
      <c r="AY126" s="77">
        <f t="shared" ref="AY126:AZ126" si="554">AQ126</f>
        <v>232.1886139692819</v>
      </c>
      <c r="AZ126" s="80">
        <f t="shared" si="554"/>
        <v>7085.816526347814</v>
      </c>
      <c r="BA126" s="80">
        <f t="shared" si="512"/>
        <v>35514.527370000003</v>
      </c>
      <c r="BB126" s="77">
        <f t="shared" si="547"/>
        <v>104.66693351659769</v>
      </c>
      <c r="BC126" s="77">
        <f t="shared" si="548"/>
        <v>336.85554748587958</v>
      </c>
      <c r="BD126" s="77">
        <f t="shared" si="453"/>
        <v>6382.1488874740553</v>
      </c>
      <c r="BE126" s="77">
        <f t="shared" si="454"/>
        <v>31987.703957731101</v>
      </c>
      <c r="BF126" s="77">
        <f t="shared" ref="BF126:BG126" si="555">AZ126-BD126</f>
        <v>703.66763887375873</v>
      </c>
      <c r="BG126" s="77">
        <f t="shared" si="555"/>
        <v>3526.8234122689028</v>
      </c>
      <c r="BI126" s="280">
        <f>0.75*BE126</f>
        <v>23990.777968298324</v>
      </c>
      <c r="BJ126" s="280">
        <f>0.75*BD126</f>
        <v>4786.6116656055419</v>
      </c>
      <c r="BK126" s="281">
        <f>BI126/B126</f>
        <v>0.12212776124885406</v>
      </c>
      <c r="BL126" s="281">
        <f>BI126/C126</f>
        <v>0.6618673654084869</v>
      </c>
      <c r="BM126" s="279"/>
      <c r="BN126" s="280">
        <f>0.25*BE126+BG126</f>
        <v>11523.749401701678</v>
      </c>
      <c r="BO126" s="280">
        <f>BF126+0.25*BD126</f>
        <v>2299.2048607422726</v>
      </c>
      <c r="BP126" s="281">
        <f>BN126/B126</f>
        <v>5.8662946132149653E-2</v>
      </c>
      <c r="BQ126" s="281">
        <f>BN126/C126</f>
        <v>0.31792189758125283</v>
      </c>
      <c r="BR126" s="279"/>
      <c r="BS126" s="280">
        <f>SUM(AS126:AT126)</f>
        <v>524.59680000000003</v>
      </c>
      <c r="BT126" s="280">
        <f>BB126</f>
        <v>104.66693351659769</v>
      </c>
      <c r="BU126" s="281">
        <f>BS126/B126</f>
        <v>2.6705191814526724E-3</v>
      </c>
      <c r="BV126" s="281">
        <f>BS126/C126</f>
        <v>1.4472790435413753E-2</v>
      </c>
      <c r="BW126" s="279"/>
      <c r="BX126" s="280">
        <f>H126</f>
        <v>32.982930000000003</v>
      </c>
      <c r="BY126" s="280">
        <f>BX126/D126</f>
        <v>6.5807152111728398</v>
      </c>
      <c r="BZ126" s="281">
        <f>BX126/B126</f>
        <v>1.6790332542156338E-4</v>
      </c>
      <c r="CA126" s="281">
        <f>BX126/C126</f>
        <v>9.0994652242621635E-4</v>
      </c>
    </row>
    <row r="127" spans="1:79" ht="14.25" customHeight="1" x14ac:dyDescent="0.35">
      <c r="A127" s="76" t="s">
        <v>159</v>
      </c>
      <c r="B127" s="77">
        <f>'JMP Total sum FINAL calcs'!B127</f>
        <v>611342.87215134816</v>
      </c>
      <c r="C127" s="77">
        <f t="shared" si="510"/>
        <v>142357.32668</v>
      </c>
      <c r="D127" s="78">
        <f>[1]HH_Islam_wealth!D130</f>
        <v>5.0120585592278903</v>
      </c>
      <c r="E127" s="78">
        <v>70.4953</v>
      </c>
      <c r="F127" s="78">
        <v>100355.22253</v>
      </c>
      <c r="G127" s="80">
        <v>4.3622699999999996</v>
      </c>
      <c r="H127" s="80">
        <v>6210.0041099999999</v>
      </c>
      <c r="I127" s="80">
        <v>0</v>
      </c>
      <c r="J127" s="80">
        <v>0</v>
      </c>
      <c r="K127" s="80"/>
      <c r="L127" s="80"/>
      <c r="M127" s="80">
        <v>77.909049999999993</v>
      </c>
      <c r="N127" s="80">
        <v>110909.24413000001</v>
      </c>
      <c r="O127" s="80">
        <f t="shared" ref="O127:P127" si="556">M127</f>
        <v>77.909049999999993</v>
      </c>
      <c r="P127" s="80">
        <f t="shared" si="556"/>
        <v>110909.24413000001</v>
      </c>
      <c r="Q127" s="80">
        <v>17.728680000000001</v>
      </c>
      <c r="R127" s="80">
        <v>25238.078440000001</v>
      </c>
      <c r="S127" s="80"/>
      <c r="T127" s="81"/>
      <c r="U127" s="80">
        <v>22.95703</v>
      </c>
      <c r="V127" s="80">
        <v>32681.014200000001</v>
      </c>
      <c r="W127" s="80">
        <v>40.151510000000002</v>
      </c>
      <c r="X127" s="80">
        <v>57158.622009999999</v>
      </c>
      <c r="Y127" s="80">
        <v>32.52919</v>
      </c>
      <c r="Z127" s="80">
        <v>46307.686370000003</v>
      </c>
      <c r="AA127" s="77">
        <f t="shared" si="532"/>
        <v>110909.24413000001</v>
      </c>
      <c r="AB127" s="82">
        <f t="shared" si="533"/>
        <v>0.81462670022744021</v>
      </c>
      <c r="AC127" s="77">
        <f t="shared" si="534"/>
        <v>26622.826757832117</v>
      </c>
      <c r="AD127" s="77">
        <f t="shared" si="535"/>
        <v>6058.1874421678831</v>
      </c>
      <c r="AE127" s="77">
        <f t="shared" si="536"/>
        <v>46562.939637553834</v>
      </c>
      <c r="AF127" s="77">
        <f t="shared" si="537"/>
        <v>10595.682372446163</v>
      </c>
      <c r="AG127" s="77">
        <f t="shared" si="538"/>
        <v>37723.477742760311</v>
      </c>
      <c r="AH127" s="77">
        <f t="shared" si="539"/>
        <v>8584.2086272396919</v>
      </c>
      <c r="AI127" s="77"/>
      <c r="AJ127" s="77">
        <f>AC127/D127</f>
        <v>5311.7549292826652</v>
      </c>
      <c r="AK127" s="77">
        <f>AD127/($AI$2*D127)</f>
        <v>402.90746610252091</v>
      </c>
      <c r="AL127" s="77">
        <f>AE127/D127</f>
        <v>9290.182683884459</v>
      </c>
      <c r="AM127" s="77">
        <f>AF127/($AI$2*D127)</f>
        <v>704.67934131496077</v>
      </c>
      <c r="AN127" s="77">
        <f t="shared" si="540"/>
        <v>9994.8620251994198</v>
      </c>
      <c r="AO127" s="77">
        <f>AG127/D127</f>
        <v>7526.5436939690562</v>
      </c>
      <c r="AP127" s="77">
        <f>AH127/($AI$2*D127)</f>
        <v>570.90371988538061</v>
      </c>
      <c r="AQ127" s="77">
        <f t="shared" si="541"/>
        <v>8097.4474138544365</v>
      </c>
      <c r="AR127" s="77">
        <f t="shared" si="542"/>
        <v>18092.309439053857</v>
      </c>
      <c r="AS127" s="77">
        <f t="shared" si="543"/>
        <v>0</v>
      </c>
      <c r="AT127" s="77">
        <f t="shared" si="544"/>
        <v>0</v>
      </c>
      <c r="AU127" s="77">
        <f>AS127/D127</f>
        <v>0</v>
      </c>
      <c r="AV127" s="77">
        <f>AT127/($AI$2*D127)</f>
        <v>0</v>
      </c>
      <c r="AW127" s="77">
        <f t="shared" si="545"/>
        <v>0</v>
      </c>
      <c r="AX127" s="77"/>
      <c r="AY127" s="77">
        <f t="shared" ref="AY127:AZ127" si="557">AQ127</f>
        <v>8097.4474138544365</v>
      </c>
      <c r="AZ127" s="80">
        <f t="shared" si="557"/>
        <v>18092.309439053857</v>
      </c>
      <c r="BA127" s="80">
        <f t="shared" si="512"/>
        <v>103466.30838</v>
      </c>
      <c r="BB127" s="77">
        <f t="shared" si="547"/>
        <v>0</v>
      </c>
      <c r="BC127" s="77">
        <f t="shared" si="548"/>
        <v>8097.4474138544365</v>
      </c>
      <c r="BD127" s="77">
        <f t="shared" si="453"/>
        <v>12754.227815989334</v>
      </c>
      <c r="BE127" s="77">
        <f t="shared" si="454"/>
        <v>72938.884491406148</v>
      </c>
      <c r="BF127" s="77">
        <f t="shared" ref="BF127:BG127" si="558">AZ127-BD127</f>
        <v>5338.0816230645232</v>
      </c>
      <c r="BG127" s="77">
        <f t="shared" si="558"/>
        <v>30527.423888593854</v>
      </c>
      <c r="BI127" s="280">
        <f>0.75*BE127</f>
        <v>54704.163368554611</v>
      </c>
      <c r="BJ127" s="280">
        <f>0.75*BD127</f>
        <v>9565.6708619920009</v>
      </c>
      <c r="BK127" s="281">
        <f>BI127/B127</f>
        <v>8.9481968074720072E-2</v>
      </c>
      <c r="BL127" s="281">
        <f>BI127/C127</f>
        <v>0.3842736067355505</v>
      </c>
      <c r="BM127" s="279"/>
      <c r="BN127" s="280">
        <f>0.25*BE127+BG127</f>
        <v>48762.145011445391</v>
      </c>
      <c r="BO127" s="280">
        <f>BF127+0.25*BD127</f>
        <v>8526.6385770618563</v>
      </c>
      <c r="BP127" s="281">
        <f>BN127/B127</f>
        <v>7.9762351427847364E-2</v>
      </c>
      <c r="BQ127" s="281">
        <f>BN127/C127</f>
        <v>0.34253344136656971</v>
      </c>
      <c r="BR127" s="279"/>
      <c r="BS127" s="280">
        <f>SUM(AS127:AT127)</f>
        <v>0</v>
      </c>
      <c r="BT127" s="280">
        <f>BB127</f>
        <v>0</v>
      </c>
      <c r="BU127" s="281">
        <f>BS127/B127</f>
        <v>0</v>
      </c>
      <c r="BV127" s="281">
        <f>BS127/C127</f>
        <v>0</v>
      </c>
      <c r="BW127" s="279"/>
      <c r="BX127" s="280">
        <f>H127</f>
        <v>6210.0041099999999</v>
      </c>
      <c r="BY127" s="280">
        <f>BX127/D127</f>
        <v>1239.0126804417571</v>
      </c>
      <c r="BZ127" s="281">
        <f>BX127/B127</f>
        <v>1.0157972543536271E-2</v>
      </c>
      <c r="CA127" s="281">
        <f>BX127/C127</f>
        <v>4.3622651919835838E-2</v>
      </c>
    </row>
    <row r="128" spans="1:79" ht="14.25" customHeight="1" x14ac:dyDescent="0.35">
      <c r="A128" s="76" t="s">
        <v>170</v>
      </c>
      <c r="B128" s="77">
        <f>'JMP Total sum FINAL calcs'!B128</f>
        <v>0</v>
      </c>
      <c r="C128" s="77">
        <f t="shared" si="510"/>
        <v>0</v>
      </c>
      <c r="D128" s="78">
        <f>[1]HH_Islam_wealth!D131</f>
        <v>5.2439024390243896</v>
      </c>
      <c r="E128" s="79">
        <v>95.2</v>
      </c>
      <c r="F128" s="79">
        <v>1238</v>
      </c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1"/>
      <c r="U128" s="80"/>
      <c r="V128" s="80"/>
      <c r="W128" s="80"/>
      <c r="X128" s="80"/>
      <c r="Y128" s="80"/>
      <c r="Z128" s="80"/>
      <c r="AA128" s="77"/>
      <c r="AB128" s="82"/>
      <c r="AC128" s="84"/>
      <c r="AD128" s="84"/>
      <c r="AE128" s="84"/>
      <c r="AF128" s="84"/>
      <c r="AG128" s="84"/>
      <c r="AH128" s="84"/>
      <c r="AI128" s="84"/>
      <c r="AJ128" s="77"/>
      <c r="AK128" s="77"/>
      <c r="AL128" s="77"/>
      <c r="AM128" s="77"/>
      <c r="AN128" s="84"/>
      <c r="AO128" s="77"/>
      <c r="AP128" s="77"/>
      <c r="AQ128" s="84"/>
      <c r="AR128" s="84"/>
      <c r="AS128" s="77"/>
      <c r="AT128" s="77"/>
      <c r="AU128" s="77"/>
      <c r="AV128" s="77"/>
      <c r="AW128" s="84"/>
      <c r="AX128" s="77"/>
      <c r="AY128" s="77" t="s">
        <v>238</v>
      </c>
      <c r="AZ128" s="80">
        <f>AR128</f>
        <v>0</v>
      </c>
      <c r="BA128" s="80">
        <f t="shared" si="512"/>
        <v>0</v>
      </c>
      <c r="BB128" s="77" t="s">
        <v>238</v>
      </c>
      <c r="BC128" s="77" t="s">
        <v>238</v>
      </c>
      <c r="BD128" s="77">
        <f t="shared" si="453"/>
        <v>0</v>
      </c>
      <c r="BE128" s="77">
        <f t="shared" si="454"/>
        <v>0</v>
      </c>
      <c r="BF128" s="77">
        <f t="shared" ref="BF128:BG128" si="559">AZ128-BD128</f>
        <v>0</v>
      </c>
      <c r="BG128" s="77">
        <f t="shared" si="559"/>
        <v>0</v>
      </c>
      <c r="BI128" s="280">
        <f>0.75*BE128</f>
        <v>0</v>
      </c>
      <c r="BJ128" s="280">
        <f>0.75*BD128</f>
        <v>0</v>
      </c>
      <c r="BK128" s="281" t="e">
        <f>BI128/B128</f>
        <v>#DIV/0!</v>
      </c>
      <c r="BL128" s="281" t="e">
        <f>BI128/C128</f>
        <v>#DIV/0!</v>
      </c>
      <c r="BM128" s="279"/>
      <c r="BN128" s="280">
        <f>0.25*BE128+BG128</f>
        <v>0</v>
      </c>
      <c r="BO128" s="280">
        <f>BF128+0.25*BD128</f>
        <v>0</v>
      </c>
      <c r="BP128" s="281" t="e">
        <f>BN128/B128</f>
        <v>#DIV/0!</v>
      </c>
      <c r="BQ128" s="281" t="e">
        <f>BN128/C128</f>
        <v>#DIV/0!</v>
      </c>
      <c r="BR128" s="279"/>
      <c r="BS128" s="280">
        <f>SUM(AS128:AT128)</f>
        <v>0</v>
      </c>
      <c r="BT128" s="280" t="str">
        <f>BB128</f>
        <v>-</v>
      </c>
      <c r="BU128" s="281" t="e">
        <f>BS128/B128</f>
        <v>#DIV/0!</v>
      </c>
      <c r="BV128" s="281" t="e">
        <f>BS128/C128</f>
        <v>#DIV/0!</v>
      </c>
      <c r="BW128" s="279"/>
      <c r="BX128" s="280">
        <f>H128</f>
        <v>0</v>
      </c>
      <c r="BY128" s="280">
        <f>BX128/D128</f>
        <v>0</v>
      </c>
      <c r="BZ128" s="281" t="e">
        <f>BX128/B128</f>
        <v>#DIV/0!</v>
      </c>
      <c r="CA128" s="281" t="e">
        <f>BX128/C128</f>
        <v>#DIV/0!</v>
      </c>
    </row>
    <row r="129" spans="1:79" ht="14.25" customHeight="1" x14ac:dyDescent="0.35">
      <c r="A129" s="76" t="s">
        <v>161</v>
      </c>
      <c r="B129" s="77">
        <f>'JMP Total sum FINAL calcs'!B129</f>
        <v>108019.99731955702</v>
      </c>
      <c r="C129" s="77">
        <f t="shared" si="510"/>
        <v>25027.154480000001</v>
      </c>
      <c r="D129" s="78">
        <f>[1]HH_Islam_wealth!D132</f>
        <v>5.0120585592278903</v>
      </c>
      <c r="E129" s="78">
        <v>99.772800000000004</v>
      </c>
      <c r="F129" s="78">
        <v>24970.292679999999</v>
      </c>
      <c r="G129" s="80">
        <v>0</v>
      </c>
      <c r="H129" s="80">
        <v>0</v>
      </c>
      <c r="I129" s="80">
        <v>2.53925</v>
      </c>
      <c r="J129" s="80">
        <v>635.50287000000003</v>
      </c>
      <c r="K129" s="80"/>
      <c r="L129" s="80"/>
      <c r="M129" s="80">
        <v>96.599609999999998</v>
      </c>
      <c r="N129" s="80">
        <v>24176.132860000002</v>
      </c>
      <c r="O129" s="80">
        <f t="shared" ref="O129:P129" si="560">M129</f>
        <v>96.599609999999998</v>
      </c>
      <c r="P129" s="80">
        <f t="shared" si="560"/>
        <v>24176.132860000002</v>
      </c>
      <c r="Q129" s="80">
        <v>0.86114000000000002</v>
      </c>
      <c r="R129" s="80">
        <v>215.51875000000001</v>
      </c>
      <c r="S129" s="80"/>
      <c r="T129" s="81"/>
      <c r="U129" s="80">
        <v>0</v>
      </c>
      <c r="V129" s="80">
        <v>0</v>
      </c>
      <c r="W129" s="80">
        <v>90.8</v>
      </c>
      <c r="X129" s="80">
        <v>22724.65626</v>
      </c>
      <c r="Y129" s="80">
        <v>6.6607500000000002</v>
      </c>
      <c r="Z129" s="80">
        <v>1666.9953399999999</v>
      </c>
      <c r="AA129" s="77">
        <f t="shared" ref="AA129:AA131" si="561">P129+T129</f>
        <v>24176.132860000002</v>
      </c>
      <c r="AB129" s="82">
        <f t="shared" ref="AB129:AB131" si="562">AA129/(AA129+R129)</f>
        <v>0.99116424121474245</v>
      </c>
      <c r="AC129" s="77">
        <f t="shared" ref="AC129:AC131" si="563">V129*AB129</f>
        <v>0</v>
      </c>
      <c r="AD129" s="77">
        <f t="shared" ref="AD129:AD131" si="564">V129*(1-AB129)</f>
        <v>0</v>
      </c>
      <c r="AE129" s="77">
        <f t="shared" ref="AE129:AE131" si="565">X129*AB129</f>
        <v>22523.866678808747</v>
      </c>
      <c r="AF129" s="77">
        <f t="shared" ref="AF129:AF131" si="566">X129*(1-AB129)</f>
        <v>200.78958119125303</v>
      </c>
      <c r="AG129" s="77">
        <f t="shared" ref="AG129:AG131" si="567">Z129*AB129</f>
        <v>1652.2661712796116</v>
      </c>
      <c r="AH129" s="77">
        <f t="shared" ref="AH129:AH131" si="568">Z129*(1-AB129)</f>
        <v>14.729168720388401</v>
      </c>
      <c r="AI129" s="77"/>
      <c r="AJ129" s="77">
        <f>AC129/D129</f>
        <v>0</v>
      </c>
      <c r="AK129" s="77">
        <f>AD129/($AI$2*D129)</f>
        <v>0</v>
      </c>
      <c r="AL129" s="77">
        <f>AE129/D129</f>
        <v>4493.9352588646843</v>
      </c>
      <c r="AM129" s="77">
        <f>AF129/($AI$2*D129)</f>
        <v>13.353766642222736</v>
      </c>
      <c r="AN129" s="77">
        <f t="shared" ref="AN129:AN131" si="569">AL129+AM129</f>
        <v>4507.2890255069069</v>
      </c>
      <c r="AO129" s="77">
        <f>AG129/D129</f>
        <v>329.65819368521983</v>
      </c>
      <c r="AP129" s="77">
        <f>AH129/($AI$2*D129)</f>
        <v>0.97958211157702002</v>
      </c>
      <c r="AQ129" s="77">
        <f t="shared" ref="AQ129:AQ131" si="570">AO129+AP129</f>
        <v>330.63777579679686</v>
      </c>
      <c r="AR129" s="77">
        <f t="shared" ref="AR129:AR131" si="571">AQ129+AN129</f>
        <v>4837.9268013037035</v>
      </c>
      <c r="AS129" s="77">
        <f t="shared" ref="AS129:AS131" si="572">J129*AB129</f>
        <v>629.88771993334115</v>
      </c>
      <c r="AT129" s="77">
        <f t="shared" ref="AT129:AT131" si="573">J129*(1-AB129)</f>
        <v>5.6151500666588889</v>
      </c>
      <c r="AU129" s="77">
        <f>AS129/D129</f>
        <v>125.67445341867187</v>
      </c>
      <c r="AV129" s="77">
        <f>AT129/($AI$2*D129)</f>
        <v>0.37344270159018955</v>
      </c>
      <c r="AW129" s="77">
        <f t="shared" ref="AW129:AW131" si="574">SUM(AU129:AV129)</f>
        <v>126.04789612026207</v>
      </c>
      <c r="AX129" s="77"/>
      <c r="AY129" s="77">
        <f t="shared" ref="AY129:AZ129" si="575">AQ129</f>
        <v>330.63777579679686</v>
      </c>
      <c r="AZ129" s="80">
        <f t="shared" si="575"/>
        <v>4837.9268013037035</v>
      </c>
      <c r="BA129" s="80">
        <f t="shared" si="512"/>
        <v>24391.651599999997</v>
      </c>
      <c r="BB129" s="77">
        <f t="shared" ref="BB129:BB131" si="576">AW129</f>
        <v>126.04789612026207</v>
      </c>
      <c r="BC129" s="77">
        <f t="shared" ref="BC129:BC131" si="577">BB129+AY129</f>
        <v>456.68567191705893</v>
      </c>
      <c r="BD129" s="77">
        <f t="shared" si="453"/>
        <v>4826.9350316111422</v>
      </c>
      <c r="BE129" s="77">
        <f t="shared" si="454"/>
        <v>24336.233767564798</v>
      </c>
      <c r="BF129" s="77">
        <f t="shared" ref="BF129:BG129" si="578">AZ129-BD129</f>
        <v>10.99176969256132</v>
      </c>
      <c r="BG129" s="77">
        <f t="shared" si="578"/>
        <v>55.417832435199671</v>
      </c>
      <c r="BI129" s="280">
        <f>0.75*BE129</f>
        <v>18252.175325673597</v>
      </c>
      <c r="BJ129" s="280">
        <f>0.75*BD129</f>
        <v>3620.2012737083569</v>
      </c>
      <c r="BK129" s="281">
        <f>BI129/B129</f>
        <v>0.16897033677642057</v>
      </c>
      <c r="BL129" s="281">
        <f>BI129/C129</f>
        <v>0.72929486811053545</v>
      </c>
      <c r="BM129" s="279"/>
      <c r="BN129" s="280">
        <f>0.25*BE129+BG129</f>
        <v>6139.4762743263991</v>
      </c>
      <c r="BO129" s="280">
        <f>BF129+0.25*BD129</f>
        <v>1217.7255275953469</v>
      </c>
      <c r="BP129" s="281">
        <f>BN129/B129</f>
        <v>5.6836478676850023E-2</v>
      </c>
      <c r="BQ129" s="281">
        <f>BN129/C129</f>
        <v>0.24531259753211859</v>
      </c>
      <c r="BR129" s="279"/>
      <c r="BS129" s="280">
        <f>SUM(AS129:AT129)</f>
        <v>635.50287000000003</v>
      </c>
      <c r="BT129" s="280">
        <f>BB129</f>
        <v>126.04789612026207</v>
      </c>
      <c r="BU129" s="281">
        <f>BS129/B129</f>
        <v>5.8831964985148382E-3</v>
      </c>
      <c r="BV129" s="281">
        <f>BS129/C129</f>
        <v>2.5392533957779767E-2</v>
      </c>
      <c r="BW129" s="279"/>
      <c r="BX129" s="280">
        <f>H129</f>
        <v>0</v>
      </c>
      <c r="BY129" s="280">
        <f>BX129/D129</f>
        <v>0</v>
      </c>
      <c r="BZ129" s="281">
        <f>BX129/B129</f>
        <v>0</v>
      </c>
      <c r="CA129" s="281">
        <f>BX129/C129</f>
        <v>0</v>
      </c>
    </row>
    <row r="130" spans="1:79" ht="14.25" customHeight="1" x14ac:dyDescent="0.35">
      <c r="A130" s="76" t="s">
        <v>171</v>
      </c>
      <c r="B130" s="77">
        <f>'JMP Total sum FINAL calcs'!B130</f>
        <v>11191.999891473786</v>
      </c>
      <c r="C130" s="77">
        <f t="shared" si="510"/>
        <v>6886.437460000001</v>
      </c>
      <c r="D130" s="78">
        <f>[1]HH_Islam_wealth!D133</f>
        <v>5.0120585592278903</v>
      </c>
      <c r="E130" s="78">
        <v>99.58</v>
      </c>
      <c r="F130" s="78">
        <v>6857.5144300000002</v>
      </c>
      <c r="G130" s="80">
        <v>5.84</v>
      </c>
      <c r="H130" s="80">
        <v>402.16795000000002</v>
      </c>
      <c r="I130" s="80">
        <v>2.38</v>
      </c>
      <c r="J130" s="80">
        <v>163.89721</v>
      </c>
      <c r="K130" s="80">
        <v>78.574960000000004</v>
      </c>
      <c r="L130" s="80">
        <v>5411.0152900000003</v>
      </c>
      <c r="M130" s="80"/>
      <c r="N130" s="80"/>
      <c r="O130" s="80">
        <f t="shared" ref="O130:P130" si="579">K130</f>
        <v>78.574960000000004</v>
      </c>
      <c r="P130" s="80">
        <f t="shared" si="579"/>
        <v>5411.0152900000003</v>
      </c>
      <c r="Q130" s="80">
        <v>9.0211100000000002</v>
      </c>
      <c r="R130" s="80">
        <v>621.23317999999995</v>
      </c>
      <c r="S130" s="80">
        <v>4.1839300000000001</v>
      </c>
      <c r="T130" s="81">
        <v>288.12383</v>
      </c>
      <c r="U130" s="80">
        <v>80.599999999999994</v>
      </c>
      <c r="V130" s="80">
        <v>5550.4686000000002</v>
      </c>
      <c r="W130" s="80">
        <v>3.8</v>
      </c>
      <c r="X130" s="80">
        <v>261.68462</v>
      </c>
      <c r="Y130" s="80">
        <v>7.38</v>
      </c>
      <c r="Z130" s="80">
        <v>508.21908000000002</v>
      </c>
      <c r="AA130" s="77">
        <f t="shared" si="561"/>
        <v>5699.1391199999998</v>
      </c>
      <c r="AB130" s="82">
        <f t="shared" si="562"/>
        <v>0.90170940088450169</v>
      </c>
      <c r="AC130" s="77">
        <f t="shared" si="563"/>
        <v>5004.9097159342391</v>
      </c>
      <c r="AD130" s="77">
        <f t="shared" si="564"/>
        <v>545.55888406576116</v>
      </c>
      <c r="AE130" s="77">
        <f t="shared" si="565"/>
        <v>235.96348192088848</v>
      </c>
      <c r="AF130" s="77">
        <f t="shared" si="566"/>
        <v>25.721138079111512</v>
      </c>
      <c r="AG130" s="77">
        <f t="shared" si="567"/>
        <v>458.26592214487266</v>
      </c>
      <c r="AH130" s="77">
        <f t="shared" si="568"/>
        <v>49.953157855127365</v>
      </c>
      <c r="AI130" s="77"/>
      <c r="AJ130" s="77">
        <f>AC130/D130</f>
        <v>998.57367123524739</v>
      </c>
      <c r="AK130" s="77">
        <f>AD130/($AI$2*D130)</f>
        <v>36.283087918124451</v>
      </c>
      <c r="AL130" s="77">
        <f>AE130/D130</f>
        <v>47.079155028316102</v>
      </c>
      <c r="AM130" s="77">
        <f>AF130/($AI$2*D130)</f>
        <v>1.7106170232691684</v>
      </c>
      <c r="AN130" s="77">
        <f t="shared" si="569"/>
        <v>48.789772051585267</v>
      </c>
      <c r="AO130" s="77">
        <f>AG130/D130</f>
        <v>91.432675163210533</v>
      </c>
      <c r="AP130" s="77">
        <f>AH130/($AI$2*D130)</f>
        <v>3.3221983385886236</v>
      </c>
      <c r="AQ130" s="77">
        <f t="shared" si="570"/>
        <v>94.754873501799153</v>
      </c>
      <c r="AR130" s="77">
        <f t="shared" si="571"/>
        <v>143.54464555338441</v>
      </c>
      <c r="AS130" s="77">
        <f t="shared" si="572"/>
        <v>147.78765503574135</v>
      </c>
      <c r="AT130" s="77">
        <f t="shared" si="573"/>
        <v>16.109554964258642</v>
      </c>
      <c r="AU130" s="77">
        <f>AS130/D130</f>
        <v>29.486418262939868</v>
      </c>
      <c r="AV130" s="77">
        <f>AT130/($AI$2*D130)</f>
        <v>1.0713864555445474</v>
      </c>
      <c r="AW130" s="77">
        <f t="shared" si="574"/>
        <v>30.557804718484416</v>
      </c>
      <c r="AX130" s="77"/>
      <c r="AY130" s="77">
        <f t="shared" ref="AY130:AZ130" si="580">AQ130</f>
        <v>94.754873501799153</v>
      </c>
      <c r="AZ130" s="80">
        <f t="shared" si="580"/>
        <v>143.54464555338441</v>
      </c>
      <c r="BA130" s="80">
        <f t="shared" si="512"/>
        <v>769.90370000000007</v>
      </c>
      <c r="BB130" s="77">
        <f t="shared" si="576"/>
        <v>30.557804718484416</v>
      </c>
      <c r="BC130" s="77">
        <f t="shared" si="577"/>
        <v>125.31267822028357</v>
      </c>
      <c r="BD130" s="77">
        <f t="shared" si="453"/>
        <v>142.9417580420602</v>
      </c>
      <c r="BE130" s="77">
        <f t="shared" si="454"/>
        <v>766.67010446000006</v>
      </c>
      <c r="BF130" s="77">
        <f t="shared" ref="BF130:BG130" si="581">AZ130-BD130</f>
        <v>0.60288751132421226</v>
      </c>
      <c r="BG130" s="77">
        <f t="shared" si="581"/>
        <v>3.2335955400000103</v>
      </c>
      <c r="BI130" s="280">
        <f>0.75*BE130</f>
        <v>575.00257834500007</v>
      </c>
      <c r="BJ130" s="280">
        <f>0.75*BD130</f>
        <v>107.20631853154515</v>
      </c>
      <c r="BK130" s="281">
        <f>BI130/B130</f>
        <v>5.1376213717000178E-2</v>
      </c>
      <c r="BL130" s="281">
        <f>BI130/C130</f>
        <v>8.3497829129344919E-2</v>
      </c>
      <c r="BM130" s="279"/>
      <c r="BN130" s="280">
        <f>0.25*BE130+BG130</f>
        <v>194.90112165500003</v>
      </c>
      <c r="BO130" s="280">
        <f>BF130+0.25*BD130</f>
        <v>36.338327021839262</v>
      </c>
      <c r="BP130" s="281">
        <f>BN130/B130</f>
        <v>1.7414324834248637E-2</v>
      </c>
      <c r="BQ130" s="281">
        <f>BN130/C130</f>
        <v>2.8302169704885406E-2</v>
      </c>
      <c r="BR130" s="279"/>
      <c r="BS130" s="280">
        <f>SUM(AS130:AT130)</f>
        <v>163.89721</v>
      </c>
      <c r="BT130" s="280">
        <f>BB130</f>
        <v>30.557804718484416</v>
      </c>
      <c r="BU130" s="281">
        <f>BS130/B130</f>
        <v>1.4644139705975076E-2</v>
      </c>
      <c r="BV130" s="281">
        <f>BS130/C130</f>
        <v>2.3799999775210329E-2</v>
      </c>
      <c r="BW130" s="279"/>
      <c r="BX130" s="280">
        <f>H130</f>
        <v>402.16795000000002</v>
      </c>
      <c r="BY130" s="280">
        <f>BX130/D130</f>
        <v>80.240074062892461</v>
      </c>
      <c r="BZ130" s="281">
        <f>BX130/B130</f>
        <v>3.5933519826637679E-2</v>
      </c>
      <c r="CA130" s="281">
        <f>BX130/C130</f>
        <v>5.8400000339217481E-2</v>
      </c>
    </row>
    <row r="131" spans="1:79" ht="14.25" customHeight="1" x14ac:dyDescent="0.35">
      <c r="A131" s="76" t="s">
        <v>164</v>
      </c>
      <c r="B131" s="77">
        <f>'JMP Total sum FINAL calcs'!B131</f>
        <v>276244.00507226097</v>
      </c>
      <c r="C131" s="77">
        <f t="shared" si="510"/>
        <v>69511.278030000001</v>
      </c>
      <c r="D131" s="78">
        <f>[1]HH_Islam_wealth!D134</f>
        <v>5.0120585592278903</v>
      </c>
      <c r="E131" s="78">
        <v>78.468379999999996</v>
      </c>
      <c r="F131" s="78">
        <v>54544.375719999996</v>
      </c>
      <c r="G131" s="80">
        <v>0.44580999999999998</v>
      </c>
      <c r="H131" s="80">
        <v>309.88810999999998</v>
      </c>
      <c r="I131" s="80">
        <v>7.9505400000000002</v>
      </c>
      <c r="J131" s="80">
        <v>5526.5203600000004</v>
      </c>
      <c r="K131" s="80"/>
      <c r="L131" s="80"/>
      <c r="M131" s="80">
        <v>48.290930000000003</v>
      </c>
      <c r="N131" s="80">
        <v>33567.639779999998</v>
      </c>
      <c r="O131" s="80">
        <f t="shared" ref="O131:P131" si="582">M131</f>
        <v>48.290930000000003</v>
      </c>
      <c r="P131" s="80">
        <f t="shared" si="582"/>
        <v>33567.639779999998</v>
      </c>
      <c r="Q131" s="80">
        <v>43.312730000000002</v>
      </c>
      <c r="R131" s="80">
        <v>30107.229780000001</v>
      </c>
      <c r="S131" s="80"/>
      <c r="T131" s="81"/>
      <c r="U131" s="80">
        <v>15.22817</v>
      </c>
      <c r="V131" s="80">
        <v>10585.29398</v>
      </c>
      <c r="W131" s="80">
        <v>70.400000000000006</v>
      </c>
      <c r="X131" s="80">
        <v>48935.939720000002</v>
      </c>
      <c r="Y131" s="80">
        <v>5.9754800000000001</v>
      </c>
      <c r="Z131" s="80">
        <v>4153.6358600000003</v>
      </c>
      <c r="AA131" s="77">
        <f t="shared" si="561"/>
        <v>33567.639779999998</v>
      </c>
      <c r="AB131" s="82">
        <f t="shared" si="562"/>
        <v>0.52717249382614983</v>
      </c>
      <c r="AC131" s="77">
        <f t="shared" si="563"/>
        <v>5580.2758253195316</v>
      </c>
      <c r="AD131" s="77">
        <f t="shared" si="564"/>
        <v>5005.0181546804688</v>
      </c>
      <c r="AE131" s="77">
        <f t="shared" si="565"/>
        <v>25797.68137991854</v>
      </c>
      <c r="AF131" s="77">
        <f t="shared" si="566"/>
        <v>23138.258340081462</v>
      </c>
      <c r="AG131" s="77">
        <f t="shared" si="567"/>
        <v>2189.6825747619246</v>
      </c>
      <c r="AH131" s="77">
        <f t="shared" si="568"/>
        <v>1963.9532852380755</v>
      </c>
      <c r="AI131" s="77"/>
      <c r="AJ131" s="77">
        <f>AC131/D131</f>
        <v>1113.3700373563024</v>
      </c>
      <c r="AK131" s="77">
        <f>AD131/($AI$2*D131)</f>
        <v>332.86510226857723</v>
      </c>
      <c r="AL131" s="77">
        <f>AE131/D131</f>
        <v>5147.122898718223</v>
      </c>
      <c r="AM131" s="77">
        <f>AF131/($AI$2*D131)</f>
        <v>1538.8393189913779</v>
      </c>
      <c r="AN131" s="77">
        <f t="shared" si="569"/>
        <v>6685.9622177096007</v>
      </c>
      <c r="AO131" s="77">
        <f>AG131/D131</f>
        <v>436.88287933715725</v>
      </c>
      <c r="AP131" s="77">
        <f>AH131/($AI$2*D131)</f>
        <v>130.61521276004561</v>
      </c>
      <c r="AQ131" s="77">
        <f t="shared" si="570"/>
        <v>567.49809209720286</v>
      </c>
      <c r="AR131" s="77">
        <f t="shared" si="571"/>
        <v>7253.4603098068037</v>
      </c>
      <c r="AS131" s="77">
        <f t="shared" si="572"/>
        <v>2913.4295203621914</v>
      </c>
      <c r="AT131" s="77">
        <f t="shared" si="573"/>
        <v>2613.090839637809</v>
      </c>
      <c r="AU131" s="77">
        <f>AS131/D131</f>
        <v>581.28401452895366</v>
      </c>
      <c r="AV131" s="77">
        <f>AT131/($AI$2*D131)</f>
        <v>173.78693197340701</v>
      </c>
      <c r="AW131" s="77">
        <f t="shared" si="574"/>
        <v>755.0709465023607</v>
      </c>
      <c r="AX131" s="77"/>
      <c r="AY131" s="77">
        <f t="shared" ref="AY131:AZ131" si="583">AQ131</f>
        <v>567.49809209720286</v>
      </c>
      <c r="AZ131" s="80">
        <f t="shared" si="583"/>
        <v>7253.4603098068037</v>
      </c>
      <c r="BA131" s="80">
        <f t="shared" si="512"/>
        <v>53089.575579999997</v>
      </c>
      <c r="BB131" s="77">
        <f t="shared" si="576"/>
        <v>755.0709465023607</v>
      </c>
      <c r="BC131" s="77">
        <f t="shared" si="577"/>
        <v>1322.5690385995636</v>
      </c>
      <c r="BD131" s="77">
        <f t="shared" si="453"/>
        <v>5691.6727990483796</v>
      </c>
      <c r="BE131" s="77">
        <f t="shared" si="454"/>
        <v>41658.529906501601</v>
      </c>
      <c r="BF131" s="77">
        <f t="shared" ref="BF131:BG131" si="584">AZ131-BD131</f>
        <v>1561.7875107584241</v>
      </c>
      <c r="BG131" s="77">
        <f t="shared" si="584"/>
        <v>11431.045673498396</v>
      </c>
      <c r="BI131" s="280">
        <f>0.75*BE131</f>
        <v>31243.8974298762</v>
      </c>
      <c r="BJ131" s="280">
        <f>0.75*BD131</f>
        <v>4268.7545992862852</v>
      </c>
      <c r="BK131" s="281">
        <f>BI131/B131</f>
        <v>0.11310253564309315</v>
      </c>
      <c r="BL131" s="281">
        <f>BI131/C131</f>
        <v>0.44947954224624981</v>
      </c>
      <c r="BM131" s="279"/>
      <c r="BN131" s="280">
        <f>0.25*BE131+BG131</f>
        <v>21845.678150123797</v>
      </c>
      <c r="BO131" s="280">
        <f>BF131+0.25*BD131</f>
        <v>2984.705710520519</v>
      </c>
      <c r="BP131" s="281">
        <f>BN131/B131</f>
        <v>7.9081094065405394E-2</v>
      </c>
      <c r="BQ131" s="281">
        <f>BN131/C131</f>
        <v>0.31427530566616163</v>
      </c>
      <c r="BR131" s="279"/>
      <c r="BS131" s="280">
        <f>SUM(AS131:AT131)</f>
        <v>5526.5203600000004</v>
      </c>
      <c r="BT131" s="280">
        <f>BB131</f>
        <v>755.0709465023607</v>
      </c>
      <c r="BU131" s="281">
        <f>BS131/B131</f>
        <v>2.0005937716383572E-2</v>
      </c>
      <c r="BV131" s="281">
        <f>BS131/C131</f>
        <v>7.9505376920488202E-2</v>
      </c>
      <c r="BW131" s="279"/>
      <c r="BX131" s="280">
        <f>H131</f>
        <v>309.88810999999998</v>
      </c>
      <c r="BY131" s="280">
        <f>BX131/D131</f>
        <v>61.828509451361711</v>
      </c>
      <c r="BZ131" s="281">
        <f>BX131/B131</f>
        <v>1.1217912581268081E-3</v>
      </c>
      <c r="CA131" s="281">
        <f>BX131/C131</f>
        <v>4.4580982940100313E-3</v>
      </c>
    </row>
    <row r="132" spans="1:79" ht="14.25" customHeight="1" x14ac:dyDescent="0.35">
      <c r="A132" s="76" t="s">
        <v>172</v>
      </c>
      <c r="B132" s="85">
        <f>'JMP Total sum FINAL calcs'!B132</f>
        <v>11900</v>
      </c>
      <c r="C132" s="77">
        <f t="shared" si="510"/>
        <v>0</v>
      </c>
      <c r="D132" s="78">
        <f>[1]HH_Islam_wealth!D135</f>
        <v>5.0120585592278903</v>
      </c>
      <c r="E132" s="79">
        <v>99.3</v>
      </c>
      <c r="F132" s="79">
        <v>11696</v>
      </c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1"/>
      <c r="U132" s="80"/>
      <c r="V132" s="80"/>
      <c r="W132" s="80"/>
      <c r="X132" s="80"/>
      <c r="Y132" s="80"/>
      <c r="Z132" s="80"/>
      <c r="AA132" s="77"/>
      <c r="AB132" s="82"/>
      <c r="AC132" s="84"/>
      <c r="AD132" s="84"/>
      <c r="AE132" s="84"/>
      <c r="AF132" s="84"/>
      <c r="AG132" s="84"/>
      <c r="AH132" s="84"/>
      <c r="AI132" s="84"/>
      <c r="AJ132" s="77"/>
      <c r="AK132" s="77"/>
      <c r="AL132" s="77"/>
      <c r="AM132" s="77"/>
      <c r="AN132" s="84"/>
      <c r="AO132" s="77"/>
      <c r="AP132" s="77"/>
      <c r="AQ132" s="84"/>
      <c r="AR132" s="84"/>
      <c r="AS132" s="77"/>
      <c r="AT132" s="77"/>
      <c r="AU132" s="77"/>
      <c r="AV132" s="77"/>
      <c r="AW132" s="84"/>
      <c r="AX132" s="77"/>
      <c r="AY132" s="77" t="s">
        <v>238</v>
      </c>
      <c r="AZ132" s="80">
        <f>AR132</f>
        <v>0</v>
      </c>
      <c r="BA132" s="80">
        <f t="shared" si="512"/>
        <v>0</v>
      </c>
      <c r="BB132" s="77" t="s">
        <v>238</v>
      </c>
      <c r="BC132" s="77" t="s">
        <v>238</v>
      </c>
      <c r="BD132" s="77">
        <f t="shared" si="453"/>
        <v>0</v>
      </c>
      <c r="BE132" s="77">
        <f t="shared" si="454"/>
        <v>0</v>
      </c>
      <c r="BF132" s="77">
        <f t="shared" ref="BF132:BG132" si="585">AZ132-BD132</f>
        <v>0</v>
      </c>
      <c r="BG132" s="77">
        <f t="shared" si="585"/>
        <v>0</v>
      </c>
      <c r="BI132" s="280">
        <f>0.75*BE132</f>
        <v>0</v>
      </c>
      <c r="BJ132" s="280">
        <f>0.75*BD132</f>
        <v>0</v>
      </c>
      <c r="BK132" s="281">
        <f>BI132/B132</f>
        <v>0</v>
      </c>
      <c r="BL132" s="281" t="e">
        <f>BI132/C132</f>
        <v>#DIV/0!</v>
      </c>
      <c r="BM132" s="279"/>
      <c r="BN132" s="280">
        <f>0.25*BE132+BG132</f>
        <v>0</v>
      </c>
      <c r="BO132" s="280">
        <f>BF132+0.25*BD132</f>
        <v>0</v>
      </c>
      <c r="BP132" s="281">
        <f>BN132/B132</f>
        <v>0</v>
      </c>
      <c r="BQ132" s="281" t="e">
        <f>BN132/C132</f>
        <v>#DIV/0!</v>
      </c>
      <c r="BR132" s="279"/>
      <c r="BS132" s="280">
        <f>SUM(AS132:AT132)</f>
        <v>0</v>
      </c>
      <c r="BT132" s="280" t="str">
        <f>BB132</f>
        <v>-</v>
      </c>
      <c r="BU132" s="281">
        <f>BS132/B132</f>
        <v>0</v>
      </c>
      <c r="BV132" s="281" t="e">
        <f>BS132/C132</f>
        <v>#DIV/0!</v>
      </c>
      <c r="BW132" s="279"/>
      <c r="BX132" s="280">
        <f>H132</f>
        <v>0</v>
      </c>
      <c r="BY132" s="280">
        <f>BX132/D132</f>
        <v>0</v>
      </c>
      <c r="BZ132" s="281">
        <f>BX132/B132</f>
        <v>0</v>
      </c>
      <c r="CA132" s="281" t="e">
        <f>BX132/C132</f>
        <v>#DIV/0!</v>
      </c>
    </row>
    <row r="133" spans="1:79" ht="14.25" customHeight="1" x14ac:dyDescent="0.35">
      <c r="A133" s="39" t="s">
        <v>185</v>
      </c>
      <c r="B133" s="15"/>
      <c r="C133" s="15"/>
      <c r="D133" s="41"/>
      <c r="E133" s="41"/>
      <c r="F133" s="41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2"/>
      <c r="U133" s="40"/>
      <c r="V133" s="40"/>
      <c r="W133" s="40"/>
      <c r="X133" s="40"/>
      <c r="Y133" s="40"/>
      <c r="Z133" s="40"/>
      <c r="AA133" s="15"/>
      <c r="AB133" s="43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40"/>
      <c r="BA133" s="40"/>
      <c r="BB133" s="15"/>
      <c r="BC133" s="15"/>
      <c r="BD133" s="15">
        <f t="shared" ref="BD133:BD164" si="586">AZ133*(E133/100)</f>
        <v>0</v>
      </c>
      <c r="BE133" s="15">
        <f t="shared" ref="BE133:BE164" si="587">BA133*(E133/100)</f>
        <v>0</v>
      </c>
      <c r="BF133" s="15"/>
      <c r="BG133" s="15"/>
      <c r="BI133" s="287"/>
      <c r="BJ133" s="287"/>
      <c r="BK133" s="288"/>
      <c r="BL133" s="288"/>
      <c r="BM133" s="287"/>
      <c r="BN133" s="287"/>
      <c r="BO133" s="287"/>
      <c r="BP133" s="288"/>
      <c r="BQ133" s="288"/>
      <c r="BR133" s="287"/>
      <c r="BS133" s="287"/>
      <c r="BT133" s="287"/>
      <c r="BU133" s="288"/>
      <c r="BV133" s="288"/>
      <c r="BW133" s="287"/>
      <c r="BX133" s="287"/>
      <c r="BY133" s="287"/>
      <c r="BZ133" s="288"/>
      <c r="CA133" s="288"/>
    </row>
    <row r="134" spans="1:79" ht="14.25" customHeight="1" x14ac:dyDescent="0.35">
      <c r="A134" s="86" t="s">
        <v>43</v>
      </c>
      <c r="B134" s="87">
        <f>'JMP Total sum FINAL calcs'!B134</f>
        <v>29784196.593882326</v>
      </c>
      <c r="C134" s="87">
        <f t="shared" ref="C134:C165" si="588">H134+J134+L134+N134+R134+T134</f>
        <v>19311772.62054</v>
      </c>
      <c r="D134" s="88">
        <f>[1]HH_Islam_wealth!D137</f>
        <v>4.8156573635067499</v>
      </c>
      <c r="E134" s="88">
        <v>57.965859999999999</v>
      </c>
      <c r="F134" s="88">
        <v>11194234.774180001</v>
      </c>
      <c r="G134" s="89">
        <v>0.97406000000000004</v>
      </c>
      <c r="H134" s="89">
        <v>188108.5429</v>
      </c>
      <c r="I134" s="89">
        <v>6.7762700000000002</v>
      </c>
      <c r="J134" s="89">
        <v>1308617.27755</v>
      </c>
      <c r="K134" s="89"/>
      <c r="L134" s="89"/>
      <c r="M134" s="89">
        <v>64.325649999999996</v>
      </c>
      <c r="N134" s="89">
        <v>12422423.22618</v>
      </c>
      <c r="O134" s="89">
        <f t="shared" ref="O134:P134" si="589">M134</f>
        <v>64.325649999999996</v>
      </c>
      <c r="P134" s="89">
        <f t="shared" si="589"/>
        <v>12422423.22618</v>
      </c>
      <c r="Q134" s="89">
        <v>27.924019999999999</v>
      </c>
      <c r="R134" s="89">
        <v>5392623.5739099998</v>
      </c>
      <c r="S134" s="89"/>
      <c r="T134" s="90"/>
      <c r="U134" s="89">
        <v>18.854679999999998</v>
      </c>
      <c r="V134" s="89">
        <v>3641172.3681800002</v>
      </c>
      <c r="W134" s="89">
        <v>71.579480000000004</v>
      </c>
      <c r="X134" s="89">
        <v>13823265.71267</v>
      </c>
      <c r="Y134" s="89">
        <v>1.81552</v>
      </c>
      <c r="Z134" s="89">
        <v>350608.71924000001</v>
      </c>
      <c r="AA134" s="87">
        <f t="shared" ref="AA134:AA141" si="590">P134+T134</f>
        <v>12422423.22618</v>
      </c>
      <c r="AB134" s="91">
        <f t="shared" ref="AB134:AB141" si="591">AA134/(AA134+R134)</f>
        <v>0.69729950000003615</v>
      </c>
      <c r="AC134" s="87">
        <f t="shared" ref="AC134:AC141" si="592">V134*AB134</f>
        <v>2538987.6717458619</v>
      </c>
      <c r="AD134" s="87">
        <f t="shared" ref="AD134:AD141" si="593">V134*(1-AB134)</f>
        <v>1102184.6964341386</v>
      </c>
      <c r="AE134" s="87">
        <f t="shared" ref="AE134:AE141" si="594">X134*AB134</f>
        <v>9638956.2698124349</v>
      </c>
      <c r="AF134" s="87">
        <f t="shared" ref="AF134:AF141" si="595">X134*(1-AB134)</f>
        <v>4184309.4428575658</v>
      </c>
      <c r="AG134" s="87">
        <f t="shared" ref="AG134:AG141" si="596">Z134*AB134</f>
        <v>244479.28462170507</v>
      </c>
      <c r="AH134" s="87">
        <f t="shared" ref="AH134:AH141" si="597">Z134*(1-AB134)</f>
        <v>106129.43461829495</v>
      </c>
      <c r="AI134" s="87"/>
      <c r="AJ134" s="87">
        <f>AC134/D134</f>
        <v>527235.94726369344</v>
      </c>
      <c r="AK134" s="87">
        <f>AD134/($AI$2*D134)</f>
        <v>76291.744008930793</v>
      </c>
      <c r="AL134" s="87">
        <f>AE134/D134</f>
        <v>2001586.8119806121</v>
      </c>
      <c r="AM134" s="87">
        <f>AF134/($AI$2*D134)</f>
        <v>289632.27842069464</v>
      </c>
      <c r="AN134" s="87">
        <f t="shared" ref="AN134:AN141" si="598">AL134+AM134</f>
        <v>2291219.0904013067</v>
      </c>
      <c r="AO134" s="87">
        <f>AG134/D134</f>
        <v>50767.582941921733</v>
      </c>
      <c r="AP134" s="87">
        <f>AH134/($AI$2*D134)</f>
        <v>7346.1368896763142</v>
      </c>
      <c r="AQ134" s="87">
        <f t="shared" ref="AQ134:AQ141" si="599">AO134+AP134</f>
        <v>58113.719831598049</v>
      </c>
      <c r="AR134" s="87">
        <f t="shared" ref="AR134:AR141" si="600">AQ134+AN134</f>
        <v>2349332.8102329047</v>
      </c>
      <c r="AS134" s="87">
        <f t="shared" ref="AS134:AS141" si="601">J134*AB134</f>
        <v>912498.17332702351</v>
      </c>
      <c r="AT134" s="87">
        <f t="shared" ref="AT134:AT141" si="602">J134*(1-AB134)</f>
        <v>396119.10422297649</v>
      </c>
      <c r="AU134" s="87">
        <f>AS134/D134</f>
        <v>189485.69311470794</v>
      </c>
      <c r="AV134" s="87">
        <f>AT134/($AI$2*D134)</f>
        <v>27418.832246716956</v>
      </c>
      <c r="AW134" s="87">
        <f t="shared" ref="AW134:AW141" si="603">SUM(AU134:AV134)</f>
        <v>216904.52536142489</v>
      </c>
      <c r="AX134" s="87"/>
      <c r="AY134" s="87">
        <f t="shared" ref="AY134:AZ134" si="604">AQ134</f>
        <v>58113.719831598049</v>
      </c>
      <c r="AZ134" s="87">
        <f t="shared" si="604"/>
        <v>2349332.8102329047</v>
      </c>
      <c r="BA134" s="87">
        <f t="shared" ref="BA134:BA184" si="605">SUM(AE134:AH134)</f>
        <v>14173874.431909999</v>
      </c>
      <c r="BB134" s="87">
        <f t="shared" ref="BB134:BB141" si="606">AW134</f>
        <v>216904.52536142489</v>
      </c>
      <c r="BC134" s="87">
        <f t="shared" ref="BC134:BC141" si="607">BB134+AY134</f>
        <v>275018.24519302294</v>
      </c>
      <c r="BD134" s="87">
        <f t="shared" si="586"/>
        <v>1361810.9677136713</v>
      </c>
      <c r="BE134" s="87">
        <f t="shared" si="587"/>
        <v>8216008.2097767452</v>
      </c>
      <c r="BF134" s="87">
        <f t="shared" ref="BF134:BG134" si="608">AZ134-BD134</f>
        <v>987521.84251923347</v>
      </c>
      <c r="BG134" s="87">
        <f t="shared" si="608"/>
        <v>5957866.2221332537</v>
      </c>
      <c r="BI134" s="280">
        <f>0.75*BE134</f>
        <v>6162006.1573325591</v>
      </c>
      <c r="BJ134" s="280">
        <f>0.75*BD134</f>
        <v>1021358.2257852535</v>
      </c>
      <c r="BK134" s="281">
        <f>BI134/B134</f>
        <v>0.20688844629095132</v>
      </c>
      <c r="BL134" s="281">
        <f>BI134/C134</f>
        <v>0.3190802977236098</v>
      </c>
      <c r="BM134" s="279"/>
      <c r="BN134" s="280">
        <f>0.25*BE134+BG134</f>
        <v>8011868.2745774398</v>
      </c>
      <c r="BO134" s="280">
        <f>BF134+0.25*BD134</f>
        <v>1327974.5844476512</v>
      </c>
      <c r="BP134" s="281">
        <f>BN134/B134</f>
        <v>0.26899729355879548</v>
      </c>
      <c r="BQ134" s="281">
        <f>BN134/C134</f>
        <v>0.41486964619995664</v>
      </c>
      <c r="BR134" s="279"/>
      <c r="BS134" s="280">
        <f>SUM(AS134:AT134)</f>
        <v>1308617.27755</v>
      </c>
      <c r="BT134" s="280">
        <f>BB134</f>
        <v>216904.52536142489</v>
      </c>
      <c r="BU134" s="281">
        <f>BS134/B134</f>
        <v>4.3936631744459748E-2</v>
      </c>
      <c r="BV134" s="281">
        <f>BS134/C134</f>
        <v>6.7762670121651838E-2</v>
      </c>
      <c r="BW134" s="279"/>
      <c r="BX134" s="280">
        <f>H134</f>
        <v>188108.5429</v>
      </c>
      <c r="BY134" s="280">
        <f>BX134/D134</f>
        <v>39061.861901865006</v>
      </c>
      <c r="BZ134" s="281">
        <f>BX134/B134</f>
        <v>6.3157165346752206E-3</v>
      </c>
      <c r="CA134" s="281">
        <f>BX134/C134</f>
        <v>9.7406150432781998E-3</v>
      </c>
    </row>
    <row r="135" spans="1:79" ht="14.25" customHeight="1" x14ac:dyDescent="0.35">
      <c r="A135" s="86" t="s">
        <v>110</v>
      </c>
      <c r="B135" s="87">
        <f>'JMP Total sum FINAL calcs'!B135</f>
        <v>11175688.255369607</v>
      </c>
      <c r="C135" s="87">
        <f t="shared" si="588"/>
        <v>5226647.8085000003</v>
      </c>
      <c r="D135" s="88">
        <f>[1]HH_Islam_wealth!D138</f>
        <v>4.9611351413992599</v>
      </c>
      <c r="E135" s="88">
        <v>54.164189999999998</v>
      </c>
      <c r="F135" s="88">
        <v>2830971.20487</v>
      </c>
      <c r="G135" s="89">
        <v>29.26933</v>
      </c>
      <c r="H135" s="89">
        <v>1529804.98511</v>
      </c>
      <c r="I135" s="89">
        <v>11.98887</v>
      </c>
      <c r="J135" s="89">
        <v>626616.10007000004</v>
      </c>
      <c r="K135" s="89"/>
      <c r="L135" s="89"/>
      <c r="M135" s="89">
        <v>26.50507</v>
      </c>
      <c r="N135" s="89">
        <v>1385326.63876</v>
      </c>
      <c r="O135" s="89">
        <f t="shared" ref="O135:P135" si="609">M135</f>
        <v>26.50507</v>
      </c>
      <c r="P135" s="89">
        <f t="shared" si="609"/>
        <v>1385326.63876</v>
      </c>
      <c r="Q135" s="89">
        <v>32.236730000000001</v>
      </c>
      <c r="R135" s="89">
        <v>1684900.0845600001</v>
      </c>
      <c r="S135" s="89"/>
      <c r="T135" s="90"/>
      <c r="U135" s="89">
        <v>2.5811999999999999</v>
      </c>
      <c r="V135" s="89">
        <v>134910.11546999999</v>
      </c>
      <c r="W135" s="89">
        <v>8.1571899999999999</v>
      </c>
      <c r="X135" s="89">
        <v>426347.76659000001</v>
      </c>
      <c r="Y135" s="89">
        <v>48.003399999999999</v>
      </c>
      <c r="Z135" s="89">
        <v>2508968.8412600001</v>
      </c>
      <c r="AA135" s="87">
        <f t="shared" si="590"/>
        <v>1385326.63876</v>
      </c>
      <c r="AB135" s="91">
        <f t="shared" si="591"/>
        <v>0.45121313948501252</v>
      </c>
      <c r="AC135" s="87">
        <f t="shared" si="592"/>
        <v>60873.216749504252</v>
      </c>
      <c r="AD135" s="87">
        <f t="shared" si="593"/>
        <v>74036.898720495738</v>
      </c>
      <c r="AE135" s="87">
        <f t="shared" si="594"/>
        <v>192373.71427549724</v>
      </c>
      <c r="AF135" s="87">
        <f t="shared" si="595"/>
        <v>233974.05231450277</v>
      </c>
      <c r="AG135" s="87">
        <f t="shared" si="596"/>
        <v>1132079.7077349985</v>
      </c>
      <c r="AH135" s="87">
        <f t="shared" si="597"/>
        <v>1376889.1335250016</v>
      </c>
      <c r="AI135" s="87"/>
      <c r="AJ135" s="87">
        <f>AC135/D135</f>
        <v>12270.017851667573</v>
      </c>
      <c r="AK135" s="87">
        <f>AD135/($AI$2*D135)</f>
        <v>4974.4595816845022</v>
      </c>
      <c r="AL135" s="87">
        <f>AE135/D135</f>
        <v>38776.148762849327</v>
      </c>
      <c r="AM135" s="87">
        <f>AF135/($AI$2*D135)</f>
        <v>15720.464883265387</v>
      </c>
      <c r="AN135" s="87">
        <f t="shared" si="598"/>
        <v>54496.613646114711</v>
      </c>
      <c r="AO135" s="87">
        <f>AG135/D135</f>
        <v>228189.6532686876</v>
      </c>
      <c r="AP135" s="87">
        <f>AH135/($AI$2*D135)</f>
        <v>92511.699727430925</v>
      </c>
      <c r="AQ135" s="87">
        <f t="shared" si="599"/>
        <v>320701.35299611854</v>
      </c>
      <c r="AR135" s="87">
        <f t="shared" si="600"/>
        <v>375197.96664223325</v>
      </c>
      <c r="AS135" s="87">
        <f t="shared" si="601"/>
        <v>282737.41776443948</v>
      </c>
      <c r="AT135" s="87">
        <f t="shared" si="602"/>
        <v>343878.68230556056</v>
      </c>
      <c r="AU135" s="87">
        <f>AS135/D135</f>
        <v>56990.468855620609</v>
      </c>
      <c r="AV135" s="87">
        <f>AT135/($AI$2*D135)</f>
        <v>23104.838745202411</v>
      </c>
      <c r="AW135" s="87">
        <f t="shared" si="603"/>
        <v>80095.307600823027</v>
      </c>
      <c r="AX135" s="87"/>
      <c r="AY135" s="87">
        <f t="shared" ref="AY135:AZ135" si="610">AQ135</f>
        <v>320701.35299611854</v>
      </c>
      <c r="AZ135" s="87">
        <f t="shared" si="610"/>
        <v>375197.96664223325</v>
      </c>
      <c r="BA135" s="87">
        <f t="shared" si="605"/>
        <v>2935316.6078500003</v>
      </c>
      <c r="BB135" s="87">
        <f t="shared" si="606"/>
        <v>80095.307600823027</v>
      </c>
      <c r="BC135" s="87">
        <f t="shared" si="607"/>
        <v>400796.6605969416</v>
      </c>
      <c r="BD135" s="87">
        <f t="shared" si="586"/>
        <v>203222.93952823585</v>
      </c>
      <c r="BE135" s="87">
        <f t="shared" si="587"/>
        <v>1589890.464577429</v>
      </c>
      <c r="BF135" s="87">
        <f t="shared" ref="BF135:BG135" si="611">AZ135-BD135</f>
        <v>171975.02711399741</v>
      </c>
      <c r="BG135" s="87">
        <f t="shared" si="611"/>
        <v>1345426.1432725713</v>
      </c>
      <c r="BI135" s="280">
        <f>0.75*BE135</f>
        <v>1192417.8484330717</v>
      </c>
      <c r="BJ135" s="280">
        <f>0.75*BD135</f>
        <v>152417.20464617689</v>
      </c>
      <c r="BK135" s="281">
        <f>BI135/B135</f>
        <v>0.10669748665010838</v>
      </c>
      <c r="BL135" s="281">
        <f>BI135/C135</f>
        <v>0.22814199313255137</v>
      </c>
      <c r="BM135" s="279"/>
      <c r="BN135" s="280">
        <f>0.25*BE135+BG135</f>
        <v>1742898.7594169285</v>
      </c>
      <c r="BO135" s="280">
        <f>BF135+0.25*BD135</f>
        <v>222780.76199605636</v>
      </c>
      <c r="BP135" s="281">
        <f>BN135/B135</f>
        <v>0.15595448974514067</v>
      </c>
      <c r="BQ135" s="281">
        <f>BN135/C135</f>
        <v>0.33346397600819488</v>
      </c>
      <c r="BR135" s="279"/>
      <c r="BS135" s="280">
        <f>SUM(AS135:AT135)</f>
        <v>626616.10007000004</v>
      </c>
      <c r="BT135" s="280">
        <f>BB135</f>
        <v>80095.307600823027</v>
      </c>
      <c r="BU135" s="281">
        <f>BS135/B135</f>
        <v>5.6069575828488989E-2</v>
      </c>
      <c r="BV135" s="281">
        <f>BS135/C135</f>
        <v>0.11988871701876409</v>
      </c>
      <c r="BW135" s="279"/>
      <c r="BX135" s="280">
        <f>H135</f>
        <v>1529804.98511</v>
      </c>
      <c r="BY135" s="280">
        <f>BX135/D135</f>
        <v>308357.85390005063</v>
      </c>
      <c r="BZ135" s="281">
        <f>BX135/B135</f>
        <v>0.13688686997643937</v>
      </c>
      <c r="CA135" s="281">
        <f>BX135/C135</f>
        <v>0.29269333637175754</v>
      </c>
    </row>
    <row r="136" spans="1:79" ht="14.25" customHeight="1" x14ac:dyDescent="0.35">
      <c r="A136" s="86" t="s">
        <v>106</v>
      </c>
      <c r="B136" s="87">
        <f>'JMP Total sum FINAL calcs'!B136</f>
        <v>2291660.9615384615</v>
      </c>
      <c r="C136" s="87">
        <f t="shared" si="588"/>
        <v>1574371.03706</v>
      </c>
      <c r="D136" s="88">
        <f>[1]HH_Islam_wealth!D139</f>
        <v>3.5240230156281198</v>
      </c>
      <c r="E136" s="88">
        <v>96.764349999999993</v>
      </c>
      <c r="F136" s="88">
        <v>1523429.8425</v>
      </c>
      <c r="G136" s="89">
        <v>1.19974</v>
      </c>
      <c r="H136" s="89">
        <v>18888.346239999999</v>
      </c>
      <c r="I136" s="89">
        <v>5.9493600000000004</v>
      </c>
      <c r="J136" s="89">
        <v>93665.051640000005</v>
      </c>
      <c r="K136" s="89"/>
      <c r="L136" s="89"/>
      <c r="M136" s="89">
        <v>89.420860000000005</v>
      </c>
      <c r="N136" s="89">
        <v>1407816.0690599999</v>
      </c>
      <c r="O136" s="89">
        <f t="shared" ref="O136:P136" si="612">M136</f>
        <v>89.420860000000005</v>
      </c>
      <c r="P136" s="89">
        <f t="shared" si="612"/>
        <v>1407816.0690599999</v>
      </c>
      <c r="Q136" s="89">
        <v>3.43004</v>
      </c>
      <c r="R136" s="89">
        <v>54001.570119999997</v>
      </c>
      <c r="S136" s="89"/>
      <c r="T136" s="90"/>
      <c r="U136" s="89">
        <v>1.9</v>
      </c>
      <c r="V136" s="89">
        <v>29913.0497</v>
      </c>
      <c r="W136" s="89">
        <v>5.9</v>
      </c>
      <c r="X136" s="89">
        <v>92887.891189999995</v>
      </c>
      <c r="Y136" s="89">
        <v>85.050899999999999</v>
      </c>
      <c r="Z136" s="89">
        <v>1339016.69829</v>
      </c>
      <c r="AA136" s="87">
        <f t="shared" si="590"/>
        <v>1407816.0690599999</v>
      </c>
      <c r="AB136" s="91">
        <f t="shared" si="591"/>
        <v>0.96305861369254508</v>
      </c>
      <c r="AC136" s="87">
        <f t="shared" si="592"/>
        <v>28808.0201753982</v>
      </c>
      <c r="AD136" s="87">
        <f t="shared" si="593"/>
        <v>1105.0295246017984</v>
      </c>
      <c r="AE136" s="87">
        <f t="shared" si="594"/>
        <v>89456.483718265372</v>
      </c>
      <c r="AF136" s="87">
        <f t="shared" si="595"/>
        <v>3431.407471734628</v>
      </c>
      <c r="AG136" s="87">
        <f t="shared" si="596"/>
        <v>1289551.5651663363</v>
      </c>
      <c r="AH136" s="87">
        <f t="shared" si="597"/>
        <v>49465.133123663698</v>
      </c>
      <c r="AI136" s="87"/>
      <c r="AJ136" s="87">
        <f>AC136/D136</f>
        <v>8174.7536970224573</v>
      </c>
      <c r="AK136" s="87">
        <f>AD136/($AI$2*D136)</f>
        <v>104.52348728534422</v>
      </c>
      <c r="AL136" s="87">
        <f>AE136/D136</f>
        <v>25384.761484686474</v>
      </c>
      <c r="AM136" s="87">
        <f>AF136/($AI$2*D136)</f>
        <v>324.57293425886968</v>
      </c>
      <c r="AN136" s="87">
        <f t="shared" si="598"/>
        <v>25709.334418945346</v>
      </c>
      <c r="AO136" s="87">
        <f>AG136/D136</f>
        <v>365931.65238919057</v>
      </c>
      <c r="AP136" s="87">
        <f>AH136/($AI$2*D136)</f>
        <v>4678.8507438136076</v>
      </c>
      <c r="AQ136" s="87">
        <f t="shared" si="599"/>
        <v>370610.50313300418</v>
      </c>
      <c r="AR136" s="87">
        <f t="shared" si="600"/>
        <v>396319.83755194955</v>
      </c>
      <c r="AS136" s="87">
        <f t="shared" si="601"/>
        <v>90204.934783859047</v>
      </c>
      <c r="AT136" s="87">
        <f t="shared" si="602"/>
        <v>3460.1168561409536</v>
      </c>
      <c r="AU136" s="87">
        <f>AS136/D136</f>
        <v>25597.146892578105</v>
      </c>
      <c r="AV136" s="87">
        <f>AT136/($AI$2*D136)</f>
        <v>327.28852231254274</v>
      </c>
      <c r="AW136" s="87">
        <f t="shared" si="603"/>
        <v>25924.435414890646</v>
      </c>
      <c r="AX136" s="87"/>
      <c r="AY136" s="87">
        <f t="shared" ref="AY136:AZ136" si="613">AQ136</f>
        <v>370610.50313300418</v>
      </c>
      <c r="AZ136" s="87">
        <f t="shared" si="613"/>
        <v>396319.83755194955</v>
      </c>
      <c r="BA136" s="87">
        <f t="shared" si="605"/>
        <v>1431904.5894800001</v>
      </c>
      <c r="BB136" s="87">
        <f t="shared" si="606"/>
        <v>25924.435414890646</v>
      </c>
      <c r="BC136" s="87">
        <f t="shared" si="607"/>
        <v>396534.93854789482</v>
      </c>
      <c r="BD136" s="87">
        <f t="shared" si="586"/>
        <v>383496.31472819985</v>
      </c>
      <c r="BE136" s="87">
        <f t="shared" si="587"/>
        <v>1385573.1686304903</v>
      </c>
      <c r="BF136" s="87">
        <f t="shared" ref="BF136:BG136" si="614">AZ136-BD136</f>
        <v>12823.522823749692</v>
      </c>
      <c r="BG136" s="87">
        <f t="shared" si="614"/>
        <v>46331.42084950977</v>
      </c>
      <c r="BI136" s="280">
        <f>0.75*BE136</f>
        <v>1039179.8764728678</v>
      </c>
      <c r="BJ136" s="280">
        <f>0.75*BD136</f>
        <v>287622.23604614986</v>
      </c>
      <c r="BK136" s="281">
        <f>BI136/B136</f>
        <v>0.4534614386306231</v>
      </c>
      <c r="BL136" s="281">
        <f>BI136/C136</f>
        <v>0.66006033648424145</v>
      </c>
      <c r="BM136" s="279"/>
      <c r="BN136" s="280">
        <f>0.25*BE136+BG136</f>
        <v>392724.71300713235</v>
      </c>
      <c r="BO136" s="280">
        <f>BF136+0.25*BD136</f>
        <v>108697.60150579966</v>
      </c>
      <c r="BP136" s="281">
        <f>BN136/B136</f>
        <v>0.17137121048808387</v>
      </c>
      <c r="BQ136" s="281">
        <f>BN136/C136</f>
        <v>0.24944863933759309</v>
      </c>
      <c r="BR136" s="279"/>
      <c r="BS136" s="280">
        <f>SUM(AS136:AT136)</f>
        <v>93665.051640000005</v>
      </c>
      <c r="BT136" s="280">
        <f>BB136</f>
        <v>25924.435414890646</v>
      </c>
      <c r="BU136" s="281">
        <f>BS136/B136</f>
        <v>4.0872124285400324E-2</v>
      </c>
      <c r="BV136" s="281">
        <f>BS136/C136</f>
        <v>5.9493632336448013E-2</v>
      </c>
      <c r="BW136" s="279"/>
      <c r="BX136" s="280">
        <f>H136</f>
        <v>18888.346239999999</v>
      </c>
      <c r="BY136" s="280">
        <f>BX136/D136</f>
        <v>5359.8816342104255</v>
      </c>
      <c r="BZ136" s="281">
        <f>BX136/B136</f>
        <v>8.2422079692450138E-3</v>
      </c>
      <c r="CA136" s="281">
        <f>BX136/C136</f>
        <v>1.1997391844347144E-2</v>
      </c>
    </row>
    <row r="137" spans="1:79" ht="14.25" customHeight="1" x14ac:dyDescent="0.35">
      <c r="A137" s="86" t="s">
        <v>89</v>
      </c>
      <c r="B137" s="87">
        <f>'JMP Total sum FINAL calcs'!B137</f>
        <v>19193338.94925281</v>
      </c>
      <c r="C137" s="87">
        <f t="shared" si="588"/>
        <v>5516753.7941199997</v>
      </c>
      <c r="D137" s="88">
        <f>[1]HH_Islam_wealth!D140</f>
        <v>5.9244534660988002</v>
      </c>
      <c r="E137" s="88">
        <v>74.337370000000007</v>
      </c>
      <c r="F137" s="88">
        <v>4101009.9234099998</v>
      </c>
      <c r="G137" s="89">
        <v>7.3140000000000001</v>
      </c>
      <c r="H137" s="89">
        <v>403495.29139000003</v>
      </c>
      <c r="I137" s="89">
        <v>4.4399499999999996</v>
      </c>
      <c r="J137" s="89">
        <v>244940.88315000001</v>
      </c>
      <c r="K137" s="89"/>
      <c r="L137" s="89"/>
      <c r="M137" s="89">
        <v>39.378830000000001</v>
      </c>
      <c r="N137" s="89">
        <v>2172432.8527199998</v>
      </c>
      <c r="O137" s="89">
        <f t="shared" ref="O137:P137" si="615">M137</f>
        <v>39.378830000000001</v>
      </c>
      <c r="P137" s="89">
        <f t="shared" si="615"/>
        <v>2172432.8527199998</v>
      </c>
      <c r="Q137" s="89">
        <v>48.867229999999999</v>
      </c>
      <c r="R137" s="89">
        <v>2695884.7668599999</v>
      </c>
      <c r="S137" s="89"/>
      <c r="T137" s="90"/>
      <c r="U137" s="89">
        <v>2.7458300000000002</v>
      </c>
      <c r="V137" s="89">
        <v>151480.84908000001</v>
      </c>
      <c r="W137" s="89">
        <v>5.4746300000000003</v>
      </c>
      <c r="X137" s="89">
        <v>302021.73080000002</v>
      </c>
      <c r="Y137" s="89">
        <v>80.025589999999994</v>
      </c>
      <c r="Z137" s="89">
        <v>4414815.0396999996</v>
      </c>
      <c r="AA137" s="87">
        <f t="shared" si="590"/>
        <v>2172432.8527199998</v>
      </c>
      <c r="AB137" s="91">
        <f t="shared" si="591"/>
        <v>0.44623893149096144</v>
      </c>
      <c r="AC137" s="87">
        <f t="shared" si="592"/>
        <v>67596.652234802794</v>
      </c>
      <c r="AD137" s="87">
        <f t="shared" si="593"/>
        <v>83884.196845197221</v>
      </c>
      <c r="AE137" s="87">
        <f t="shared" si="594"/>
        <v>134773.8544392428</v>
      </c>
      <c r="AF137" s="87">
        <f t="shared" si="595"/>
        <v>167247.87636075722</v>
      </c>
      <c r="AG137" s="87">
        <f t="shared" si="596"/>
        <v>1970062.3460459544</v>
      </c>
      <c r="AH137" s="87">
        <f t="shared" si="597"/>
        <v>2444752.6936540455</v>
      </c>
      <c r="AI137" s="87"/>
      <c r="AJ137" s="87">
        <f>AC137/D137</f>
        <v>11409.770136875526</v>
      </c>
      <c r="AK137" s="87">
        <f>AD137/($AI$2*D137)</f>
        <v>4719.6588020145946</v>
      </c>
      <c r="AL137" s="87">
        <f>AE137/D137</f>
        <v>22748.740488967025</v>
      </c>
      <c r="AM137" s="87">
        <f>AF137/($AI$2*D137)</f>
        <v>9410.0312272285973</v>
      </c>
      <c r="AN137" s="87">
        <f t="shared" si="598"/>
        <v>32158.771716195624</v>
      </c>
      <c r="AO137" s="87">
        <f>AG137/D137</f>
        <v>332530.64731103758</v>
      </c>
      <c r="AP137" s="87">
        <f>AH137/($AI$2*D137)</f>
        <v>137551.51748840799</v>
      </c>
      <c r="AQ137" s="87">
        <f t="shared" si="599"/>
        <v>470082.16479944554</v>
      </c>
      <c r="AR137" s="87">
        <f t="shared" si="600"/>
        <v>502240.93651564117</v>
      </c>
      <c r="AS137" s="87">
        <f t="shared" si="601"/>
        <v>109302.15797530845</v>
      </c>
      <c r="AT137" s="87">
        <f t="shared" si="602"/>
        <v>135638.72517469159</v>
      </c>
      <c r="AU137" s="87">
        <f>AS137/D137</f>
        <v>18449.323401856836</v>
      </c>
      <c r="AV137" s="87">
        <f>AT137/($AI$2*D137)</f>
        <v>7631.5745663770331</v>
      </c>
      <c r="AW137" s="87">
        <f t="shared" si="603"/>
        <v>26080.897968233869</v>
      </c>
      <c r="AX137" s="87"/>
      <c r="AY137" s="87">
        <f t="shared" ref="AY137:AZ137" si="616">AQ137</f>
        <v>470082.16479944554</v>
      </c>
      <c r="AZ137" s="87">
        <f t="shared" si="616"/>
        <v>502240.93651564117</v>
      </c>
      <c r="BA137" s="87">
        <f t="shared" si="605"/>
        <v>4716836.7704999996</v>
      </c>
      <c r="BB137" s="87">
        <f t="shared" si="606"/>
        <v>26080.897968233869</v>
      </c>
      <c r="BC137" s="87">
        <f t="shared" si="607"/>
        <v>496163.0627676794</v>
      </c>
      <c r="BD137" s="87">
        <f t="shared" si="586"/>
        <v>373352.70326909731</v>
      </c>
      <c r="BE137" s="87">
        <f t="shared" si="587"/>
        <v>3506372.4023826355</v>
      </c>
      <c r="BF137" s="87">
        <f t="shared" ref="BF137:BG137" si="617">AZ137-BD137</f>
        <v>128888.23324654385</v>
      </c>
      <c r="BG137" s="87">
        <f t="shared" si="617"/>
        <v>1210464.3681173641</v>
      </c>
      <c r="BI137" s="280">
        <f>0.75*BE137</f>
        <v>2629779.3017869769</v>
      </c>
      <c r="BJ137" s="280">
        <f>0.75*BD137</f>
        <v>280014.527451823</v>
      </c>
      <c r="BK137" s="281">
        <f>BI137/B137</f>
        <v>0.13701520661621794</v>
      </c>
      <c r="BL137" s="281">
        <f>BI137/C137</f>
        <v>0.47668962580674018</v>
      </c>
      <c r="BM137" s="279"/>
      <c r="BN137" s="280">
        <f>0.25*BE137+BG137</f>
        <v>2087057.468713023</v>
      </c>
      <c r="BO137" s="280">
        <f>BF137+0.25*BD137</f>
        <v>222226.40906381817</v>
      </c>
      <c r="BP137" s="281">
        <f>BN137/B137</f>
        <v>0.10873863449351898</v>
      </c>
      <c r="BQ137" s="281">
        <f>BN137/C137</f>
        <v>0.3783125995105131</v>
      </c>
      <c r="BR137" s="279"/>
      <c r="BS137" s="280">
        <f>SUM(AS137:AT137)</f>
        <v>244940.88315000004</v>
      </c>
      <c r="BT137" s="280">
        <f>BB137</f>
        <v>26080.897968233869</v>
      </c>
      <c r="BU137" s="281">
        <f>BS137/B137</f>
        <v>1.276176509973714E-2</v>
      </c>
      <c r="BV137" s="281">
        <f>BS137/C137</f>
        <v>4.4399458864934099E-2</v>
      </c>
      <c r="BW137" s="279"/>
      <c r="BX137" s="280">
        <f>H137</f>
        <v>403495.29139000003</v>
      </c>
      <c r="BY137" s="280">
        <f>BX137/D137</f>
        <v>68106.753424413022</v>
      </c>
      <c r="BZ137" s="281">
        <f>BX137/B137</f>
        <v>2.102267315014035E-2</v>
      </c>
      <c r="CA137" s="281">
        <f>BX137/C137</f>
        <v>7.3139985297162105E-2</v>
      </c>
    </row>
    <row r="138" spans="1:79" ht="14.25" customHeight="1" x14ac:dyDescent="0.35">
      <c r="A138" s="86" t="s">
        <v>82</v>
      </c>
      <c r="B138" s="87">
        <f>'JMP Total sum FINAL calcs'!B138</f>
        <v>10864239.920058692</v>
      </c>
      <c r="C138" s="87">
        <f t="shared" si="588"/>
        <v>1380411.0053399999</v>
      </c>
      <c r="D138" s="88">
        <f>[1]HH_Islam_wealth!D141</f>
        <v>4.8301933751014499</v>
      </c>
      <c r="E138" s="88">
        <v>89.394909999999996</v>
      </c>
      <c r="F138" s="88">
        <v>1234017.21478</v>
      </c>
      <c r="G138" s="89">
        <v>0.62917000000000001</v>
      </c>
      <c r="H138" s="89">
        <v>8685.1037199999992</v>
      </c>
      <c r="I138" s="89">
        <v>14.19679</v>
      </c>
      <c r="J138" s="89">
        <v>195974.03310999999</v>
      </c>
      <c r="K138" s="89"/>
      <c r="L138" s="89"/>
      <c r="M138" s="89">
        <v>41.703249999999997</v>
      </c>
      <c r="N138" s="89">
        <v>575676.20874999999</v>
      </c>
      <c r="O138" s="89">
        <f t="shared" ref="O138:P138" si="618">M138</f>
        <v>41.703249999999997</v>
      </c>
      <c r="P138" s="89">
        <f t="shared" si="618"/>
        <v>575676.20874999999</v>
      </c>
      <c r="Q138" s="89">
        <v>43.470799999999997</v>
      </c>
      <c r="R138" s="89">
        <v>600075.65975999995</v>
      </c>
      <c r="S138" s="89"/>
      <c r="T138" s="90"/>
      <c r="U138" s="89">
        <v>3.4603600000000001</v>
      </c>
      <c r="V138" s="89">
        <v>47767.159679999997</v>
      </c>
      <c r="W138" s="89">
        <v>26.444939999999999</v>
      </c>
      <c r="X138" s="89">
        <v>365048.84117000003</v>
      </c>
      <c r="Y138" s="89">
        <v>55.268749999999997</v>
      </c>
      <c r="Z138" s="89">
        <v>762935.86765000003</v>
      </c>
      <c r="AA138" s="87">
        <f t="shared" si="590"/>
        <v>575676.20874999999</v>
      </c>
      <c r="AB138" s="91">
        <f t="shared" si="591"/>
        <v>0.48962389443577037</v>
      </c>
      <c r="AC138" s="87">
        <f t="shared" si="592"/>
        <v>23387.942748656904</v>
      </c>
      <c r="AD138" s="87">
        <f t="shared" si="593"/>
        <v>24379.216931343093</v>
      </c>
      <c r="AE138" s="87">
        <f t="shared" si="594"/>
        <v>178736.63527292039</v>
      </c>
      <c r="AF138" s="87">
        <f t="shared" si="595"/>
        <v>186312.20589707964</v>
      </c>
      <c r="AG138" s="87">
        <f t="shared" si="596"/>
        <v>373551.63072352647</v>
      </c>
      <c r="AH138" s="87">
        <f t="shared" si="597"/>
        <v>389384.23692647356</v>
      </c>
      <c r="AI138" s="87"/>
      <c r="AJ138" s="87">
        <f>AC138/D138</f>
        <v>4842.0303148144003</v>
      </c>
      <c r="AK138" s="87">
        <f>AD138/($AI$2*D138)</f>
        <v>1682.4182828105406</v>
      </c>
      <c r="AL138" s="87">
        <f>AE138/D138</f>
        <v>37004.033046433949</v>
      </c>
      <c r="AM138" s="87">
        <f>AF138/($AI$2*D138)</f>
        <v>12857.470459152268</v>
      </c>
      <c r="AN138" s="87">
        <f t="shared" si="598"/>
        <v>49861.503505586217</v>
      </c>
      <c r="AO138" s="87">
        <f>AG138/D138</f>
        <v>77336.785862259741</v>
      </c>
      <c r="AP138" s="87">
        <f>AH138/($AI$2*D138)</f>
        <v>26871.542309510896</v>
      </c>
      <c r="AQ138" s="87">
        <f t="shared" si="599"/>
        <v>104208.32817177064</v>
      </c>
      <c r="AR138" s="87">
        <f t="shared" si="600"/>
        <v>154069.83167735685</v>
      </c>
      <c r="AS138" s="87">
        <f t="shared" si="601"/>
        <v>95953.569299602808</v>
      </c>
      <c r="AT138" s="87">
        <f t="shared" si="602"/>
        <v>100020.46381039718</v>
      </c>
      <c r="AU138" s="87">
        <f>AS138/D138</f>
        <v>19865.36808116662</v>
      </c>
      <c r="AV138" s="87">
        <f>AT138/($AI$2*D138)</f>
        <v>6902.4471722657427</v>
      </c>
      <c r="AW138" s="87">
        <f t="shared" si="603"/>
        <v>26767.815253432364</v>
      </c>
      <c r="AX138" s="87"/>
      <c r="AY138" s="87">
        <f t="shared" ref="AY138:AZ138" si="619">AQ138</f>
        <v>104208.32817177064</v>
      </c>
      <c r="AZ138" s="87">
        <f t="shared" si="619"/>
        <v>154069.83167735685</v>
      </c>
      <c r="BA138" s="87">
        <f t="shared" si="605"/>
        <v>1127984.7088200001</v>
      </c>
      <c r="BB138" s="87">
        <f t="shared" si="606"/>
        <v>26767.815253432364</v>
      </c>
      <c r="BC138" s="87">
        <f t="shared" si="607"/>
        <v>130976.143425203</v>
      </c>
      <c r="BD138" s="87">
        <f t="shared" si="586"/>
        <v>137730.58736512464</v>
      </c>
      <c r="BE138" s="87">
        <f t="shared" si="587"/>
        <v>1008360.915263401</v>
      </c>
      <c r="BF138" s="87">
        <f t="shared" ref="BF138:BG138" si="620">AZ138-BD138</f>
        <v>16339.244312232215</v>
      </c>
      <c r="BG138" s="87">
        <f t="shared" si="620"/>
        <v>119623.79355659906</v>
      </c>
      <c r="BI138" s="280">
        <f>0.75*BE138</f>
        <v>756270.68644755078</v>
      </c>
      <c r="BJ138" s="280">
        <f>0.75*BD138</f>
        <v>103297.94052384348</v>
      </c>
      <c r="BK138" s="281">
        <f>BI138/B138</f>
        <v>6.961100748992527E-2</v>
      </c>
      <c r="BL138" s="281">
        <f>BI138/C138</f>
        <v>0.54785906771387893</v>
      </c>
      <c r="BM138" s="279"/>
      <c r="BN138" s="280">
        <f>0.25*BE138+BG138</f>
        <v>371714.02237244928</v>
      </c>
      <c r="BO138" s="280">
        <f>BF138+0.25*BD138</f>
        <v>50771.891153513374</v>
      </c>
      <c r="BP138" s="281">
        <f>BN138/B138</f>
        <v>3.4214452654543474E-2</v>
      </c>
      <c r="BQ138" s="281">
        <f>BN138/C138</f>
        <v>0.26927778823445042</v>
      </c>
      <c r="BR138" s="279"/>
      <c r="BS138" s="280">
        <f>SUM(AS138:AT138)</f>
        <v>195974.03310999999</v>
      </c>
      <c r="BT138" s="280">
        <f>BB138</f>
        <v>26767.815253432364</v>
      </c>
      <c r="BU138" s="281">
        <f>BS138/B138</f>
        <v>1.8038448575511692E-2</v>
      </c>
      <c r="BV138" s="281">
        <f>BS138/C138</f>
        <v>0.14196788663078713</v>
      </c>
      <c r="BW138" s="279"/>
      <c r="BX138" s="280">
        <f>H138</f>
        <v>8685.1037199999992</v>
      </c>
      <c r="BY138" s="280">
        <f>BX138/D138</f>
        <v>1798.0861314517419</v>
      </c>
      <c r="BZ138" s="281">
        <f>BX138/B138</f>
        <v>7.9942120055399878E-4</v>
      </c>
      <c r="CA138" s="281">
        <f>BX138/C138</f>
        <v>6.2916795696371808E-3</v>
      </c>
    </row>
    <row r="139" spans="1:79" ht="14.25" customHeight="1" x14ac:dyDescent="0.35">
      <c r="A139" s="86" t="s">
        <v>63</v>
      </c>
      <c r="B139" s="87">
        <f>'JMP Total sum FINAL calcs'!B139</f>
        <v>24294753.938055202</v>
      </c>
      <c r="C139" s="87">
        <f t="shared" si="588"/>
        <v>12226575.936900001</v>
      </c>
      <c r="D139" s="88">
        <f>[1]HH_Islam_wealth!D142</f>
        <v>4.8441079038776351</v>
      </c>
      <c r="E139" s="88">
        <v>62.403239999999997</v>
      </c>
      <c r="F139" s="88">
        <v>7629779.7965099998</v>
      </c>
      <c r="G139" s="89">
        <v>8.0868800000000007</v>
      </c>
      <c r="H139" s="89">
        <v>988748.93215000001</v>
      </c>
      <c r="I139" s="89">
        <v>16.007480000000001</v>
      </c>
      <c r="J139" s="89">
        <v>1957166.65806</v>
      </c>
      <c r="K139" s="89"/>
      <c r="L139" s="89"/>
      <c r="M139" s="89">
        <v>46.066940000000002</v>
      </c>
      <c r="N139" s="89">
        <v>5632409.88344</v>
      </c>
      <c r="O139" s="89">
        <f t="shared" ref="O139:P139" si="621">M139</f>
        <v>46.066940000000002</v>
      </c>
      <c r="P139" s="89">
        <f t="shared" si="621"/>
        <v>5632409.88344</v>
      </c>
      <c r="Q139" s="89">
        <v>29.83869</v>
      </c>
      <c r="R139" s="89">
        <v>3648250.46325</v>
      </c>
      <c r="S139" s="89"/>
      <c r="T139" s="90"/>
      <c r="U139" s="89">
        <v>11.937189999999999</v>
      </c>
      <c r="V139" s="89">
        <v>1459509.14124</v>
      </c>
      <c r="W139" s="89">
        <v>27.17906</v>
      </c>
      <c r="X139" s="89">
        <v>3323068.2425299999</v>
      </c>
      <c r="Y139" s="89">
        <v>36.789389999999997</v>
      </c>
      <c r="Z139" s="89">
        <v>4498082.9629300004</v>
      </c>
      <c r="AA139" s="87">
        <f t="shared" si="590"/>
        <v>5632409.88344</v>
      </c>
      <c r="AB139" s="91">
        <f t="shared" si="591"/>
        <v>0.6068975345540828</v>
      </c>
      <c r="AC139" s="87">
        <f t="shared" si="592"/>
        <v>885772.49947770266</v>
      </c>
      <c r="AD139" s="87">
        <f t="shared" si="593"/>
        <v>573736.64176229737</v>
      </c>
      <c r="AE139" s="87">
        <f t="shared" si="594"/>
        <v>2016761.9235464258</v>
      </c>
      <c r="AF139" s="87">
        <f t="shared" si="595"/>
        <v>1306306.3189835742</v>
      </c>
      <c r="AG139" s="87">
        <f t="shared" si="596"/>
        <v>2729875.4604219412</v>
      </c>
      <c r="AH139" s="87">
        <f t="shared" si="597"/>
        <v>1768207.5025080594</v>
      </c>
      <c r="AI139" s="87"/>
      <c r="AJ139" s="87">
        <f>AC139/D139</f>
        <v>182855.65000908737</v>
      </c>
      <c r="AK139" s="87">
        <f>AD139/($AI$2*D139)</f>
        <v>39480.034518019296</v>
      </c>
      <c r="AL139" s="87">
        <f>AE139/D139</f>
        <v>416332.98918301106</v>
      </c>
      <c r="AM139" s="87">
        <f>AF139/($AI$2*D139)</f>
        <v>89889.706897864904</v>
      </c>
      <c r="AN139" s="87">
        <f t="shared" si="598"/>
        <v>506222.69608087593</v>
      </c>
      <c r="AO139" s="87">
        <f>AG139/D139</f>
        <v>563545.55154246616</v>
      </c>
      <c r="AP139" s="87">
        <f>AH139/($AI$2*D139)</f>
        <v>121674.10646740797</v>
      </c>
      <c r="AQ139" s="87">
        <f t="shared" si="599"/>
        <v>685219.65800987417</v>
      </c>
      <c r="AR139" s="87">
        <f t="shared" si="600"/>
        <v>1191442.3540907502</v>
      </c>
      <c r="AS139" s="87">
        <f t="shared" si="601"/>
        <v>1187799.6194880677</v>
      </c>
      <c r="AT139" s="87">
        <f t="shared" si="602"/>
        <v>769367.03857193247</v>
      </c>
      <c r="AU139" s="87">
        <f>AS139/D139</f>
        <v>245205.02909054773</v>
      </c>
      <c r="AV139" s="87">
        <f>AT139/($AI$2*D139)</f>
        <v>52941.776816880687</v>
      </c>
      <c r="AW139" s="87">
        <f t="shared" si="603"/>
        <v>298146.80590742844</v>
      </c>
      <c r="AX139" s="87"/>
      <c r="AY139" s="87">
        <f t="shared" ref="AY139:AZ139" si="622">AQ139</f>
        <v>685219.65800987417</v>
      </c>
      <c r="AZ139" s="87">
        <f t="shared" si="622"/>
        <v>1191442.3540907502</v>
      </c>
      <c r="BA139" s="87">
        <f t="shared" si="605"/>
        <v>7821151.2054600008</v>
      </c>
      <c r="BB139" s="87">
        <f t="shared" si="606"/>
        <v>298146.80590742844</v>
      </c>
      <c r="BC139" s="87">
        <f t="shared" si="607"/>
        <v>983366.46391730267</v>
      </c>
      <c r="BD139" s="87">
        <f t="shared" si="586"/>
        <v>743498.63168490061</v>
      </c>
      <c r="BE139" s="87">
        <f t="shared" si="587"/>
        <v>4880651.7575060967</v>
      </c>
      <c r="BF139" s="87">
        <f t="shared" ref="BF139:BG139" si="623">AZ139-BD139</f>
        <v>447943.72240584961</v>
      </c>
      <c r="BG139" s="87">
        <f t="shared" si="623"/>
        <v>2940499.447953904</v>
      </c>
      <c r="BI139" s="280">
        <f>0.75*BE139</f>
        <v>3660488.8181295726</v>
      </c>
      <c r="BJ139" s="280">
        <f>0.75*BD139</f>
        <v>557623.97376367543</v>
      </c>
      <c r="BK139" s="281">
        <f>BI139/B139</f>
        <v>0.15066992765033926</v>
      </c>
      <c r="BL139" s="281">
        <f>BI139/C139</f>
        <v>0.29938789379961717</v>
      </c>
      <c r="BM139" s="279"/>
      <c r="BN139" s="280">
        <f>0.25*BE139+BG139</f>
        <v>4160662.3873304282</v>
      </c>
      <c r="BO139" s="280">
        <f>BF139+0.25*BD139</f>
        <v>633818.38032707479</v>
      </c>
      <c r="BP139" s="281">
        <f>BN139/B139</f>
        <v>0.17125764673060481</v>
      </c>
      <c r="BQ139" s="281">
        <f>BN139/C139</f>
        <v>0.34029661360655217</v>
      </c>
      <c r="BR139" s="279"/>
      <c r="BS139" s="280">
        <f>SUM(AS139:AT139)</f>
        <v>1957166.6580600003</v>
      </c>
      <c r="BT139" s="280">
        <f>BB139</f>
        <v>298146.80590742844</v>
      </c>
      <c r="BU139" s="281">
        <f>BS139/B139</f>
        <v>8.0559229496632301E-2</v>
      </c>
      <c r="BV139" s="281">
        <f>BS139/C139</f>
        <v>0.16007479675100533</v>
      </c>
      <c r="BW139" s="279"/>
      <c r="BX139" s="280">
        <f>H139</f>
        <v>988748.93215000001</v>
      </c>
      <c r="BY139" s="280">
        <f>BX139/D139</f>
        <v>204113.72986933702</v>
      </c>
      <c r="BZ139" s="281">
        <f>BX139/B139</f>
        <v>4.0698042658552216E-2</v>
      </c>
      <c r="CA139" s="281">
        <f>BX139/C139</f>
        <v>8.0868833371896043E-2</v>
      </c>
    </row>
    <row r="140" spans="1:79" ht="14.25" customHeight="1" x14ac:dyDescent="0.35">
      <c r="A140" s="86" t="s">
        <v>149</v>
      </c>
      <c r="B140" s="87">
        <f>'JMP Total sum FINAL calcs'!B140</f>
        <v>546388.0174999244</v>
      </c>
      <c r="C140" s="87">
        <f t="shared" si="588"/>
        <v>356578.28134999995</v>
      </c>
      <c r="D140" s="88">
        <f>[1]HH_Islam_wealth!D143</f>
        <v>4.8441079038776351</v>
      </c>
      <c r="E140" s="88">
        <v>95.758480000000006</v>
      </c>
      <c r="F140" s="88">
        <v>341453.94549999997</v>
      </c>
      <c r="G140" s="89">
        <v>12.21378</v>
      </c>
      <c r="H140" s="89">
        <v>43551.698949999998</v>
      </c>
      <c r="I140" s="89">
        <v>0</v>
      </c>
      <c r="J140" s="89">
        <v>0</v>
      </c>
      <c r="K140" s="89"/>
      <c r="L140" s="89"/>
      <c r="M140" s="89">
        <v>79.975769999999997</v>
      </c>
      <c r="N140" s="89">
        <v>285176.23849999998</v>
      </c>
      <c r="O140" s="89">
        <f t="shared" ref="O140:P140" si="624">M140</f>
        <v>79.975769999999997</v>
      </c>
      <c r="P140" s="89">
        <f t="shared" si="624"/>
        <v>285176.23849999998</v>
      </c>
      <c r="Q140" s="89">
        <v>7.8104399999999998</v>
      </c>
      <c r="R140" s="89">
        <v>27850.3439</v>
      </c>
      <c r="S140" s="89"/>
      <c r="T140" s="90"/>
      <c r="U140" s="89">
        <v>35.946460000000002</v>
      </c>
      <c r="V140" s="89">
        <v>128177.28548999999</v>
      </c>
      <c r="W140" s="89">
        <v>51.157139999999998</v>
      </c>
      <c r="X140" s="89">
        <v>182415.26079</v>
      </c>
      <c r="Y140" s="89">
        <v>0.68261000000000005</v>
      </c>
      <c r="Z140" s="89">
        <v>2434.03613</v>
      </c>
      <c r="AA140" s="87">
        <f t="shared" si="590"/>
        <v>285176.23849999998</v>
      </c>
      <c r="AB140" s="91">
        <f t="shared" si="591"/>
        <v>0.91102882162125287</v>
      </c>
      <c r="AC140" s="87">
        <f t="shared" si="592"/>
        <v>116773.20135856561</v>
      </c>
      <c r="AD140" s="87">
        <f t="shared" si="593"/>
        <v>11404.084131434385</v>
      </c>
      <c r="AE140" s="87">
        <f t="shared" si="594"/>
        <v>166185.56008324723</v>
      </c>
      <c r="AF140" s="87">
        <f t="shared" si="595"/>
        <v>16229.700706752767</v>
      </c>
      <c r="AG140" s="87">
        <f t="shared" si="596"/>
        <v>2217.4770672974546</v>
      </c>
      <c r="AH140" s="87">
        <f t="shared" si="597"/>
        <v>216.55906270254533</v>
      </c>
      <c r="AI140" s="87"/>
      <c r="AJ140" s="87">
        <f>AC140/D140</f>
        <v>24106.234558707998</v>
      </c>
      <c r="AK140" s="87">
        <f>AD140/($AI$2*D140)</f>
        <v>784.73920329104612</v>
      </c>
      <c r="AL140" s="87">
        <f>AE140/D140</f>
        <v>34306.742000981896</v>
      </c>
      <c r="AM140" s="87">
        <f>AF140/($AI$2*D140)</f>
        <v>1116.8001091085755</v>
      </c>
      <c r="AN140" s="87">
        <f t="shared" si="598"/>
        <v>35423.542110090471</v>
      </c>
      <c r="AO140" s="87">
        <f>AG140/D140</f>
        <v>457.76789272641878</v>
      </c>
      <c r="AP140" s="87">
        <f>AH140/($AI$2*D140)</f>
        <v>14.901888163225616</v>
      </c>
      <c r="AQ140" s="87">
        <f t="shared" si="599"/>
        <v>472.66978088964441</v>
      </c>
      <c r="AR140" s="87">
        <f t="shared" si="600"/>
        <v>35896.211890980114</v>
      </c>
      <c r="AS140" s="87">
        <f t="shared" si="601"/>
        <v>0</v>
      </c>
      <c r="AT140" s="87">
        <f t="shared" si="602"/>
        <v>0</v>
      </c>
      <c r="AU140" s="87">
        <f>AS140/D140</f>
        <v>0</v>
      </c>
      <c r="AV140" s="87">
        <f>AT140/($AI$2*D140)</f>
        <v>0</v>
      </c>
      <c r="AW140" s="87">
        <f t="shared" si="603"/>
        <v>0</v>
      </c>
      <c r="AX140" s="87"/>
      <c r="AY140" s="87">
        <f t="shared" ref="AY140:AZ140" si="625">AQ140</f>
        <v>472.66978088964441</v>
      </c>
      <c r="AZ140" s="87">
        <f t="shared" si="625"/>
        <v>35896.211890980114</v>
      </c>
      <c r="BA140" s="87">
        <f t="shared" si="605"/>
        <v>184849.29691999999</v>
      </c>
      <c r="BB140" s="87">
        <f t="shared" si="606"/>
        <v>0</v>
      </c>
      <c r="BC140" s="87">
        <f t="shared" si="607"/>
        <v>472.66978088964441</v>
      </c>
      <c r="BD140" s="87">
        <f t="shared" si="586"/>
        <v>34373.666884381812</v>
      </c>
      <c r="BE140" s="87">
        <f t="shared" si="587"/>
        <v>177008.87702127881</v>
      </c>
      <c r="BF140" s="87">
        <f t="shared" ref="BF140:BG140" si="626">AZ140-BD140</f>
        <v>1522.5450065983023</v>
      </c>
      <c r="BG140" s="87">
        <f t="shared" si="626"/>
        <v>7840.4198987211857</v>
      </c>
      <c r="BI140" s="280">
        <f>0.75*BE140</f>
        <v>132756.6577659591</v>
      </c>
      <c r="BJ140" s="280">
        <f>0.75*BD140</f>
        <v>25780.250163286357</v>
      </c>
      <c r="BK140" s="281">
        <f>BI140/B140</f>
        <v>0.24297139306496132</v>
      </c>
      <c r="BL140" s="281">
        <f>BI140/C140</f>
        <v>0.37230718949944008</v>
      </c>
      <c r="BM140" s="279"/>
      <c r="BN140" s="280">
        <f>0.25*BE140+BG140</f>
        <v>52092.639154040888</v>
      </c>
      <c r="BO140" s="280">
        <f>BF140+0.25*BD140</f>
        <v>10115.961727693755</v>
      </c>
      <c r="BP140" s="281">
        <f>BN140/B140</f>
        <v>9.5340010186164253E-2</v>
      </c>
      <c r="BQ140" s="281">
        <f>BN140/C140</f>
        <v>0.1460903310118018</v>
      </c>
      <c r="BR140" s="279"/>
      <c r="BS140" s="280">
        <f>SUM(AS140:AT140)</f>
        <v>0</v>
      </c>
      <c r="BT140" s="280">
        <f>BB140</f>
        <v>0</v>
      </c>
      <c r="BU140" s="281">
        <f>BS140/B140</f>
        <v>0</v>
      </c>
      <c r="BV140" s="281">
        <f>BS140/C140</f>
        <v>0</v>
      </c>
      <c r="BW140" s="279"/>
      <c r="BX140" s="280">
        <f>H140</f>
        <v>43551.698949999998</v>
      </c>
      <c r="BY140" s="280">
        <f>BX140/D140</f>
        <v>8990.6541749694552</v>
      </c>
      <c r="BZ140" s="281">
        <f>BX140/B140</f>
        <v>7.9708371258354005E-2</v>
      </c>
      <c r="CA140" s="281">
        <f>BX140/C140</f>
        <v>0.12213783404057568</v>
      </c>
    </row>
    <row r="141" spans="1:79" ht="14.25" customHeight="1" x14ac:dyDescent="0.35">
      <c r="A141" s="86" t="s">
        <v>56</v>
      </c>
      <c r="B141" s="87">
        <f>'JMP Total sum FINAL calcs'!B141</f>
        <v>24053722.801357832</v>
      </c>
      <c r="C141" s="87">
        <f t="shared" si="588"/>
        <v>13416446.85379</v>
      </c>
      <c r="D141" s="88">
        <f>[1]HH_Islam_wealth!D144</f>
        <v>4.9923419787069401</v>
      </c>
      <c r="E141" s="88">
        <v>60.805680000000002</v>
      </c>
      <c r="F141" s="88">
        <v>8157961.6404499998</v>
      </c>
      <c r="G141" s="89">
        <v>1.3170900000000001</v>
      </c>
      <c r="H141" s="89">
        <v>176706.234</v>
      </c>
      <c r="I141" s="89">
        <v>15.42747</v>
      </c>
      <c r="J141" s="89">
        <v>2069817.9514899999</v>
      </c>
      <c r="K141" s="89"/>
      <c r="L141" s="89"/>
      <c r="M141" s="89">
        <v>55.947279999999999</v>
      </c>
      <c r="N141" s="89">
        <v>7506136.6848200001</v>
      </c>
      <c r="O141" s="89">
        <f t="shared" ref="O141:P141" si="627">M141</f>
        <v>55.947279999999999</v>
      </c>
      <c r="P141" s="89">
        <f t="shared" si="627"/>
        <v>7506136.6848200001</v>
      </c>
      <c r="Q141" s="89">
        <v>27.30817</v>
      </c>
      <c r="R141" s="89">
        <v>3663785.9834799999</v>
      </c>
      <c r="S141" s="89"/>
      <c r="T141" s="90"/>
      <c r="U141" s="89">
        <v>0.70116999999999996</v>
      </c>
      <c r="V141" s="89">
        <v>94071.45895</v>
      </c>
      <c r="W141" s="89">
        <v>22.590019999999999</v>
      </c>
      <c r="X141" s="89">
        <v>3030778.5286599998</v>
      </c>
      <c r="Y141" s="89">
        <v>59.964260000000003</v>
      </c>
      <c r="Z141" s="89">
        <v>8045072.6806899998</v>
      </c>
      <c r="AA141" s="87">
        <f t="shared" si="590"/>
        <v>7506136.6848200001</v>
      </c>
      <c r="AB141" s="91">
        <f t="shared" si="591"/>
        <v>0.67199540298718941</v>
      </c>
      <c r="AC141" s="87">
        <f t="shared" si="592"/>
        <v>63215.587966698098</v>
      </c>
      <c r="AD141" s="87">
        <f t="shared" si="593"/>
        <v>30855.870983301906</v>
      </c>
      <c r="AE141" s="87">
        <f t="shared" si="594"/>
        <v>2036669.2387317976</v>
      </c>
      <c r="AF141" s="87">
        <f t="shared" si="595"/>
        <v>994109.28992820228</v>
      </c>
      <c r="AG141" s="87">
        <f t="shared" si="596"/>
        <v>5406251.858121505</v>
      </c>
      <c r="AH141" s="87">
        <f t="shared" si="597"/>
        <v>2638820.8225684953</v>
      </c>
      <c r="AI141" s="87"/>
      <c r="AJ141" s="87">
        <f>AC141/D141</f>
        <v>12662.511549954253</v>
      </c>
      <c r="AK141" s="87">
        <f>AD141/($AI$2*D141)</f>
        <v>2060.2134973196048</v>
      </c>
      <c r="AL141" s="87">
        <f>AE141/D141</f>
        <v>407958.67899644817</v>
      </c>
      <c r="AM141" s="87">
        <f>AF141/($AI$2*D141)</f>
        <v>66375.61383469736</v>
      </c>
      <c r="AN141" s="87">
        <f t="shared" si="598"/>
        <v>474334.29283114552</v>
      </c>
      <c r="AO141" s="87">
        <f>AG141/D141</f>
        <v>1082908.9595985112</v>
      </c>
      <c r="AP141" s="87">
        <f>AH141/($AI$2*D141)</f>
        <v>176191.24343000053</v>
      </c>
      <c r="AQ141" s="87">
        <f t="shared" si="599"/>
        <v>1259100.2030285117</v>
      </c>
      <c r="AR141" s="87">
        <f t="shared" si="600"/>
        <v>1733434.4958596572</v>
      </c>
      <c r="AS141" s="87">
        <f t="shared" si="601"/>
        <v>1390908.1484216414</v>
      </c>
      <c r="AT141" s="87">
        <f t="shared" si="602"/>
        <v>678909.80306835857</v>
      </c>
      <c r="AU141" s="87">
        <f>AS141/D141</f>
        <v>278608.34741571505</v>
      </c>
      <c r="AV141" s="87">
        <f>AT141/($AI$2*D141)</f>
        <v>45330.081283427491</v>
      </c>
      <c r="AW141" s="87">
        <f t="shared" si="603"/>
        <v>323938.42869914253</v>
      </c>
      <c r="AX141" s="87"/>
      <c r="AY141" s="87">
        <f t="shared" ref="AY141:AZ141" si="628">AQ141</f>
        <v>1259100.2030285117</v>
      </c>
      <c r="AZ141" s="87">
        <f t="shared" si="628"/>
        <v>1733434.4958596572</v>
      </c>
      <c r="BA141" s="87">
        <f t="shared" si="605"/>
        <v>11075851.209349999</v>
      </c>
      <c r="BB141" s="87">
        <f t="shared" si="606"/>
        <v>323938.42869914253</v>
      </c>
      <c r="BC141" s="87">
        <f t="shared" si="607"/>
        <v>1583038.6317276543</v>
      </c>
      <c r="BD141" s="87">
        <f t="shared" si="586"/>
        <v>1054026.6325620364</v>
      </c>
      <c r="BE141" s="87">
        <f t="shared" si="587"/>
        <v>6734746.6436334914</v>
      </c>
      <c r="BF141" s="87">
        <f t="shared" ref="BF141:BG141" si="629">AZ141-BD141</f>
        <v>679407.86329762079</v>
      </c>
      <c r="BG141" s="87">
        <f t="shared" si="629"/>
        <v>4341104.5657165078</v>
      </c>
      <c r="BI141" s="280">
        <f>0.75*BE141</f>
        <v>5051059.9827251183</v>
      </c>
      <c r="BJ141" s="280">
        <f>0.75*BD141</f>
        <v>790519.97442152724</v>
      </c>
      <c r="BK141" s="281">
        <f>BI141/B141</f>
        <v>0.20999077874298885</v>
      </c>
      <c r="BL141" s="281">
        <f>BI141/C141</f>
        <v>0.37648268858145917</v>
      </c>
      <c r="BM141" s="279"/>
      <c r="BN141" s="280">
        <f>0.25*BE141+BG141</f>
        <v>6024791.2266248809</v>
      </c>
      <c r="BO141" s="280">
        <f>BF141+0.25*BD141</f>
        <v>942914.52143812994</v>
      </c>
      <c r="BP141" s="281">
        <f>BN141/B141</f>
        <v>0.25047229804630416</v>
      </c>
      <c r="BQ141" s="281">
        <f>BN141/C141</f>
        <v>0.44906011944011415</v>
      </c>
      <c r="BR141" s="279"/>
      <c r="BS141" s="280">
        <f>SUM(AS141:AT141)</f>
        <v>2069817.9514899999</v>
      </c>
      <c r="BT141" s="280">
        <f>BB141</f>
        <v>323938.42869914253</v>
      </c>
      <c r="BU141" s="281">
        <f>BS141/B141</f>
        <v>8.6049796473631882E-2</v>
      </c>
      <c r="BV141" s="281">
        <f>BS141/C141</f>
        <v>0.15427467302233594</v>
      </c>
      <c r="BW141" s="279"/>
      <c r="BX141" s="280">
        <f>H141</f>
        <v>176706.234</v>
      </c>
      <c r="BY141" s="280">
        <f>BX141/D141</f>
        <v>35395.458635181167</v>
      </c>
      <c r="BZ141" s="281">
        <f>BX141/B141</f>
        <v>7.3463153898998511E-3</v>
      </c>
      <c r="CA141" s="281">
        <f>BX141/C141</f>
        <v>1.3170866767163648E-2</v>
      </c>
    </row>
    <row r="142" spans="1:79" ht="14.25" customHeight="1" x14ac:dyDescent="0.35">
      <c r="A142" s="86" t="s">
        <v>173</v>
      </c>
      <c r="B142" s="87">
        <f>'JMP Total sum FINAL calcs'!B142</f>
        <v>0</v>
      </c>
      <c r="C142" s="87">
        <f t="shared" si="588"/>
        <v>0</v>
      </c>
      <c r="D142" s="88">
        <f>[1]HH_Islam_wealth!D145</f>
        <v>4.9067837026553596</v>
      </c>
      <c r="E142" s="92"/>
      <c r="F142" s="92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90"/>
      <c r="U142" s="89"/>
      <c r="V142" s="89"/>
      <c r="W142" s="89"/>
      <c r="X142" s="89"/>
      <c r="Y142" s="89"/>
      <c r="Z142" s="89"/>
      <c r="AA142" s="87"/>
      <c r="AB142" s="91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 t="s">
        <v>238</v>
      </c>
      <c r="AZ142" s="87">
        <f>AR142</f>
        <v>0</v>
      </c>
      <c r="BA142" s="87">
        <f t="shared" si="605"/>
        <v>0</v>
      </c>
      <c r="BB142" s="87" t="s">
        <v>238</v>
      </c>
      <c r="BC142" s="87" t="s">
        <v>238</v>
      </c>
      <c r="BD142" s="87">
        <f t="shared" si="586"/>
        <v>0</v>
      </c>
      <c r="BE142" s="87">
        <f t="shared" si="587"/>
        <v>0</v>
      </c>
      <c r="BF142" s="87">
        <f t="shared" ref="BF142:BG142" si="630">AZ142-BD142</f>
        <v>0</v>
      </c>
      <c r="BG142" s="87">
        <f t="shared" si="630"/>
        <v>0</v>
      </c>
      <c r="BI142" s="280">
        <f>0.75*BE142</f>
        <v>0</v>
      </c>
      <c r="BJ142" s="280">
        <f>0.75*BD142</f>
        <v>0</v>
      </c>
      <c r="BK142" s="281" t="e">
        <f>BI142/B142</f>
        <v>#DIV/0!</v>
      </c>
      <c r="BL142" s="281" t="e">
        <f>BI142/C142</f>
        <v>#DIV/0!</v>
      </c>
      <c r="BM142" s="279"/>
      <c r="BN142" s="280">
        <f>0.25*BE142+BG142</f>
        <v>0</v>
      </c>
      <c r="BO142" s="280">
        <f>BF142+0.25*BD142</f>
        <v>0</v>
      </c>
      <c r="BP142" s="281" t="e">
        <f>BN142/B142</f>
        <v>#DIV/0!</v>
      </c>
      <c r="BQ142" s="281" t="e">
        <f>BN142/C142</f>
        <v>#DIV/0!</v>
      </c>
      <c r="BR142" s="279"/>
      <c r="BS142" s="280">
        <f>SUM(AS142:AT142)</f>
        <v>0</v>
      </c>
      <c r="BT142" s="280" t="str">
        <f>BB142</f>
        <v>-</v>
      </c>
      <c r="BU142" s="281" t="e">
        <f>BS142/B142</f>
        <v>#DIV/0!</v>
      </c>
      <c r="BV142" s="281" t="e">
        <f>BS142/C142</f>
        <v>#DIV/0!</v>
      </c>
      <c r="BW142" s="279"/>
      <c r="BX142" s="280">
        <f>H142</f>
        <v>0</v>
      </c>
      <c r="BY142" s="280">
        <f>BX142/D142</f>
        <v>0</v>
      </c>
      <c r="BZ142" s="281" t="e">
        <f>BX142/B142</f>
        <v>#DIV/0!</v>
      </c>
      <c r="CA142" s="281" t="e">
        <f>BX142/C142</f>
        <v>#DIV/0!</v>
      </c>
    </row>
    <row r="143" spans="1:79" ht="14.25" customHeight="1" x14ac:dyDescent="0.35">
      <c r="A143" s="86" t="s">
        <v>132</v>
      </c>
      <c r="B143" s="87">
        <f>'JMP Total sum FINAL calcs'!B143</f>
        <v>14899995.708580084</v>
      </c>
      <c r="C143" s="87">
        <f t="shared" si="588"/>
        <v>3405840.5989700002</v>
      </c>
      <c r="D143" s="88">
        <f>[1]HH_Islam_wealth!D146</f>
        <v>5.7771795342327703</v>
      </c>
      <c r="E143" s="88">
        <v>52.733260000000001</v>
      </c>
      <c r="F143" s="88">
        <v>1796010.8448999999</v>
      </c>
      <c r="G143" s="89">
        <v>16.398440000000001</v>
      </c>
      <c r="H143" s="89">
        <v>558504.76107999997</v>
      </c>
      <c r="I143" s="89">
        <v>27.053550000000001</v>
      </c>
      <c r="J143" s="89">
        <v>921400.84918999998</v>
      </c>
      <c r="K143" s="89"/>
      <c r="L143" s="89"/>
      <c r="M143" s="89">
        <v>30.119399999999999</v>
      </c>
      <c r="N143" s="89">
        <v>1025818.90307</v>
      </c>
      <c r="O143" s="89">
        <f t="shared" ref="O143:P143" si="631">M143</f>
        <v>30.119399999999999</v>
      </c>
      <c r="P143" s="89">
        <f t="shared" si="631"/>
        <v>1025818.90307</v>
      </c>
      <c r="Q143" s="89">
        <v>26.428599999999999</v>
      </c>
      <c r="R143" s="89">
        <v>900116.08562999999</v>
      </c>
      <c r="S143" s="89"/>
      <c r="T143" s="90"/>
      <c r="U143" s="89">
        <v>1.87704</v>
      </c>
      <c r="V143" s="89">
        <v>63928.877220000002</v>
      </c>
      <c r="W143" s="89">
        <v>4.6779900000000003</v>
      </c>
      <c r="X143" s="89">
        <v>159324.73159000001</v>
      </c>
      <c r="Y143" s="89">
        <v>49.992989999999999</v>
      </c>
      <c r="Z143" s="89">
        <v>1702681.37989</v>
      </c>
      <c r="AA143" s="87">
        <f t="shared" ref="AA143:AA148" si="632">P143+T143</f>
        <v>1025818.90307</v>
      </c>
      <c r="AB143" s="91">
        <f t="shared" ref="AB143:AB148" si="633">AA143/(AA143+R143)</f>
        <v>0.53263423173096014</v>
      </c>
      <c r="AC143" s="87">
        <f t="shared" ref="AC143:AC148" si="634">V143*AB143</f>
        <v>34050.708403497578</v>
      </c>
      <c r="AD143" s="87">
        <f t="shared" ref="AD143:AD148" si="635">V143*(1-AB143)</f>
        <v>29878.168816502421</v>
      </c>
      <c r="AE143" s="87">
        <f t="shared" ref="AE143:AE148" si="636">X143*AB143</f>
        <v>84861.806006181097</v>
      </c>
      <c r="AF143" s="87">
        <f t="shared" ref="AF143:AF148" si="637">X143*(1-AB143)</f>
        <v>74462.925583818913</v>
      </c>
      <c r="AG143" s="87">
        <f t="shared" ref="AG143:AG148" si="638">Z143*AB143</f>
        <v>906906.38866032124</v>
      </c>
      <c r="AH143" s="87">
        <f t="shared" ref="AH143:AH148" si="639">Z143*(1-AB143)</f>
        <v>795774.99122967874</v>
      </c>
      <c r="AI143" s="87"/>
      <c r="AJ143" s="87">
        <f>AC143/D143</f>
        <v>5894.0021167300683</v>
      </c>
      <c r="AK143" s="87">
        <f>AD143/($AI$2*D143)</f>
        <v>1723.919006928257</v>
      </c>
      <c r="AL143" s="87">
        <f>AE143/D143</f>
        <v>14689.14121559337</v>
      </c>
      <c r="AM143" s="87">
        <f>AF143/($AI$2*D143)</f>
        <v>4296.3828711794777</v>
      </c>
      <c r="AN143" s="87">
        <f t="shared" ref="AN143:AN148" si="640">AL143+AM143</f>
        <v>18985.52408677285</v>
      </c>
      <c r="AO143" s="87">
        <f>AG143/D143</f>
        <v>156980.82140020625</v>
      </c>
      <c r="AP143" s="87">
        <f>AH143/($AI$2*D143)</f>
        <v>45914.849770220993</v>
      </c>
      <c r="AQ143" s="87">
        <f t="shared" ref="AQ143:AQ148" si="641">AO143+AP143</f>
        <v>202895.67117042723</v>
      </c>
      <c r="AR143" s="87">
        <f t="shared" ref="AR143:AR148" si="642">AQ143+AN143</f>
        <v>221881.19525720007</v>
      </c>
      <c r="AS143" s="87">
        <f t="shared" ref="AS143:AS148" si="643">J143*AB143</f>
        <v>490769.63342456991</v>
      </c>
      <c r="AT143" s="87">
        <f t="shared" ref="AT143:AT148" si="644">J143*(1-AB143)</f>
        <v>430631.21576543007</v>
      </c>
      <c r="AU143" s="87">
        <f>AS143/D143</f>
        <v>84949.69396684083</v>
      </c>
      <c r="AV143" s="87">
        <f>AT143/($AI$2*D143)</f>
        <v>24846.681280702109</v>
      </c>
      <c r="AW143" s="87">
        <f t="shared" ref="AW143:AW148" si="645">SUM(AU143:AV143)</f>
        <v>109796.37524754294</v>
      </c>
      <c r="AX143" s="87"/>
      <c r="AY143" s="87">
        <f t="shared" ref="AY143:AZ143" si="646">AQ143</f>
        <v>202895.67117042723</v>
      </c>
      <c r="AZ143" s="87">
        <f t="shared" si="646"/>
        <v>221881.19525720007</v>
      </c>
      <c r="BA143" s="87">
        <f t="shared" si="605"/>
        <v>1862006.11148</v>
      </c>
      <c r="BB143" s="87">
        <f t="shared" ref="BB143:BB148" si="647">AW143</f>
        <v>109796.37524754294</v>
      </c>
      <c r="BC143" s="87">
        <f t="shared" ref="BC143:BC148" si="648">BB143+AY143</f>
        <v>312692.04641797015</v>
      </c>
      <c r="BD143" s="87">
        <f t="shared" si="586"/>
        <v>117005.18758608699</v>
      </c>
      <c r="BE143" s="87">
        <f t="shared" si="587"/>
        <v>981896.52398263826</v>
      </c>
      <c r="BF143" s="87">
        <f t="shared" ref="BF143:BG143" si="649">AZ143-BD143</f>
        <v>104876.00767111308</v>
      </c>
      <c r="BG143" s="87">
        <f t="shared" si="649"/>
        <v>880109.5874973617</v>
      </c>
      <c r="BI143" s="280">
        <f>0.75*BE143</f>
        <v>736422.39298697864</v>
      </c>
      <c r="BJ143" s="280">
        <f>0.75*BD143</f>
        <v>87753.890689565247</v>
      </c>
      <c r="BK143" s="281">
        <f>BI143/B143</f>
        <v>4.9424335911916653E-2</v>
      </c>
      <c r="BL143" s="281">
        <f>BI143/C143</f>
        <v>0.21622338790890233</v>
      </c>
      <c r="BM143" s="279"/>
      <c r="BN143" s="280">
        <f>0.25*BE143+BG143</f>
        <v>1125583.7184930213</v>
      </c>
      <c r="BO143" s="280">
        <f>BF143+0.25*BD143</f>
        <v>134127.30456763483</v>
      </c>
      <c r="BP143" s="281">
        <f>BN143/B143</f>
        <v>7.5542553199854937E-2</v>
      </c>
      <c r="BQ143" s="281">
        <f>BN143/C143</f>
        <v>0.3304863177781785</v>
      </c>
      <c r="BR143" s="279"/>
      <c r="BS143" s="280">
        <f>SUM(AS143:AT143)</f>
        <v>921400.84918999998</v>
      </c>
      <c r="BT143" s="280">
        <f>BB143</f>
        <v>109796.37524754294</v>
      </c>
      <c r="BU143" s="281">
        <f>BS143/B143</f>
        <v>6.1839000977659084E-2</v>
      </c>
      <c r="BV143" s="281">
        <f>BS143/C143</f>
        <v>0.27053551756610439</v>
      </c>
      <c r="BW143" s="279"/>
      <c r="BX143" s="280">
        <f>H143</f>
        <v>558504.76107999997</v>
      </c>
      <c r="BY143" s="280">
        <f>BX143/D143</f>
        <v>96674.295436132976</v>
      </c>
      <c r="BZ143" s="281">
        <f>BX143/B143</f>
        <v>3.7483551807896691E-2</v>
      </c>
      <c r="CA143" s="281">
        <f>BX143/C143</f>
        <v>0.16398440997177141</v>
      </c>
    </row>
    <row r="144" spans="1:79" ht="14.25" customHeight="1" x14ac:dyDescent="0.35">
      <c r="A144" s="86" t="s">
        <v>151</v>
      </c>
      <c r="B144" s="87">
        <f>'JMP Total sum FINAL calcs'!B144</f>
        <v>813911.40185814607</v>
      </c>
      <c r="C144" s="87">
        <f t="shared" si="588"/>
        <v>234276.43330999999</v>
      </c>
      <c r="D144" s="88">
        <f>[1]HH_Islam_wealth!D147</f>
        <v>5.3716011092460096</v>
      </c>
      <c r="E144" s="88">
        <v>76.108900000000006</v>
      </c>
      <c r="F144" s="88">
        <v>178305.21247</v>
      </c>
      <c r="G144" s="89">
        <v>0.52632999999999996</v>
      </c>
      <c r="H144" s="89">
        <v>1233.0577800000001</v>
      </c>
      <c r="I144" s="89">
        <v>37.073619999999998</v>
      </c>
      <c r="J144" s="89">
        <v>86854.760949999996</v>
      </c>
      <c r="K144" s="89"/>
      <c r="L144" s="89"/>
      <c r="M144" s="89">
        <v>45.236629999999998</v>
      </c>
      <c r="N144" s="89">
        <v>105978.76240000001</v>
      </c>
      <c r="O144" s="89">
        <f t="shared" ref="O144:P144" si="650">M144</f>
        <v>45.236629999999998</v>
      </c>
      <c r="P144" s="89">
        <f t="shared" si="650"/>
        <v>105978.76240000001</v>
      </c>
      <c r="Q144" s="89">
        <v>17.163419999999999</v>
      </c>
      <c r="R144" s="89">
        <v>40209.852180000002</v>
      </c>
      <c r="S144" s="89"/>
      <c r="T144" s="90"/>
      <c r="U144" s="89">
        <v>8.3671000000000006</v>
      </c>
      <c r="V144" s="89">
        <v>19602.153330000001</v>
      </c>
      <c r="W144" s="89">
        <v>9.55091</v>
      </c>
      <c r="X144" s="89">
        <v>22375.541499999999</v>
      </c>
      <c r="Y144" s="89">
        <v>44.482030000000002</v>
      </c>
      <c r="Z144" s="89">
        <v>104210.91976</v>
      </c>
      <c r="AA144" s="87">
        <f t="shared" si="632"/>
        <v>105978.76240000001</v>
      </c>
      <c r="AB144" s="91">
        <f t="shared" si="633"/>
        <v>0.72494539129792757</v>
      </c>
      <c r="AC144" s="87">
        <f t="shared" si="634"/>
        <v>14210.490716098824</v>
      </c>
      <c r="AD144" s="87">
        <f t="shared" si="635"/>
        <v>5391.662613901176</v>
      </c>
      <c r="AE144" s="87">
        <f t="shared" si="636"/>
        <v>16221.045688220516</v>
      </c>
      <c r="AF144" s="87">
        <f t="shared" si="637"/>
        <v>6154.4958117794831</v>
      </c>
      <c r="AG144" s="87">
        <f t="shared" si="638"/>
        <v>75547.22600293014</v>
      </c>
      <c r="AH144" s="87">
        <f t="shared" si="639"/>
        <v>28663.693757069868</v>
      </c>
      <c r="AI144" s="87"/>
      <c r="AJ144" s="87">
        <f>AC144/D144</f>
        <v>2645.4851034338053</v>
      </c>
      <c r="AK144" s="87">
        <f>AD144/($AI$2*D144)</f>
        <v>334.57824487504814</v>
      </c>
      <c r="AL144" s="87">
        <f>AE144/D144</f>
        <v>3019.7785275417446</v>
      </c>
      <c r="AM144" s="87">
        <f>AF144/($AI$2*D144)</f>
        <v>381.9156639154196</v>
      </c>
      <c r="AN144" s="87">
        <f t="shared" si="640"/>
        <v>3401.6941914571644</v>
      </c>
      <c r="AO144" s="87">
        <f>AG144/D144</f>
        <v>14064.191377295774</v>
      </c>
      <c r="AP144" s="87">
        <f>AH144/($AI$2*D144)</f>
        <v>1778.7181868817306</v>
      </c>
      <c r="AQ144" s="87">
        <f t="shared" si="641"/>
        <v>15842.909564177506</v>
      </c>
      <c r="AR144" s="87">
        <f t="shared" si="642"/>
        <v>19244.603755634671</v>
      </c>
      <c r="AS144" s="87">
        <f t="shared" si="643"/>
        <v>62964.958662985708</v>
      </c>
      <c r="AT144" s="87">
        <f t="shared" si="644"/>
        <v>23889.802287014289</v>
      </c>
      <c r="AU144" s="87">
        <f>AS144/D144</f>
        <v>11721.823229689489</v>
      </c>
      <c r="AV144" s="87">
        <f>AT144/($AI$2*D144)</f>
        <v>1482.4755723759492</v>
      </c>
      <c r="AW144" s="87">
        <f t="shared" si="645"/>
        <v>13204.298802065439</v>
      </c>
      <c r="AX144" s="87"/>
      <c r="AY144" s="87">
        <f t="shared" ref="AY144:AZ144" si="651">AQ144</f>
        <v>15842.909564177506</v>
      </c>
      <c r="AZ144" s="87">
        <f t="shared" si="651"/>
        <v>19244.603755634671</v>
      </c>
      <c r="BA144" s="87">
        <f t="shared" si="605"/>
        <v>126586.46126</v>
      </c>
      <c r="BB144" s="87">
        <f t="shared" si="647"/>
        <v>13204.298802065439</v>
      </c>
      <c r="BC144" s="87">
        <f t="shared" si="648"/>
        <v>29047.208366242943</v>
      </c>
      <c r="BD144" s="87">
        <f t="shared" si="586"/>
        <v>14646.856227772236</v>
      </c>
      <c r="BE144" s="87">
        <f t="shared" si="587"/>
        <v>96343.563213912144</v>
      </c>
      <c r="BF144" s="87">
        <f t="shared" ref="BF144:BG144" si="652">AZ144-BD144</f>
        <v>4597.7475278624352</v>
      </c>
      <c r="BG144" s="87">
        <f t="shared" si="652"/>
        <v>30242.898046087852</v>
      </c>
      <c r="BI144" s="280">
        <f>0.75*BE144</f>
        <v>72257.672410434112</v>
      </c>
      <c r="BJ144" s="280">
        <f>0.75*BD144</f>
        <v>10985.142170829176</v>
      </c>
      <c r="BK144" s="281">
        <f>BI144/B144</f>
        <v>8.8778302215045832E-2</v>
      </c>
      <c r="BL144" s="281">
        <f>BI144/C144</f>
        <v>0.30842911252119454</v>
      </c>
      <c r="BM144" s="279"/>
      <c r="BN144" s="280">
        <f>0.25*BE144+BG144</f>
        <v>54328.788849565884</v>
      </c>
      <c r="BO144" s="280">
        <f>BF144+0.25*BD144</f>
        <v>8259.4615848054946</v>
      </c>
      <c r="BP144" s="281">
        <f>BN144/B144</f>
        <v>6.6750249137110224E-2</v>
      </c>
      <c r="BQ144" s="281">
        <f>BN144/C144</f>
        <v>0.23190035840129414</v>
      </c>
      <c r="BR144" s="279"/>
      <c r="BS144" s="280">
        <f>SUM(AS144:AT144)</f>
        <v>86854.760949999996</v>
      </c>
      <c r="BT144" s="280">
        <f>BB144</f>
        <v>13204.298802065439</v>
      </c>
      <c r="BU144" s="281">
        <f>BS144/B144</f>
        <v>0.10671279546116695</v>
      </c>
      <c r="BV144" s="281">
        <f>BS144/C144</f>
        <v>0.37073622695575087</v>
      </c>
      <c r="BW144" s="279"/>
      <c r="BX144" s="280">
        <f>H144</f>
        <v>1233.0577800000001</v>
      </c>
      <c r="BY144" s="280">
        <f>BX144/D144</f>
        <v>229.55125574711178</v>
      </c>
      <c r="BZ144" s="281">
        <f>BX144/B144</f>
        <v>1.5149778921697741E-3</v>
      </c>
      <c r="CA144" s="281">
        <f>BX144/C144</f>
        <v>5.2632599983643662E-3</v>
      </c>
    </row>
    <row r="145" spans="1:79" ht="14.25" customHeight="1" x14ac:dyDescent="0.35">
      <c r="A145" s="86" t="s">
        <v>128</v>
      </c>
      <c r="B145" s="87">
        <f>'JMP Total sum FINAL calcs'!B145</f>
        <v>5260749.2689794842</v>
      </c>
      <c r="C145" s="87">
        <f t="shared" si="588"/>
        <v>3496241.8232500004</v>
      </c>
      <c r="D145" s="88">
        <f>[1]HH_Islam_wealth!D148</f>
        <v>4.3074023816909</v>
      </c>
      <c r="E145" s="88">
        <v>72.815340000000006</v>
      </c>
      <c r="F145" s="88">
        <v>2545800.1984100002</v>
      </c>
      <c r="G145" s="89">
        <v>1.5447</v>
      </c>
      <c r="H145" s="89">
        <v>54006.335010000003</v>
      </c>
      <c r="I145" s="89">
        <v>25.006270000000001</v>
      </c>
      <c r="J145" s="89">
        <v>874279.75821999996</v>
      </c>
      <c r="K145" s="89"/>
      <c r="L145" s="89"/>
      <c r="M145" s="89">
        <v>27.196120000000001</v>
      </c>
      <c r="N145" s="89">
        <v>950842.07087000005</v>
      </c>
      <c r="O145" s="89">
        <f t="shared" ref="O145:P145" si="653">M145</f>
        <v>27.196120000000001</v>
      </c>
      <c r="P145" s="89">
        <f t="shared" si="653"/>
        <v>950842.07087000005</v>
      </c>
      <c r="Q145" s="89">
        <v>46.25291</v>
      </c>
      <c r="R145" s="89">
        <v>1617113.65915</v>
      </c>
      <c r="S145" s="89"/>
      <c r="T145" s="90"/>
      <c r="U145" s="89">
        <v>1.73343</v>
      </c>
      <c r="V145" s="89">
        <v>60605.003779999999</v>
      </c>
      <c r="W145" s="89">
        <v>21.830169999999999</v>
      </c>
      <c r="X145" s="89">
        <v>763235.66361000005</v>
      </c>
      <c r="Y145" s="89">
        <v>49.885420000000003</v>
      </c>
      <c r="Z145" s="89">
        <v>1744115.06262</v>
      </c>
      <c r="AA145" s="87">
        <f t="shared" si="632"/>
        <v>950842.07087000005</v>
      </c>
      <c r="AB145" s="91">
        <f t="shared" si="633"/>
        <v>0.37027198707299935</v>
      </c>
      <c r="AC145" s="87">
        <f t="shared" si="634"/>
        <v>22440.335176187236</v>
      </c>
      <c r="AD145" s="87">
        <f t="shared" si="635"/>
        <v>38164.668603812759</v>
      </c>
      <c r="AE145" s="87">
        <f t="shared" si="636"/>
        <v>282604.78576985403</v>
      </c>
      <c r="AF145" s="87">
        <f t="shared" si="637"/>
        <v>480630.87784014601</v>
      </c>
      <c r="AG145" s="87">
        <f t="shared" si="638"/>
        <v>645796.94992025604</v>
      </c>
      <c r="AH145" s="87">
        <f t="shared" si="639"/>
        <v>1098318.1126997438</v>
      </c>
      <c r="AI145" s="87"/>
      <c r="AJ145" s="87">
        <f>AC145/D145</f>
        <v>5209.7141589493503</v>
      </c>
      <c r="AK145" s="87">
        <f>AD145/($AI$2*D145)</f>
        <v>2953.4171813957596</v>
      </c>
      <c r="AL145" s="87">
        <f>AE145/D145</f>
        <v>65609.098182026733</v>
      </c>
      <c r="AM145" s="87">
        <f>AF145/($AI$2*D145)</f>
        <v>37194.178397257223</v>
      </c>
      <c r="AN145" s="87">
        <f t="shared" si="640"/>
        <v>102803.27657928396</v>
      </c>
      <c r="AO145" s="87">
        <f>AG145/D145</f>
        <v>149927.23982911112</v>
      </c>
      <c r="AP145" s="87">
        <f>AH145/($AI$2*D145)</f>
        <v>84994.622077277076</v>
      </c>
      <c r="AQ145" s="87">
        <f t="shared" si="641"/>
        <v>234921.86190638819</v>
      </c>
      <c r="AR145" s="87">
        <f t="shared" si="642"/>
        <v>337725.13848567219</v>
      </c>
      <c r="AS145" s="87">
        <f t="shared" si="643"/>
        <v>323721.30333382083</v>
      </c>
      <c r="AT145" s="87">
        <f t="shared" si="644"/>
        <v>550558.45488617918</v>
      </c>
      <c r="AU145" s="87">
        <f>AS145/D145</f>
        <v>75154.646501064024</v>
      </c>
      <c r="AV145" s="87">
        <f>AT145/($AI$2*D145)</f>
        <v>42605.605118790387</v>
      </c>
      <c r="AW145" s="87">
        <f t="shared" si="645"/>
        <v>117760.25161985442</v>
      </c>
      <c r="AX145" s="87"/>
      <c r="AY145" s="87">
        <f t="shared" ref="AY145:AZ145" si="654">AQ145</f>
        <v>234921.86190638819</v>
      </c>
      <c r="AZ145" s="87">
        <f t="shared" si="654"/>
        <v>337725.13848567219</v>
      </c>
      <c r="BA145" s="87">
        <f t="shared" si="605"/>
        <v>2507350.7262300001</v>
      </c>
      <c r="BB145" s="87">
        <f t="shared" si="647"/>
        <v>117760.25161985442</v>
      </c>
      <c r="BC145" s="87">
        <f t="shared" si="648"/>
        <v>352682.11352624261</v>
      </c>
      <c r="BD145" s="87">
        <f t="shared" si="586"/>
        <v>245915.70785381307</v>
      </c>
      <c r="BE145" s="87">
        <f t="shared" si="587"/>
        <v>1825735.9562968439</v>
      </c>
      <c r="BF145" s="87">
        <f t="shared" ref="BF145:BG145" si="655">AZ145-BD145</f>
        <v>91809.430631859112</v>
      </c>
      <c r="BG145" s="87">
        <f t="shared" si="655"/>
        <v>681614.7699331562</v>
      </c>
      <c r="BI145" s="280">
        <f>0.75*BE145</f>
        <v>1369301.9672226328</v>
      </c>
      <c r="BJ145" s="280">
        <f>0.75*BD145</f>
        <v>184436.78089035981</v>
      </c>
      <c r="BK145" s="281">
        <f>BI145/B145</f>
        <v>0.26028649099413537</v>
      </c>
      <c r="BL145" s="281">
        <f>BI145/C145</f>
        <v>0.39164967311951304</v>
      </c>
      <c r="BM145" s="279"/>
      <c r="BN145" s="280">
        <f>0.25*BE145+BG145</f>
        <v>1138048.7590073673</v>
      </c>
      <c r="BO145" s="280">
        <f>BF145+0.25*BD145</f>
        <v>153288.35759531238</v>
      </c>
      <c r="BP145" s="281">
        <f>BN145/B145</f>
        <v>0.21632826443905656</v>
      </c>
      <c r="BQ145" s="281">
        <f>BN145/C145</f>
        <v>0.32550630549618897</v>
      </c>
      <c r="BR145" s="279"/>
      <c r="BS145" s="280">
        <f>SUM(AS145:AT145)</f>
        <v>874279.75821999996</v>
      </c>
      <c r="BT145" s="280">
        <f>BB145</f>
        <v>117760.25161985442</v>
      </c>
      <c r="BU145" s="281">
        <f>BS145/B145</f>
        <v>0.16618920870745066</v>
      </c>
      <c r="BV145" s="281">
        <f>BS145/C145</f>
        <v>0.2500627251828067</v>
      </c>
      <c r="BW145" s="279"/>
      <c r="BX145" s="280">
        <f>H145</f>
        <v>54006.335010000003</v>
      </c>
      <c r="BY145" s="280">
        <f>BX145/D145</f>
        <v>12538.028775663037</v>
      </c>
      <c r="BZ145" s="281">
        <f>BX145/B145</f>
        <v>1.0265901727811581E-2</v>
      </c>
      <c r="CA145" s="281">
        <f>BX145/C145</f>
        <v>1.5446967841542879E-2</v>
      </c>
    </row>
    <row r="146" spans="1:79" ht="14.25" customHeight="1" x14ac:dyDescent="0.35">
      <c r="A146" s="86" t="s">
        <v>32</v>
      </c>
      <c r="B146" s="87">
        <f>'JMP Total sum FINAL calcs'!B146</f>
        <v>81340045.872004673</v>
      </c>
      <c r="C146" s="87">
        <f t="shared" si="588"/>
        <v>35691985.847990006</v>
      </c>
      <c r="D146" s="88">
        <f>[1]HH_Islam_wealth!D149</f>
        <v>5.3020675050332002</v>
      </c>
      <c r="E146" s="88">
        <v>62.92165</v>
      </c>
      <c r="F146" s="88">
        <v>22457987.493689999</v>
      </c>
      <c r="G146" s="89">
        <v>3.6438199999999998</v>
      </c>
      <c r="H146" s="89">
        <v>1300551.30385</v>
      </c>
      <c r="I146" s="89">
        <v>41.657470000000004</v>
      </c>
      <c r="J146" s="89">
        <v>14868377.8364</v>
      </c>
      <c r="K146" s="89"/>
      <c r="L146" s="89"/>
      <c r="M146" s="89">
        <v>23.382300000000001</v>
      </c>
      <c r="N146" s="89">
        <v>8345607.5272599999</v>
      </c>
      <c r="O146" s="89">
        <f t="shared" ref="O146:P146" si="656">M146</f>
        <v>23.382300000000001</v>
      </c>
      <c r="P146" s="89">
        <f t="shared" si="656"/>
        <v>8345607.5272599999</v>
      </c>
      <c r="Q146" s="89">
        <v>31.316410000000001</v>
      </c>
      <c r="R146" s="89">
        <v>11177449.18048</v>
      </c>
      <c r="S146" s="89"/>
      <c r="T146" s="90"/>
      <c r="U146" s="89">
        <v>0</v>
      </c>
      <c r="V146" s="89">
        <v>0</v>
      </c>
      <c r="W146" s="89">
        <v>12.1104</v>
      </c>
      <c r="X146" s="89">
        <v>4322441.2721300004</v>
      </c>
      <c r="Y146" s="89">
        <v>42.588320000000003</v>
      </c>
      <c r="Z146" s="89">
        <v>15200615.435620001</v>
      </c>
      <c r="AA146" s="87">
        <f t="shared" si="632"/>
        <v>8345607.5272599999</v>
      </c>
      <c r="AB146" s="91">
        <f t="shared" si="633"/>
        <v>0.42747442944994096</v>
      </c>
      <c r="AC146" s="87">
        <f t="shared" si="634"/>
        <v>0</v>
      </c>
      <c r="AD146" s="87">
        <f t="shared" si="635"/>
        <v>0</v>
      </c>
      <c r="AE146" s="87">
        <f t="shared" si="636"/>
        <v>1847733.116634649</v>
      </c>
      <c r="AF146" s="87">
        <f t="shared" si="637"/>
        <v>2474708.1554953516</v>
      </c>
      <c r="AG146" s="87">
        <f t="shared" si="638"/>
        <v>6497874.4106296254</v>
      </c>
      <c r="AH146" s="87">
        <f t="shared" si="639"/>
        <v>8702741.0249903742</v>
      </c>
      <c r="AI146" s="87"/>
      <c r="AJ146" s="87">
        <f>AC146/D146</f>
        <v>0</v>
      </c>
      <c r="AK146" s="87">
        <f>AD146/($AI$2*D146)</f>
        <v>0</v>
      </c>
      <c r="AL146" s="87">
        <f>AE146/D146</f>
        <v>348492.94447507773</v>
      </c>
      <c r="AM146" s="87">
        <f>AF146/($AI$2*D146)</f>
        <v>155581.33081394731</v>
      </c>
      <c r="AN146" s="87">
        <f t="shared" si="640"/>
        <v>504074.27528902504</v>
      </c>
      <c r="AO146" s="87">
        <f>AG146/D146</f>
        <v>1225535.9639350607</v>
      </c>
      <c r="AP146" s="87">
        <f>AH146/($AI$2*D146)</f>
        <v>547128.77047359035</v>
      </c>
      <c r="AQ146" s="87">
        <f t="shared" si="641"/>
        <v>1772664.734408651</v>
      </c>
      <c r="AR146" s="87">
        <f t="shared" si="642"/>
        <v>2276739.0096976762</v>
      </c>
      <c r="AS146" s="87">
        <f t="shared" si="643"/>
        <v>6355851.3324612379</v>
      </c>
      <c r="AT146" s="87">
        <f t="shared" si="644"/>
        <v>8512526.5039387625</v>
      </c>
      <c r="AU146" s="87">
        <f>AS146/D146</f>
        <v>1198749.6059655391</v>
      </c>
      <c r="AV146" s="87">
        <f>AT146/($AI$2*D146)</f>
        <v>535170.25800834014</v>
      </c>
      <c r="AW146" s="87">
        <f t="shared" si="645"/>
        <v>1733919.8639738793</v>
      </c>
      <c r="AX146" s="87"/>
      <c r="AY146" s="87">
        <f t="shared" ref="AY146:AZ146" si="657">AQ146</f>
        <v>1772664.734408651</v>
      </c>
      <c r="AZ146" s="87">
        <f t="shared" si="657"/>
        <v>2276739.0096976762</v>
      </c>
      <c r="BA146" s="87">
        <f t="shared" si="605"/>
        <v>19523056.70775</v>
      </c>
      <c r="BB146" s="87">
        <f t="shared" si="647"/>
        <v>1733919.8639738793</v>
      </c>
      <c r="BC146" s="87">
        <f t="shared" si="648"/>
        <v>3506584.5983825303</v>
      </c>
      <c r="BD146" s="87">
        <f t="shared" si="586"/>
        <v>1432561.7510954377</v>
      </c>
      <c r="BE146" s="87">
        <f t="shared" si="587"/>
        <v>12284229.410951978</v>
      </c>
      <c r="BF146" s="87">
        <f t="shared" ref="BF146:BG146" si="658">AZ146-BD146</f>
        <v>844177.25860223849</v>
      </c>
      <c r="BG146" s="87">
        <f t="shared" si="658"/>
        <v>7238827.2967980225</v>
      </c>
      <c r="BI146" s="280">
        <f>0.75*BE146</f>
        <v>9213172.0582139827</v>
      </c>
      <c r="BJ146" s="280">
        <f>0.75*BD146</f>
        <v>1074421.3133215783</v>
      </c>
      <c r="BK146" s="281">
        <f>BI146/B146</f>
        <v>0.11326735754134779</v>
      </c>
      <c r="BL146" s="281">
        <f>BI146/C146</f>
        <v>0.25812999303127376</v>
      </c>
      <c r="BM146" s="279"/>
      <c r="BN146" s="280">
        <f>0.25*BE146+BG146</f>
        <v>10309884.649536017</v>
      </c>
      <c r="BO146" s="280">
        <f>BF146+0.25*BD146</f>
        <v>1202317.6963760979</v>
      </c>
      <c r="BP146" s="281">
        <f>BN146/B146</f>
        <v>0.12675041597295725</v>
      </c>
      <c r="BQ146" s="281">
        <f>BN146/C146</f>
        <v>0.28885713149851588</v>
      </c>
      <c r="BR146" s="279"/>
      <c r="BS146" s="280">
        <f>SUM(AS146:AT146)</f>
        <v>14868377.8364</v>
      </c>
      <c r="BT146" s="280">
        <f>BB146</f>
        <v>1733919.8639738793</v>
      </c>
      <c r="BU146" s="281">
        <f>BS146/B146</f>
        <v>0.18279283810334493</v>
      </c>
      <c r="BV146" s="281">
        <f>BS146/C146</f>
        <v>0.41657468709428264</v>
      </c>
      <c r="BW146" s="279"/>
      <c r="BX146" s="280">
        <f>H146</f>
        <v>1300551.30385</v>
      </c>
      <c r="BY146" s="280">
        <f>BX146/D146</f>
        <v>245291.35146155712</v>
      </c>
      <c r="BZ146" s="281">
        <f>BX146/B146</f>
        <v>1.5989065286446058E-2</v>
      </c>
      <c r="CA146" s="281">
        <f>BX146/C146</f>
        <v>3.6438188376207721E-2</v>
      </c>
    </row>
    <row r="147" spans="1:79" ht="14.25" customHeight="1" x14ac:dyDescent="0.35">
      <c r="A147" s="86" t="s">
        <v>140</v>
      </c>
      <c r="B147" s="87">
        <f>'JMP Total sum FINAL calcs'!B147</f>
        <v>956984.8438145743</v>
      </c>
      <c r="C147" s="87">
        <f t="shared" si="588"/>
        <v>743079.73790999991</v>
      </c>
      <c r="D147" s="88">
        <f>[1]HH_Islam_wealth!D150</f>
        <v>4.8441079038776351</v>
      </c>
      <c r="E147" s="88">
        <v>97.940939999999998</v>
      </c>
      <c r="F147" s="88">
        <v>727779.25291000004</v>
      </c>
      <c r="G147" s="89">
        <v>3.1836199999999999</v>
      </c>
      <c r="H147" s="89">
        <v>23656.847460000001</v>
      </c>
      <c r="I147" s="89">
        <v>12.78633</v>
      </c>
      <c r="J147" s="89">
        <v>95012.626869999993</v>
      </c>
      <c r="K147" s="89">
        <v>34.845019999999998</v>
      </c>
      <c r="L147" s="89">
        <v>258926.30906</v>
      </c>
      <c r="M147" s="89"/>
      <c r="N147" s="89"/>
      <c r="O147" s="89">
        <f t="shared" ref="O147:P147" si="659">K147</f>
        <v>34.845019999999998</v>
      </c>
      <c r="P147" s="89">
        <f t="shared" si="659"/>
        <v>258926.30906</v>
      </c>
      <c r="Q147" s="89">
        <v>7.7053799999999999</v>
      </c>
      <c r="R147" s="89">
        <v>57257.142870000003</v>
      </c>
      <c r="S147" s="89">
        <v>41.479640000000003</v>
      </c>
      <c r="T147" s="90">
        <v>308226.81164999999</v>
      </c>
      <c r="U147" s="89">
        <v>6.6</v>
      </c>
      <c r="V147" s="89">
        <v>49043.262699999999</v>
      </c>
      <c r="W147" s="89">
        <v>14.5</v>
      </c>
      <c r="X147" s="89">
        <v>107746.56200000001</v>
      </c>
      <c r="Y147" s="89">
        <v>62.930050000000001</v>
      </c>
      <c r="Z147" s="89">
        <v>467620.43888999999</v>
      </c>
      <c r="AA147" s="87">
        <f t="shared" si="632"/>
        <v>567153.12070999993</v>
      </c>
      <c r="AB147" s="91">
        <f t="shared" si="633"/>
        <v>0.90830204721216257</v>
      </c>
      <c r="AC147" s="87">
        <f t="shared" si="634"/>
        <v>44546.095912373894</v>
      </c>
      <c r="AD147" s="87">
        <f t="shared" si="635"/>
        <v>4497.166787626109</v>
      </c>
      <c r="AE147" s="87">
        <f t="shared" si="636"/>
        <v>97866.422844672212</v>
      </c>
      <c r="AF147" s="87">
        <f t="shared" si="637"/>
        <v>9880.139155327799</v>
      </c>
      <c r="AG147" s="87">
        <f t="shared" si="638"/>
        <v>424740.60196203698</v>
      </c>
      <c r="AH147" s="87">
        <f t="shared" si="639"/>
        <v>42879.836927963042</v>
      </c>
      <c r="AI147" s="87"/>
      <c r="AJ147" s="87">
        <f>AC147/D147</f>
        <v>9195.9338636357406</v>
      </c>
      <c r="AK147" s="87">
        <f>AD147/($AI$2*D147)</f>
        <v>309.45957968347449</v>
      </c>
      <c r="AL147" s="87">
        <f>AE147/D147</f>
        <v>20203.188035165695</v>
      </c>
      <c r="AM147" s="87">
        <f>AF147/($AI$2*D147)</f>
        <v>679.87331904937525</v>
      </c>
      <c r="AN147" s="87">
        <f t="shared" si="640"/>
        <v>20883.061354215071</v>
      </c>
      <c r="AO147" s="87">
        <f>AG147/D147</f>
        <v>87681.90353935727</v>
      </c>
      <c r="AP147" s="87">
        <f>AH147/($AI$2*D147)</f>
        <v>2950.6524750503859</v>
      </c>
      <c r="AQ147" s="87">
        <f t="shared" si="641"/>
        <v>90632.556014407659</v>
      </c>
      <c r="AR147" s="87">
        <f t="shared" si="642"/>
        <v>111515.61736862273</v>
      </c>
      <c r="AS147" s="87">
        <f t="shared" si="643"/>
        <v>86300.163497026326</v>
      </c>
      <c r="AT147" s="87">
        <f t="shared" si="644"/>
        <v>8712.4633729736743</v>
      </c>
      <c r="AU147" s="87">
        <f>AS147/D147</f>
        <v>17815.491564080221</v>
      </c>
      <c r="AV147" s="87">
        <f>AT147/($AI$2*D147)</f>
        <v>599.52307324392166</v>
      </c>
      <c r="AW147" s="87">
        <f t="shared" si="645"/>
        <v>18415.014637324144</v>
      </c>
      <c r="AX147" s="87"/>
      <c r="AY147" s="87">
        <f t="shared" ref="AY147:AZ147" si="660">AQ147</f>
        <v>90632.556014407659</v>
      </c>
      <c r="AZ147" s="87">
        <f t="shared" si="660"/>
        <v>111515.61736862273</v>
      </c>
      <c r="BA147" s="87">
        <f t="shared" si="605"/>
        <v>575367.00089000002</v>
      </c>
      <c r="BB147" s="87">
        <f t="shared" si="647"/>
        <v>18415.014637324144</v>
      </c>
      <c r="BC147" s="87">
        <f t="shared" si="648"/>
        <v>109047.5706517318</v>
      </c>
      <c r="BD147" s="87">
        <f t="shared" si="586"/>
        <v>109219.44389763236</v>
      </c>
      <c r="BE147" s="87">
        <f t="shared" si="587"/>
        <v>563519.84912147443</v>
      </c>
      <c r="BF147" s="87">
        <f t="shared" ref="BF147:BG147" si="661">AZ147-BD147</f>
        <v>2296.1734709903685</v>
      </c>
      <c r="BG147" s="87">
        <f t="shared" si="661"/>
        <v>11847.151768525597</v>
      </c>
      <c r="BI147" s="280">
        <f>0.75*BE147</f>
        <v>422639.88684110582</v>
      </c>
      <c r="BJ147" s="280">
        <f>0.75*BD147</f>
        <v>81914.582923224269</v>
      </c>
      <c r="BK147" s="281">
        <f>BI147/B147</f>
        <v>0.44163697008664088</v>
      </c>
      <c r="BL147" s="281">
        <f>BI147/C147</f>
        <v>0.56876787951429109</v>
      </c>
      <c r="BM147" s="279"/>
      <c r="BN147" s="280">
        <f>0.25*BE147+BG147</f>
        <v>152727.1140488942</v>
      </c>
      <c r="BO147" s="280">
        <f>BF147+0.25*BD147</f>
        <v>29601.034445398458</v>
      </c>
      <c r="BP147" s="281">
        <f>BN147/B147</f>
        <v>0.15959198835387894</v>
      </c>
      <c r="BQ147" s="281">
        <f>BN147/C147</f>
        <v>0.20553260472214915</v>
      </c>
      <c r="BR147" s="279"/>
      <c r="BS147" s="280">
        <f>SUM(AS147:AT147)</f>
        <v>95012.626870000007</v>
      </c>
      <c r="BT147" s="280">
        <f>BB147</f>
        <v>18415.014637324144</v>
      </c>
      <c r="BU147" s="281">
        <f>BS147/B147</f>
        <v>9.9283314134084324E-2</v>
      </c>
      <c r="BV147" s="281">
        <f>BS147/C147</f>
        <v>0.12786329921635908</v>
      </c>
      <c r="BW147" s="279"/>
      <c r="BX147" s="280">
        <f>H147</f>
        <v>23656.847460000001</v>
      </c>
      <c r="BY147" s="280">
        <f>BX147/D147</f>
        <v>4883.6334634624991</v>
      </c>
      <c r="BZ147" s="281">
        <f>BX147/B147</f>
        <v>2.4720190306988559E-2</v>
      </c>
      <c r="CA147" s="281">
        <f>BX147/C147</f>
        <v>3.1836216563430587E-2</v>
      </c>
    </row>
    <row r="148" spans="1:79" ht="14.25" customHeight="1" x14ac:dyDescent="0.35">
      <c r="A148" s="86" t="s">
        <v>141</v>
      </c>
      <c r="B148" s="87">
        <f>'JMP Total sum FINAL calcs'!B148</f>
        <v>1267689.4190510977</v>
      </c>
      <c r="C148" s="87">
        <f t="shared" si="588"/>
        <v>908248.50814000005</v>
      </c>
      <c r="D148" s="88">
        <f>[1]HH_Islam_wealth!D151</f>
        <v>4.8441079038776351</v>
      </c>
      <c r="E148" s="88">
        <v>48.11506</v>
      </c>
      <c r="F148" s="88">
        <v>437004.29813000001</v>
      </c>
      <c r="G148" s="89">
        <v>2.5459399999999999</v>
      </c>
      <c r="H148" s="89">
        <v>23123.4951</v>
      </c>
      <c r="I148" s="89">
        <v>16.217590000000001</v>
      </c>
      <c r="J148" s="89">
        <v>147295.99445999999</v>
      </c>
      <c r="K148" s="89"/>
      <c r="L148" s="89"/>
      <c r="M148" s="89">
        <v>69.898790000000005</v>
      </c>
      <c r="N148" s="89">
        <v>634854.75057000003</v>
      </c>
      <c r="O148" s="89">
        <f t="shared" ref="O148:P148" si="662">M148</f>
        <v>69.898790000000005</v>
      </c>
      <c r="P148" s="89">
        <f t="shared" si="662"/>
        <v>634854.75057000003</v>
      </c>
      <c r="Q148" s="89">
        <v>11.337680000000001</v>
      </c>
      <c r="R148" s="89">
        <v>102974.26801</v>
      </c>
      <c r="S148" s="89"/>
      <c r="T148" s="90"/>
      <c r="U148" s="89">
        <v>12.2</v>
      </c>
      <c r="V148" s="89">
        <v>110806.31799</v>
      </c>
      <c r="W148" s="89">
        <v>6.5</v>
      </c>
      <c r="X148" s="89">
        <v>59036.153030000001</v>
      </c>
      <c r="Y148" s="89">
        <v>62.536470000000001</v>
      </c>
      <c r="Z148" s="89">
        <v>567986.54755999998</v>
      </c>
      <c r="AA148" s="87">
        <f t="shared" si="632"/>
        <v>634854.75057000003</v>
      </c>
      <c r="AB148" s="91">
        <f t="shared" si="633"/>
        <v>0.86043613707660793</v>
      </c>
      <c r="AC148" s="87">
        <f t="shared" si="634"/>
        <v>95341.760214997848</v>
      </c>
      <c r="AD148" s="87">
        <f t="shared" si="635"/>
        <v>15464.557775002151</v>
      </c>
      <c r="AE148" s="87">
        <f t="shared" si="636"/>
        <v>50796.839460996685</v>
      </c>
      <c r="AF148" s="87">
        <f t="shared" si="637"/>
        <v>8239.3135690033178</v>
      </c>
      <c r="AG148" s="87">
        <f t="shared" si="638"/>
        <v>488716.15089400543</v>
      </c>
      <c r="AH148" s="87">
        <f t="shared" si="639"/>
        <v>79270.396665994544</v>
      </c>
      <c r="AI148" s="87"/>
      <c r="AJ148" s="87">
        <f>AC148/D148</f>
        <v>19682.005873295722</v>
      </c>
      <c r="AK148" s="87">
        <f>AD148/($AI$2*D148)</f>
        <v>1064.149002036268</v>
      </c>
      <c r="AL148" s="87">
        <f>AE148/D148</f>
        <v>10486.314605076113</v>
      </c>
      <c r="AM148" s="87">
        <f>AF148/($AI$2*D148)</f>
        <v>566.96463225684079</v>
      </c>
      <c r="AN148" s="87">
        <f t="shared" si="640"/>
        <v>11053.279237332954</v>
      </c>
      <c r="AO148" s="87">
        <f>AG148/D148</f>
        <v>100888.78294862002</v>
      </c>
      <c r="AP148" s="87">
        <f>AH148/($AI$2*D148)</f>
        <v>5454.7640307888123</v>
      </c>
      <c r="AQ148" s="87">
        <f t="shared" si="641"/>
        <v>106343.54697940883</v>
      </c>
      <c r="AR148" s="87">
        <f t="shared" si="642"/>
        <v>117396.82621674179</v>
      </c>
      <c r="AS148" s="87">
        <f t="shared" si="643"/>
        <v>126738.79648001982</v>
      </c>
      <c r="AT148" s="87">
        <f t="shared" si="644"/>
        <v>20557.197979980156</v>
      </c>
      <c r="AU148" s="87">
        <f>AS148/D148</f>
        <v>26163.495734388438</v>
      </c>
      <c r="AV148" s="87">
        <f>AT148/($AI$2*D148)</f>
        <v>1414.5843698433739</v>
      </c>
      <c r="AW148" s="87">
        <f t="shared" si="645"/>
        <v>27578.080104231813</v>
      </c>
      <c r="AX148" s="87"/>
      <c r="AY148" s="87">
        <f t="shared" ref="AY148:AZ148" si="663">AQ148</f>
        <v>106343.54697940883</v>
      </c>
      <c r="AZ148" s="87">
        <f t="shared" si="663"/>
        <v>117396.82621674179</v>
      </c>
      <c r="BA148" s="87">
        <f t="shared" si="605"/>
        <v>627022.70059000002</v>
      </c>
      <c r="BB148" s="87">
        <f t="shared" si="647"/>
        <v>27578.080104231813</v>
      </c>
      <c r="BC148" s="87">
        <f t="shared" si="648"/>
        <v>133921.62708364063</v>
      </c>
      <c r="BD148" s="87">
        <f t="shared" si="586"/>
        <v>56485.553372281036</v>
      </c>
      <c r="BE148" s="87">
        <f t="shared" si="587"/>
        <v>301692.34860249888</v>
      </c>
      <c r="BF148" s="87">
        <f t="shared" ref="BF148:BG148" si="664">AZ148-BD148</f>
        <v>60911.272844460749</v>
      </c>
      <c r="BG148" s="87">
        <f t="shared" si="664"/>
        <v>325330.35198750114</v>
      </c>
      <c r="BI148" s="280">
        <f>0.75*BE148</f>
        <v>226269.26145187416</v>
      </c>
      <c r="BJ148" s="280">
        <f>0.75*BD148</f>
        <v>42364.165029210781</v>
      </c>
      <c r="BK148" s="281">
        <f>BI148/B148</f>
        <v>0.1784895085905531</v>
      </c>
      <c r="BL148" s="281">
        <f>BI148/C148</f>
        <v>0.24912703893700905</v>
      </c>
      <c r="BM148" s="279"/>
      <c r="BN148" s="280">
        <f>0.25*BE148+BG148</f>
        <v>400753.43913812586</v>
      </c>
      <c r="BO148" s="280">
        <f>BF148+0.25*BD148</f>
        <v>75032.661187531005</v>
      </c>
      <c r="BP148" s="281">
        <f>BN148/B148</f>
        <v>0.3161290400594346</v>
      </c>
      <c r="BQ148" s="281">
        <f>BN148/C148</f>
        <v>0.44123765197129566</v>
      </c>
      <c r="BR148" s="279"/>
      <c r="BS148" s="280">
        <f>SUM(AS148:AT148)</f>
        <v>147295.99445999999</v>
      </c>
      <c r="BT148" s="280">
        <f>BB148</f>
        <v>27578.080104231813</v>
      </c>
      <c r="BU148" s="281">
        <f>BS148/B148</f>
        <v>0.11619249340288358</v>
      </c>
      <c r="BV148" s="281">
        <f>BS148/C148</f>
        <v>0.16217587272633907</v>
      </c>
      <c r="BW148" s="279"/>
      <c r="BX148" s="280">
        <f>H148</f>
        <v>23123.4951</v>
      </c>
      <c r="BY148" s="280">
        <f>BX148/D148</f>
        <v>4773.5301440106223</v>
      </c>
      <c r="BZ148" s="281">
        <f>BX148/B148</f>
        <v>1.8240662698998156E-2</v>
      </c>
      <c r="CA148" s="281">
        <f>BX148/C148</f>
        <v>2.5459436368747305E-2</v>
      </c>
    </row>
    <row r="149" spans="1:79" ht="14.25" customHeight="1" x14ac:dyDescent="0.35">
      <c r="A149" s="86" t="s">
        <v>174</v>
      </c>
      <c r="B149" s="87">
        <f>'JMP Total sum FINAL calcs'!B149</f>
        <v>0</v>
      </c>
      <c r="C149" s="87">
        <f t="shared" si="588"/>
        <v>0</v>
      </c>
      <c r="D149" s="88">
        <f>[1]HH_Islam_wealth!D152</f>
        <v>4.8441079038776351</v>
      </c>
      <c r="E149" s="92"/>
      <c r="F149" s="92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90"/>
      <c r="U149" s="89"/>
      <c r="V149" s="89"/>
      <c r="W149" s="89"/>
      <c r="X149" s="89"/>
      <c r="Y149" s="89"/>
      <c r="Z149" s="89"/>
      <c r="AA149" s="87"/>
      <c r="AB149" s="91"/>
      <c r="AC149" s="87"/>
      <c r="AD149" s="87"/>
      <c r="AE149" s="87"/>
      <c r="AF149" s="87"/>
      <c r="AG149" s="87"/>
      <c r="AH149" s="87"/>
      <c r="AI149" s="87"/>
      <c r="AJ149" s="87"/>
      <c r="AK149" s="87"/>
      <c r="AL149" s="87"/>
      <c r="AM149" s="87"/>
      <c r="AN149" s="87"/>
      <c r="AO149" s="87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 t="s">
        <v>238</v>
      </c>
      <c r="AZ149" s="87">
        <f>AR149</f>
        <v>0</v>
      </c>
      <c r="BA149" s="87">
        <f t="shared" si="605"/>
        <v>0</v>
      </c>
      <c r="BB149" s="87" t="s">
        <v>238</v>
      </c>
      <c r="BC149" s="87" t="s">
        <v>238</v>
      </c>
      <c r="BD149" s="87">
        <f t="shared" si="586"/>
        <v>0</v>
      </c>
      <c r="BE149" s="87">
        <f t="shared" si="587"/>
        <v>0</v>
      </c>
      <c r="BF149" s="87">
        <f t="shared" ref="BF149:BG149" si="665">AZ149-BD149</f>
        <v>0</v>
      </c>
      <c r="BG149" s="87">
        <f t="shared" si="665"/>
        <v>0</v>
      </c>
      <c r="BI149" s="280">
        <f>0.75*BE149</f>
        <v>0</v>
      </c>
      <c r="BJ149" s="280">
        <f>0.75*BD149</f>
        <v>0</v>
      </c>
      <c r="BK149" s="281" t="e">
        <f>BI149/B149</f>
        <v>#DIV/0!</v>
      </c>
      <c r="BL149" s="281" t="e">
        <f>BI149/C149</f>
        <v>#DIV/0!</v>
      </c>
      <c r="BM149" s="279"/>
      <c r="BN149" s="280">
        <f>0.25*BE149+BG149</f>
        <v>0</v>
      </c>
      <c r="BO149" s="280">
        <f>BF149+0.25*BD149</f>
        <v>0</v>
      </c>
      <c r="BP149" s="281" t="e">
        <f>BN149/B149</f>
        <v>#DIV/0!</v>
      </c>
      <c r="BQ149" s="281" t="e">
        <f>BN149/C149</f>
        <v>#DIV/0!</v>
      </c>
      <c r="BR149" s="279"/>
      <c r="BS149" s="280">
        <f>SUM(AS149:AT149)</f>
        <v>0</v>
      </c>
      <c r="BT149" s="280" t="str">
        <f>BB149</f>
        <v>-</v>
      </c>
      <c r="BU149" s="281" t="e">
        <f>BS149/B149</f>
        <v>#DIV/0!</v>
      </c>
      <c r="BV149" s="281" t="e">
        <f>BS149/C149</f>
        <v>#DIV/0!</v>
      </c>
      <c r="BW149" s="279"/>
      <c r="BX149" s="280">
        <f>H149</f>
        <v>0</v>
      </c>
      <c r="BY149" s="280">
        <f>BX149/D149</f>
        <v>0</v>
      </c>
      <c r="BZ149" s="281" t="e">
        <f>BX149/B149</f>
        <v>#DIV/0!</v>
      </c>
      <c r="CA149" s="281" t="e">
        <f>BX149/C149</f>
        <v>#DIV/0!</v>
      </c>
    </row>
    <row r="150" spans="1:79" ht="14.25" customHeight="1" x14ac:dyDescent="0.35">
      <c r="A150" s="86" t="s">
        <v>143</v>
      </c>
      <c r="B150" s="87">
        <f>'JMP Total sum FINAL calcs'!B150</f>
        <v>1367255.1948478441</v>
      </c>
      <c r="C150" s="87">
        <f t="shared" si="588"/>
        <v>323013.75750000001</v>
      </c>
      <c r="D150" s="88">
        <f>[1]HH_Islam_wealth!D153</f>
        <v>4.7371804236669099</v>
      </c>
      <c r="E150" s="88">
        <v>94.767009999999999</v>
      </c>
      <c r="F150" s="88">
        <v>306110.48566000001</v>
      </c>
      <c r="G150" s="89">
        <v>0.61565999999999999</v>
      </c>
      <c r="H150" s="89">
        <v>1988.65248</v>
      </c>
      <c r="I150" s="89">
        <v>5.83629</v>
      </c>
      <c r="J150" s="89">
        <v>18852.022420000001</v>
      </c>
      <c r="K150" s="89"/>
      <c r="L150" s="89"/>
      <c r="M150" s="89">
        <v>50.895820000000001</v>
      </c>
      <c r="N150" s="89">
        <v>164400.51574999999</v>
      </c>
      <c r="O150" s="89">
        <f t="shared" ref="O150:P150" si="666">M150</f>
        <v>50.895820000000001</v>
      </c>
      <c r="P150" s="89">
        <f t="shared" si="666"/>
        <v>164400.51574999999</v>
      </c>
      <c r="Q150" s="89">
        <v>42.652230000000003</v>
      </c>
      <c r="R150" s="89">
        <v>137772.56685</v>
      </c>
      <c r="S150" s="89"/>
      <c r="T150" s="90"/>
      <c r="U150" s="89">
        <v>34.959359999999997</v>
      </c>
      <c r="V150" s="89">
        <v>112923.55691</v>
      </c>
      <c r="W150" s="89">
        <v>13.5</v>
      </c>
      <c r="X150" s="89">
        <v>43606.857259999997</v>
      </c>
      <c r="Y150" s="89">
        <v>45.08869</v>
      </c>
      <c r="Z150" s="89">
        <v>145642.66842999999</v>
      </c>
      <c r="AA150" s="87">
        <f t="shared" ref="AA150:AA164" si="667">P150+T150</f>
        <v>164400.51574999999</v>
      </c>
      <c r="AB150" s="91">
        <f t="shared" ref="AB150:AB164" si="668">AA150/(AA150+R150)</f>
        <v>0.54406075595960446</v>
      </c>
      <c r="AC150" s="87">
        <f t="shared" ref="AC150:AC164" si="669">V150*AB150</f>
        <v>61437.275738102013</v>
      </c>
      <c r="AD150" s="87">
        <f t="shared" ref="AD150:AD164" si="670">V150*(1-AB150)</f>
        <v>51486.281171897986</v>
      </c>
      <c r="AE150" s="87">
        <f t="shared" ref="AE150:AE164" si="671">X150*AB150</f>
        <v>23724.779725898163</v>
      </c>
      <c r="AF150" s="87">
        <f t="shared" ref="AF150:AF164" si="672">X150*(1-AB150)</f>
        <v>19882.077534101834</v>
      </c>
      <c r="AG150" s="87">
        <f t="shared" ref="AG150:AG164" si="673">Z150*AB150</f>
        <v>79238.460285999812</v>
      </c>
      <c r="AH150" s="87">
        <f t="shared" ref="AH150:AH164" si="674">Z150*(1-AB150)</f>
        <v>66404.208144000178</v>
      </c>
      <c r="AI150" s="87"/>
      <c r="AJ150" s="87">
        <f>AC150/D150</f>
        <v>12969.165250950111</v>
      </c>
      <c r="AK150" s="87">
        <f>AD150/($AI$2*D150)</f>
        <v>3622.8499210678851</v>
      </c>
      <c r="AL150" s="87">
        <f>AE150/D150</f>
        <v>5008.2069087699047</v>
      </c>
      <c r="AM150" s="87">
        <f>AF150/($AI$2*D150)</f>
        <v>1399.0092386863121</v>
      </c>
      <c r="AN150" s="87">
        <f t="shared" ref="AN150:AN164" si="675">AL150+AM150</f>
        <v>6407.2161474562163</v>
      </c>
      <c r="AO150" s="87">
        <f>AG150/D150</f>
        <v>16726.924710345673</v>
      </c>
      <c r="AP150" s="87">
        <f>AH150/($AI$2*D150)</f>
        <v>4672.5549944045033</v>
      </c>
      <c r="AQ150" s="87">
        <f t="shared" ref="AQ150:AQ164" si="676">AO150+AP150</f>
        <v>21399.479704750178</v>
      </c>
      <c r="AR150" s="87">
        <f t="shared" ref="AR150:AR164" si="677">AQ150+AN150</f>
        <v>27806.695852206394</v>
      </c>
      <c r="AS150" s="87">
        <f t="shared" ref="AS150:AS164" si="678">J150*AB150</f>
        <v>10256.645569192613</v>
      </c>
      <c r="AT150" s="87">
        <f t="shared" ref="AT150:AT164" si="679">J150*(1-AB150)</f>
        <v>8595.3768508073881</v>
      </c>
      <c r="AU150" s="87">
        <f>AS150/D150</f>
        <v>2165.1372022797582</v>
      </c>
      <c r="AV150" s="87">
        <f>AT150/($AI$2*D150)</f>
        <v>604.8166547809019</v>
      </c>
      <c r="AW150" s="87">
        <f t="shared" ref="AW150:AW164" si="680">SUM(AU150:AV150)</f>
        <v>2769.9538570606601</v>
      </c>
      <c r="AX150" s="87"/>
      <c r="AY150" s="87">
        <f t="shared" ref="AY150:AZ150" si="681">AQ150</f>
        <v>21399.479704750178</v>
      </c>
      <c r="AZ150" s="87">
        <f t="shared" si="681"/>
        <v>27806.695852206394</v>
      </c>
      <c r="BA150" s="87">
        <f t="shared" si="605"/>
        <v>189249.52568999998</v>
      </c>
      <c r="BB150" s="87">
        <f t="shared" ref="BB150:BB164" si="682">AW150</f>
        <v>2769.9538570606601</v>
      </c>
      <c r="BC150" s="87">
        <f t="shared" ref="BC150:BC164" si="683">BB150+AY150</f>
        <v>24169.433561810838</v>
      </c>
      <c r="BD150" s="87">
        <f t="shared" si="586"/>
        <v>26351.574238930018</v>
      </c>
      <c r="BE150" s="87">
        <f t="shared" si="587"/>
        <v>179346.11693559485</v>
      </c>
      <c r="BF150" s="87">
        <f t="shared" ref="BF150:BG150" si="684">AZ150-BD150</f>
        <v>1455.1216132763766</v>
      </c>
      <c r="BG150" s="87">
        <f t="shared" si="684"/>
        <v>9903.408754405129</v>
      </c>
      <c r="BI150" s="280">
        <f>0.75*BE150</f>
        <v>134509.58770169615</v>
      </c>
      <c r="BJ150" s="280">
        <f>0.75*BD150</f>
        <v>19763.680679197514</v>
      </c>
      <c r="BK150" s="281">
        <f>BI150/B150</f>
        <v>9.8379284429535585E-2</v>
      </c>
      <c r="BL150" s="281">
        <f>BI150/C150</f>
        <v>0.41642061546464054</v>
      </c>
      <c r="BM150" s="279"/>
      <c r="BN150" s="280">
        <f>0.25*BE150+BG150</f>
        <v>54739.937988303842</v>
      </c>
      <c r="BO150" s="280">
        <f>BF150+0.25*BD150</f>
        <v>8043.015173008881</v>
      </c>
      <c r="BP150" s="281">
        <f>BN150/B150</f>
        <v>4.0036372284104296E-2</v>
      </c>
      <c r="BQ150" s="281">
        <f>BN150/C150</f>
        <v>0.16946627416729718</v>
      </c>
      <c r="BR150" s="279"/>
      <c r="BS150" s="280">
        <f>SUM(AS150:AT150)</f>
        <v>18852.022420000001</v>
      </c>
      <c r="BT150" s="280">
        <f>BB150</f>
        <v>2769.9538570606601</v>
      </c>
      <c r="BU150" s="281">
        <f>BS150/B150</f>
        <v>1.378822511776813E-2</v>
      </c>
      <c r="BV150" s="281">
        <f>BS150/C150</f>
        <v>5.8362908644843094E-2</v>
      </c>
      <c r="BW150" s="279"/>
      <c r="BX150" s="280">
        <f>H150</f>
        <v>1988.65248</v>
      </c>
      <c r="BY150" s="280">
        <f>BX150/D150</f>
        <v>419.79665162523901</v>
      </c>
      <c r="BZ150" s="281">
        <f>BX150/B150</f>
        <v>1.4544852252116026E-3</v>
      </c>
      <c r="CA150" s="281">
        <f>BX150/C150</f>
        <v>6.1565565980575918E-3</v>
      </c>
    </row>
    <row r="151" spans="1:79" ht="14.25" customHeight="1" x14ac:dyDescent="0.35">
      <c r="A151" s="86" t="s">
        <v>55</v>
      </c>
      <c r="B151" s="87">
        <f>'JMP Total sum FINAL calcs'!B151</f>
        <v>104957569.24398701</v>
      </c>
      <c r="C151" s="87">
        <f t="shared" si="588"/>
        <v>21316855.50347</v>
      </c>
      <c r="D151" s="88">
        <f>[1]HH_Islam_wealth!D154</f>
        <v>4.6145778397678496</v>
      </c>
      <c r="E151" s="88">
        <v>87.170389999999998</v>
      </c>
      <c r="F151" s="88">
        <v>18581986.3948</v>
      </c>
      <c r="G151" s="89">
        <v>5.0919999999999996</v>
      </c>
      <c r="H151" s="89">
        <v>1085454.5247299999</v>
      </c>
      <c r="I151" s="89">
        <v>45.17295</v>
      </c>
      <c r="J151" s="89">
        <v>9629451.9668899998</v>
      </c>
      <c r="K151" s="89"/>
      <c r="L151" s="89"/>
      <c r="M151" s="89">
        <v>19.598279999999999</v>
      </c>
      <c r="N151" s="89">
        <v>4177736.1104199998</v>
      </c>
      <c r="O151" s="89">
        <f t="shared" ref="O151:P151" si="685">M151</f>
        <v>19.598279999999999</v>
      </c>
      <c r="P151" s="89">
        <f t="shared" si="685"/>
        <v>4177736.1104199998</v>
      </c>
      <c r="Q151" s="89">
        <v>30.136780000000002</v>
      </c>
      <c r="R151" s="89">
        <v>6424212.9014299996</v>
      </c>
      <c r="S151" s="89"/>
      <c r="T151" s="90"/>
      <c r="U151" s="89">
        <v>2.78729</v>
      </c>
      <c r="V151" s="89">
        <v>594163.44556999998</v>
      </c>
      <c r="W151" s="89">
        <v>9.9650800000000004</v>
      </c>
      <c r="X151" s="89">
        <v>2124241.6010699999</v>
      </c>
      <c r="Y151" s="89">
        <v>36.982680000000002</v>
      </c>
      <c r="Z151" s="89">
        <v>7883543.9652100001</v>
      </c>
      <c r="AA151" s="87">
        <f t="shared" si="667"/>
        <v>4177736.1104199998</v>
      </c>
      <c r="AB151" s="91">
        <f t="shared" si="668"/>
        <v>0.39405359389584549</v>
      </c>
      <c r="AC151" s="87">
        <f t="shared" si="669"/>
        <v>234132.24108839707</v>
      </c>
      <c r="AD151" s="87">
        <f t="shared" si="670"/>
        <v>360031.20448160294</v>
      </c>
      <c r="AE151" s="87">
        <f t="shared" si="671"/>
        <v>837065.03720469831</v>
      </c>
      <c r="AF151" s="87">
        <f t="shared" si="672"/>
        <v>1287176.5638653014</v>
      </c>
      <c r="AG151" s="87">
        <f t="shared" si="673"/>
        <v>3106538.8321269047</v>
      </c>
      <c r="AH151" s="87">
        <f t="shared" si="674"/>
        <v>4777005.1330830948</v>
      </c>
      <c r="AI151" s="87"/>
      <c r="AJ151" s="87">
        <f>AC151/D151</f>
        <v>50737.521224731536</v>
      </c>
      <c r="AK151" s="87">
        <f>AD151/($AI$2*D151)</f>
        <v>26006.799681572851</v>
      </c>
      <c r="AL151" s="87">
        <f>AE151/D151</f>
        <v>181395.79963111196</v>
      </c>
      <c r="AM151" s="87">
        <f>AF151/($AI$2*D151)</f>
        <v>92979.004693385403</v>
      </c>
      <c r="AN151" s="87">
        <f t="shared" si="675"/>
        <v>274374.80432449735</v>
      </c>
      <c r="AO151" s="87">
        <f>AG151/D151</f>
        <v>673201.09010951011</v>
      </c>
      <c r="AP151" s="87">
        <f>AH151/($AI$2*D151)</f>
        <v>345066.24433517823</v>
      </c>
      <c r="AQ151" s="87">
        <f t="shared" si="676"/>
        <v>1018267.3344446884</v>
      </c>
      <c r="AR151" s="87">
        <f t="shared" si="677"/>
        <v>1292642.1387691856</v>
      </c>
      <c r="AS151" s="87">
        <f t="shared" si="678"/>
        <v>3794520.1548004225</v>
      </c>
      <c r="AT151" s="87">
        <f t="shared" si="679"/>
        <v>5834931.8120895773</v>
      </c>
      <c r="AU151" s="87">
        <f>AS151/D151</f>
        <v>822289.77092979697</v>
      </c>
      <c r="AV151" s="87">
        <f>AT151/($AI$2*D151)</f>
        <v>421485.41821853281</v>
      </c>
      <c r="AW151" s="87">
        <f t="shared" si="680"/>
        <v>1243775.1891483297</v>
      </c>
      <c r="AX151" s="87"/>
      <c r="AY151" s="87">
        <f t="shared" ref="AY151:AZ151" si="686">AQ151</f>
        <v>1018267.3344446884</v>
      </c>
      <c r="AZ151" s="87">
        <f t="shared" si="686"/>
        <v>1292642.1387691856</v>
      </c>
      <c r="BA151" s="87">
        <f t="shared" si="605"/>
        <v>10007785.56628</v>
      </c>
      <c r="BB151" s="87">
        <f t="shared" si="682"/>
        <v>1243775.1891483297</v>
      </c>
      <c r="BC151" s="87">
        <f t="shared" si="683"/>
        <v>2262042.5235930178</v>
      </c>
      <c r="BD151" s="87">
        <f t="shared" si="586"/>
        <v>1126801.1936694402</v>
      </c>
      <c r="BE151" s="87">
        <f t="shared" si="587"/>
        <v>8723825.7084899843</v>
      </c>
      <c r="BF151" s="87">
        <f t="shared" ref="BF151:BG151" si="687">AZ151-BD151</f>
        <v>165840.94509974541</v>
      </c>
      <c r="BG151" s="87">
        <f t="shared" si="687"/>
        <v>1283959.8577900156</v>
      </c>
      <c r="BI151" s="280">
        <f>0.75*BE151</f>
        <v>6542869.2813674882</v>
      </c>
      <c r="BJ151" s="280">
        <f>0.75*BD151</f>
        <v>845100.89525208017</v>
      </c>
      <c r="BK151" s="281">
        <f>BI151/B151</f>
        <v>6.233823180639568E-2</v>
      </c>
      <c r="BL151" s="281">
        <f>BI151/C151</f>
        <v>0.3069340729125094</v>
      </c>
      <c r="BM151" s="279"/>
      <c r="BN151" s="280">
        <f>0.25*BE151+BG151</f>
        <v>3464916.2849125117</v>
      </c>
      <c r="BO151" s="280">
        <f>BF151+0.25*BD151</f>
        <v>447541.24351710547</v>
      </c>
      <c r="BP151" s="281">
        <f>BN151/B151</f>
        <v>3.3012543162636319E-2</v>
      </c>
      <c r="BQ151" s="281">
        <f>BN151/C151</f>
        <v>0.16254349917362276</v>
      </c>
      <c r="BR151" s="279"/>
      <c r="BS151" s="280">
        <f>SUM(AS151:AT151)</f>
        <v>9629451.9668899998</v>
      </c>
      <c r="BT151" s="280">
        <f>BB151</f>
        <v>1243775.1891483297</v>
      </c>
      <c r="BU151" s="281">
        <f>BS151/B151</f>
        <v>9.1746141190685665E-2</v>
      </c>
      <c r="BV151" s="281">
        <f>BS151/C151</f>
        <v>0.45172947601593955</v>
      </c>
      <c r="BW151" s="279"/>
      <c r="BX151" s="280">
        <f>H151</f>
        <v>1085454.5247299999</v>
      </c>
      <c r="BY151" s="280">
        <f>BX151/D151</f>
        <v>235222.93098529833</v>
      </c>
      <c r="BZ151" s="281">
        <f>BX151/B151</f>
        <v>1.0341841303572161E-2</v>
      </c>
      <c r="CA151" s="281">
        <f>BX151/C151</f>
        <v>5.092001137566033E-2</v>
      </c>
    </row>
    <row r="152" spans="1:79" ht="14.25" customHeight="1" x14ac:dyDescent="0.35">
      <c r="A152" s="86" t="s">
        <v>136</v>
      </c>
      <c r="B152" s="87">
        <f>'JMP Total sum FINAL calcs'!B152</f>
        <v>2025137.0059883092</v>
      </c>
      <c r="C152" s="87">
        <f t="shared" si="588"/>
        <v>1801885.8550900002</v>
      </c>
      <c r="D152" s="88">
        <f>[1]HH_Islam_wealth!D155</f>
        <v>4.0975978134522197</v>
      </c>
      <c r="E152" s="88">
        <v>94.496300000000005</v>
      </c>
      <c r="F152" s="88">
        <v>1702715.51379</v>
      </c>
      <c r="G152" s="89">
        <v>2.5089000000000001</v>
      </c>
      <c r="H152" s="89">
        <v>45207.57144</v>
      </c>
      <c r="I152" s="89">
        <v>19.816199999999998</v>
      </c>
      <c r="J152" s="89">
        <v>357065.23424000002</v>
      </c>
      <c r="K152" s="89"/>
      <c r="L152" s="89"/>
      <c r="M152" s="89">
        <v>48.653269999999999</v>
      </c>
      <c r="N152" s="89">
        <v>876676.40310999996</v>
      </c>
      <c r="O152" s="89">
        <f t="shared" ref="O152:P152" si="688">M152</f>
        <v>48.653269999999999</v>
      </c>
      <c r="P152" s="89">
        <f t="shared" si="688"/>
        <v>876676.40310999996</v>
      </c>
      <c r="Q152" s="89">
        <v>29.021629999999998</v>
      </c>
      <c r="R152" s="89">
        <v>522936.64630000002</v>
      </c>
      <c r="S152" s="89"/>
      <c r="T152" s="90"/>
      <c r="U152" s="89">
        <v>36.705730000000003</v>
      </c>
      <c r="V152" s="89">
        <v>661395.33640000003</v>
      </c>
      <c r="W152" s="89"/>
      <c r="X152" s="89"/>
      <c r="Y152" s="89">
        <v>40.969169999999998</v>
      </c>
      <c r="Z152" s="89">
        <v>738217.71300999995</v>
      </c>
      <c r="AA152" s="87">
        <f t="shared" si="667"/>
        <v>876676.40310999996</v>
      </c>
      <c r="AB152" s="91">
        <f t="shared" si="668"/>
        <v>0.62637055540426589</v>
      </c>
      <c r="AC152" s="87">
        <f t="shared" si="669"/>
        <v>414278.5642026593</v>
      </c>
      <c r="AD152" s="87">
        <f t="shared" si="670"/>
        <v>247116.77219734073</v>
      </c>
      <c r="AE152" s="87">
        <f t="shared" si="671"/>
        <v>0</v>
      </c>
      <c r="AF152" s="87">
        <f t="shared" si="672"/>
        <v>0</v>
      </c>
      <c r="AG152" s="87">
        <f t="shared" si="673"/>
        <v>462397.83890734066</v>
      </c>
      <c r="AH152" s="87">
        <f t="shared" si="674"/>
        <v>275819.87410265929</v>
      </c>
      <c r="AI152" s="87"/>
      <c r="AJ152" s="87">
        <f>AC152/D152</f>
        <v>101102.78828307707</v>
      </c>
      <c r="AK152" s="87">
        <f>AD152/($AI$2*D152)</f>
        <v>20102.572567929765</v>
      </c>
      <c r="AL152" s="87">
        <f>AE152/D152</f>
        <v>0</v>
      </c>
      <c r="AM152" s="87">
        <f>AF152/($AI$2*D152)</f>
        <v>0</v>
      </c>
      <c r="AN152" s="87">
        <f t="shared" si="675"/>
        <v>0</v>
      </c>
      <c r="AO152" s="87">
        <f>AG152/D152</f>
        <v>112846.0771306814</v>
      </c>
      <c r="AP152" s="87">
        <f>AH152/($AI$2*D152)</f>
        <v>22437.52613601687</v>
      </c>
      <c r="AQ152" s="87">
        <f t="shared" si="676"/>
        <v>135283.60326669828</v>
      </c>
      <c r="AR152" s="87">
        <f t="shared" si="677"/>
        <v>135283.60326669828</v>
      </c>
      <c r="AS152" s="87">
        <f t="shared" si="678"/>
        <v>223655.14908646312</v>
      </c>
      <c r="AT152" s="87">
        <f t="shared" si="679"/>
        <v>133410.0851535369</v>
      </c>
      <c r="AU152" s="87">
        <f>AS152/D152</f>
        <v>54582.015919721023</v>
      </c>
      <c r="AV152" s="87">
        <f>AT152/($AI$2*D152)</f>
        <v>10852.706978346996</v>
      </c>
      <c r="AW152" s="87">
        <f t="shared" si="680"/>
        <v>65434.722898068023</v>
      </c>
      <c r="AX152" s="87"/>
      <c r="AY152" s="87">
        <f t="shared" ref="AY152:AZ152" si="689">AQ152</f>
        <v>135283.60326669828</v>
      </c>
      <c r="AZ152" s="87">
        <f t="shared" si="689"/>
        <v>135283.60326669828</v>
      </c>
      <c r="BA152" s="87">
        <f t="shared" si="605"/>
        <v>738217.71300999995</v>
      </c>
      <c r="BB152" s="87">
        <f t="shared" si="682"/>
        <v>65434.722898068023</v>
      </c>
      <c r="BC152" s="87">
        <f t="shared" si="683"/>
        <v>200718.3261647663</v>
      </c>
      <c r="BD152" s="87">
        <f t="shared" si="586"/>
        <v>127837.999593709</v>
      </c>
      <c r="BE152" s="87">
        <f t="shared" si="587"/>
        <v>697588.42473906861</v>
      </c>
      <c r="BF152" s="87">
        <f t="shared" ref="BF152:BG152" si="690">AZ152-BD152</f>
        <v>7445.6036729892803</v>
      </c>
      <c r="BG152" s="87">
        <f t="shared" si="690"/>
        <v>40629.288270931342</v>
      </c>
      <c r="BI152" s="280">
        <f>0.75*BE152</f>
        <v>523191.31855430146</v>
      </c>
      <c r="BJ152" s="280">
        <f>0.75*BD152</f>
        <v>95878.499695281746</v>
      </c>
      <c r="BK152" s="281">
        <f>BI152/B152</f>
        <v>0.25834860407331955</v>
      </c>
      <c r="BL152" s="281">
        <f>BI152/C152</f>
        <v>0.29035763673729997</v>
      </c>
      <c r="BM152" s="279"/>
      <c r="BN152" s="280">
        <f>0.25*BE152+BG152</f>
        <v>215026.39445569849</v>
      </c>
      <c r="BO152" s="280">
        <f>BF152+0.25*BD152</f>
        <v>39405.103571416534</v>
      </c>
      <c r="BP152" s="281">
        <f>BN152/B152</f>
        <v>0.10617869004411438</v>
      </c>
      <c r="BQ152" s="281">
        <f>BN152/C152</f>
        <v>0.1193340820387085</v>
      </c>
      <c r="BR152" s="279"/>
      <c r="BS152" s="280">
        <f>SUM(AS152:AT152)</f>
        <v>357065.23424000002</v>
      </c>
      <c r="BT152" s="280">
        <f>BB152</f>
        <v>65434.722898068023</v>
      </c>
      <c r="BU152" s="281">
        <f>BS152/B152</f>
        <v>0.17631658163579148</v>
      </c>
      <c r="BV152" s="281">
        <f>BS152/C152</f>
        <v>0.19816196083195592</v>
      </c>
      <c r="BW152" s="279"/>
      <c r="BX152" s="280">
        <f>H152</f>
        <v>45207.57144</v>
      </c>
      <c r="BY152" s="280">
        <f>BX152/D152</f>
        <v>11032.700986803948</v>
      </c>
      <c r="BZ152" s="281">
        <f>BX152/B152</f>
        <v>2.2323216308981406E-2</v>
      </c>
      <c r="CA152" s="281">
        <f>BX152/C152</f>
        <v>2.5089031756532647E-2</v>
      </c>
    </row>
    <row r="153" spans="1:79" ht="14.25" customHeight="1" x14ac:dyDescent="0.35">
      <c r="A153" s="86" t="s">
        <v>146</v>
      </c>
      <c r="B153" s="87">
        <f>'JMP Total sum FINAL calcs'!B153</f>
        <v>2100567.7795368005</v>
      </c>
      <c r="C153" s="87">
        <f t="shared" si="588"/>
        <v>1272923.1817999999</v>
      </c>
      <c r="D153" s="88">
        <f>[1]HH_Islam_wealth!D156</f>
        <v>8.2296813888947593</v>
      </c>
      <c r="E153" s="88">
        <v>83.913910000000001</v>
      </c>
      <c r="F153" s="88">
        <v>1068159.5541999999</v>
      </c>
      <c r="G153" s="89">
        <v>0</v>
      </c>
      <c r="H153" s="89">
        <v>0</v>
      </c>
      <c r="I153" s="89">
        <v>19.617989999999999</v>
      </c>
      <c r="J153" s="89">
        <v>249721.91915</v>
      </c>
      <c r="K153" s="89"/>
      <c r="L153" s="89"/>
      <c r="M153" s="89">
        <v>45.488610000000001</v>
      </c>
      <c r="N153" s="89">
        <v>579035.02075000003</v>
      </c>
      <c r="O153" s="89">
        <f t="shared" ref="O153:P153" si="691">M153</f>
        <v>45.488610000000001</v>
      </c>
      <c r="P153" s="89">
        <f t="shared" si="691"/>
        <v>579035.02075000003</v>
      </c>
      <c r="Q153" s="89">
        <v>34.893410000000003</v>
      </c>
      <c r="R153" s="89">
        <v>444166.24190000002</v>
      </c>
      <c r="S153" s="89"/>
      <c r="T153" s="90"/>
      <c r="U153" s="89">
        <v>4.1642900000000003</v>
      </c>
      <c r="V153" s="89">
        <v>53008.241009999998</v>
      </c>
      <c r="W153" s="89">
        <v>28.36214</v>
      </c>
      <c r="X153" s="89">
        <v>361028.26776999998</v>
      </c>
      <c r="Y153" s="89">
        <v>47.855580000000003</v>
      </c>
      <c r="Z153" s="89">
        <v>609164.75387000002</v>
      </c>
      <c r="AA153" s="87">
        <f t="shared" si="667"/>
        <v>579035.02075000003</v>
      </c>
      <c r="AB153" s="91">
        <f t="shared" si="668"/>
        <v>0.56590530317598609</v>
      </c>
      <c r="AC153" s="87">
        <f t="shared" si="669"/>
        <v>29997.644699589786</v>
      </c>
      <c r="AD153" s="87">
        <f t="shared" si="670"/>
        <v>23010.596310410212</v>
      </c>
      <c r="AE153" s="87">
        <f t="shared" si="671"/>
        <v>204307.81132748292</v>
      </c>
      <c r="AF153" s="87">
        <f t="shared" si="672"/>
        <v>156720.45644251705</v>
      </c>
      <c r="AG153" s="87">
        <f t="shared" si="673"/>
        <v>344729.56472292729</v>
      </c>
      <c r="AH153" s="87">
        <f t="shared" si="674"/>
        <v>264435.18914707273</v>
      </c>
      <c r="AI153" s="87"/>
      <c r="AJ153" s="87">
        <f>AC153/D153</f>
        <v>3645.0554136966957</v>
      </c>
      <c r="AK153" s="87">
        <f>AD153/($AI$2*D153)</f>
        <v>932.01649100134125</v>
      </c>
      <c r="AL153" s="87">
        <f>AE153/D153</f>
        <v>24825.725526042672</v>
      </c>
      <c r="AM153" s="87">
        <f>AF153/($AI$2*D153)</f>
        <v>6347.7733436921681</v>
      </c>
      <c r="AN153" s="87">
        <f t="shared" si="675"/>
        <v>31173.498869734838</v>
      </c>
      <c r="AO153" s="87">
        <f>AG153/D153</f>
        <v>41888.567543831028</v>
      </c>
      <c r="AP153" s="87">
        <f>AH153/($AI$2*D153)</f>
        <v>10710.628866868206</v>
      </c>
      <c r="AQ153" s="87">
        <f t="shared" si="676"/>
        <v>52599.196410699238</v>
      </c>
      <c r="AR153" s="87">
        <f t="shared" si="677"/>
        <v>83772.695280434069</v>
      </c>
      <c r="AS153" s="87">
        <f t="shared" si="678"/>
        <v>141318.95836626983</v>
      </c>
      <c r="AT153" s="87">
        <f t="shared" si="679"/>
        <v>108402.96078373016</v>
      </c>
      <c r="AU153" s="87">
        <f>AS153/D153</f>
        <v>17171.86263820219</v>
      </c>
      <c r="AV153" s="87">
        <f>AT153/($AI$2*D153)</f>
        <v>4390.7313726632865</v>
      </c>
      <c r="AW153" s="87">
        <f t="shared" si="680"/>
        <v>21562.594010865476</v>
      </c>
      <c r="AX153" s="87"/>
      <c r="AY153" s="87">
        <f t="shared" ref="AY153:AZ153" si="692">AQ153</f>
        <v>52599.196410699238</v>
      </c>
      <c r="AZ153" s="87">
        <f t="shared" si="692"/>
        <v>83772.695280434069</v>
      </c>
      <c r="BA153" s="87">
        <f t="shared" si="605"/>
        <v>970193.02164000005</v>
      </c>
      <c r="BB153" s="87">
        <f t="shared" si="682"/>
        <v>21562.594010865476</v>
      </c>
      <c r="BC153" s="87">
        <f t="shared" si="683"/>
        <v>74161.790421564714</v>
      </c>
      <c r="BD153" s="87">
        <f t="shared" si="586"/>
        <v>70296.944122197689</v>
      </c>
      <c r="BE153" s="87">
        <f t="shared" si="587"/>
        <v>814126.89900527021</v>
      </c>
      <c r="BF153" s="87">
        <f t="shared" ref="BF153:BG153" si="693">AZ153-BD153</f>
        <v>13475.75115823638</v>
      </c>
      <c r="BG153" s="87">
        <f t="shared" si="693"/>
        <v>156066.12263472984</v>
      </c>
      <c r="BI153" s="280">
        <f>0.75*BE153</f>
        <v>610595.17425395269</v>
      </c>
      <c r="BJ153" s="280">
        <f>0.75*BD153</f>
        <v>52722.708091648266</v>
      </c>
      <c r="BK153" s="281">
        <f>BI153/B153</f>
        <v>0.29068101501042543</v>
      </c>
      <c r="BL153" s="281">
        <f>BI153/C153</f>
        <v>0.47967951482392646</v>
      </c>
      <c r="BM153" s="279"/>
      <c r="BN153" s="280">
        <f>0.25*BE153+BG153</f>
        <v>359597.84738604736</v>
      </c>
      <c r="BO153" s="280">
        <f>BF153+0.25*BD153</f>
        <v>31049.987188785803</v>
      </c>
      <c r="BP153" s="281">
        <f>BN153/B153</f>
        <v>0.17119078512445948</v>
      </c>
      <c r="BQ153" s="281">
        <f>BN153/C153</f>
        <v>0.28249768134283765</v>
      </c>
      <c r="BR153" s="279"/>
      <c r="BS153" s="280">
        <f>SUM(AS153:AT153)</f>
        <v>249721.91914999997</v>
      </c>
      <c r="BT153" s="280">
        <f>BB153</f>
        <v>21562.594010865476</v>
      </c>
      <c r="BU153" s="281">
        <f>BS153/B153</f>
        <v>0.11888305703949556</v>
      </c>
      <c r="BV153" s="281">
        <f>BS153/C153</f>
        <v>0.19617988164602063</v>
      </c>
      <c r="BW153" s="279"/>
      <c r="BX153" s="280">
        <f>H153</f>
        <v>0</v>
      </c>
      <c r="BY153" s="280">
        <f>BX153/D153</f>
        <v>0</v>
      </c>
      <c r="BZ153" s="281">
        <f>BX153/B153</f>
        <v>0</v>
      </c>
      <c r="CA153" s="281">
        <f>BX153/C153</f>
        <v>0</v>
      </c>
    </row>
    <row r="154" spans="1:79" ht="14.25" customHeight="1" x14ac:dyDescent="0.35">
      <c r="A154" s="86" t="s">
        <v>39</v>
      </c>
      <c r="B154" s="87">
        <f>'JMP Total sum FINAL calcs'!B154</f>
        <v>28833620.268165432</v>
      </c>
      <c r="C154" s="87">
        <f t="shared" si="588"/>
        <v>15975848.69712</v>
      </c>
      <c r="D154" s="88">
        <f>[1]HH_Islam_wealth!D157</f>
        <v>3.4928861200744699</v>
      </c>
      <c r="E154" s="88">
        <v>39.927860000000003</v>
      </c>
      <c r="F154" s="88">
        <v>6378813.8207200002</v>
      </c>
      <c r="G154" s="89">
        <v>7.4622400000000004</v>
      </c>
      <c r="H154" s="89">
        <v>1192156.7480500001</v>
      </c>
      <c r="I154" s="89">
        <v>8.3784799999999997</v>
      </c>
      <c r="J154" s="89">
        <v>1338533.8511699999</v>
      </c>
      <c r="K154" s="89"/>
      <c r="L154" s="89"/>
      <c r="M154" s="89">
        <v>23.736080000000001</v>
      </c>
      <c r="N154" s="89">
        <v>3792040.7885199999</v>
      </c>
      <c r="O154" s="89">
        <f t="shared" ref="O154:P154" si="694">M154</f>
        <v>23.736080000000001</v>
      </c>
      <c r="P154" s="89">
        <f t="shared" si="694"/>
        <v>3792040.7885199999</v>
      </c>
      <c r="Q154" s="89">
        <v>60.423189999999998</v>
      </c>
      <c r="R154" s="89">
        <v>9653117.3093800005</v>
      </c>
      <c r="S154" s="89"/>
      <c r="T154" s="90"/>
      <c r="U154" s="89">
        <v>5.5560499999999999</v>
      </c>
      <c r="V154" s="89">
        <v>887626.86387</v>
      </c>
      <c r="W154" s="89">
        <v>28.674969999999998</v>
      </c>
      <c r="X154" s="89">
        <v>4581070.6043600002</v>
      </c>
      <c r="Y154" s="89">
        <v>49.928240000000002</v>
      </c>
      <c r="Z154" s="89">
        <v>7976460.6296800002</v>
      </c>
      <c r="AA154" s="87">
        <f t="shared" si="667"/>
        <v>3792040.7885199999</v>
      </c>
      <c r="AB154" s="91">
        <f t="shared" si="668"/>
        <v>0.28203764960653599</v>
      </c>
      <c r="AC154" s="87">
        <f t="shared" si="669"/>
        <v>250344.19441351548</v>
      </c>
      <c r="AD154" s="87">
        <f t="shared" si="670"/>
        <v>637282.66945648449</v>
      </c>
      <c r="AE154" s="87">
        <f t="shared" si="671"/>
        <v>1292034.3859352879</v>
      </c>
      <c r="AF154" s="87">
        <f t="shared" si="672"/>
        <v>3289036.2184247123</v>
      </c>
      <c r="AG154" s="87">
        <f t="shared" si="673"/>
        <v>2249662.2081740173</v>
      </c>
      <c r="AH154" s="87">
        <f t="shared" si="674"/>
        <v>5726798.421505983</v>
      </c>
      <c r="AI154" s="87"/>
      <c r="AJ154" s="87">
        <f>AC154/D154</f>
        <v>71672.589889125287</v>
      </c>
      <c r="AK154" s="87">
        <f>AD154/($AI$2*D154)</f>
        <v>60817.200785511377</v>
      </c>
      <c r="AL154" s="87">
        <f>AE154/D154</f>
        <v>369904.52637709846</v>
      </c>
      <c r="AM154" s="87">
        <f>AF154/($AI$2*D154)</f>
        <v>313879.51638062455</v>
      </c>
      <c r="AN154" s="87">
        <f t="shared" si="675"/>
        <v>683784.04275772301</v>
      </c>
      <c r="AO154" s="87">
        <f>AG154/D154</f>
        <v>644069.72653493017</v>
      </c>
      <c r="AP154" s="87">
        <f>AH154/($AI$2*D154)</f>
        <v>546520.19606295147</v>
      </c>
      <c r="AQ154" s="87">
        <f t="shared" si="676"/>
        <v>1190589.9225978816</v>
      </c>
      <c r="AR154" s="87">
        <f t="shared" si="677"/>
        <v>1874373.9653556047</v>
      </c>
      <c r="AS154" s="87">
        <f t="shared" si="678"/>
        <v>377516.94130277162</v>
      </c>
      <c r="AT154" s="87">
        <f t="shared" si="679"/>
        <v>961016.90986722824</v>
      </c>
      <c r="AU154" s="87">
        <f>AS154/D154</f>
        <v>108081.6632220242</v>
      </c>
      <c r="AV154" s="87">
        <f>AT154/($AI$2*D154)</f>
        <v>91711.827681605893</v>
      </c>
      <c r="AW154" s="87">
        <f t="shared" si="680"/>
        <v>199793.4909036301</v>
      </c>
      <c r="AX154" s="87"/>
      <c r="AY154" s="87">
        <f t="shared" ref="AY154:AZ154" si="695">AQ154</f>
        <v>1190589.9225978816</v>
      </c>
      <c r="AZ154" s="87">
        <f t="shared" si="695"/>
        <v>1874373.9653556047</v>
      </c>
      <c r="BA154" s="87">
        <f t="shared" si="605"/>
        <v>12557531.23404</v>
      </c>
      <c r="BB154" s="87">
        <f t="shared" si="682"/>
        <v>199793.4909036301</v>
      </c>
      <c r="BC154" s="87">
        <f t="shared" si="683"/>
        <v>1390383.4135015118</v>
      </c>
      <c r="BD154" s="87">
        <f t="shared" si="586"/>
        <v>748397.41276363435</v>
      </c>
      <c r="BE154" s="87">
        <f t="shared" si="587"/>
        <v>5013953.4905837635</v>
      </c>
      <c r="BF154" s="87">
        <f t="shared" ref="BF154:BG154" si="696">AZ154-BD154</f>
        <v>1125976.5525919702</v>
      </c>
      <c r="BG154" s="87">
        <f t="shared" si="696"/>
        <v>7543577.7434562361</v>
      </c>
      <c r="BI154" s="280">
        <f>0.75*BE154</f>
        <v>3760465.1179378228</v>
      </c>
      <c r="BJ154" s="280">
        <f>0.75*BD154</f>
        <v>561298.05957272579</v>
      </c>
      <c r="BK154" s="281">
        <f>BI154/B154</f>
        <v>0.13041945766656537</v>
      </c>
      <c r="BL154" s="281">
        <f>BI154/C154</f>
        <v>0.23538437232544207</v>
      </c>
      <c r="BM154" s="279"/>
      <c r="BN154" s="280">
        <f>0.25*BE154+BG154</f>
        <v>8797066.1161021776</v>
      </c>
      <c r="BO154" s="280">
        <f>BF154+0.25*BD154</f>
        <v>1313075.9057828789</v>
      </c>
      <c r="BP154" s="281">
        <f>BN154/B154</f>
        <v>0.30509752276285701</v>
      </c>
      <c r="BQ154" s="281">
        <f>BN154/C154</f>
        <v>0.55064781113557015</v>
      </c>
      <c r="BR154" s="279"/>
      <c r="BS154" s="280">
        <f>SUM(AS154:AT154)</f>
        <v>1338533.8511699999</v>
      </c>
      <c r="BT154" s="280">
        <f>BB154</f>
        <v>199793.4909036301</v>
      </c>
      <c r="BU154" s="281">
        <f>BS154/B154</f>
        <v>4.6422677371798705E-2</v>
      </c>
      <c r="BV154" s="281">
        <f>BS154/C154</f>
        <v>8.3784835256439316E-2</v>
      </c>
      <c r="BW154" s="279"/>
      <c r="BX154" s="280">
        <f>H154</f>
        <v>1192156.7480500001</v>
      </c>
      <c r="BY154" s="280">
        <f>BX154/D154</f>
        <v>341309.93884924677</v>
      </c>
      <c r="BZ154" s="281">
        <f>BX154/B154</f>
        <v>4.134606535573454E-2</v>
      </c>
      <c r="CA154" s="281">
        <f>BX154/C154</f>
        <v>7.4622436069071735E-2</v>
      </c>
    </row>
    <row r="155" spans="1:79" ht="14.25" customHeight="1" x14ac:dyDescent="0.35">
      <c r="A155" s="86" t="s">
        <v>101</v>
      </c>
      <c r="B155" s="87">
        <f>'JMP Total sum FINAL calcs'!B155</f>
        <v>12717180.620669585</v>
      </c>
      <c r="C155" s="87">
        <f t="shared" si="588"/>
        <v>4551858.7125400007</v>
      </c>
      <c r="D155" s="88">
        <f>[1]HH_Islam_wealth!D158</f>
        <v>6.2508190391038401</v>
      </c>
      <c r="E155" s="88">
        <v>64.958860000000001</v>
      </c>
      <c r="F155" s="88">
        <v>2956835.5206800001</v>
      </c>
      <c r="G155" s="89">
        <v>1.18407</v>
      </c>
      <c r="H155" s="89">
        <v>53897.229010000003</v>
      </c>
      <c r="I155" s="89">
        <v>13.25572</v>
      </c>
      <c r="J155" s="89">
        <v>603381.49167000002</v>
      </c>
      <c r="K155" s="89"/>
      <c r="L155" s="89"/>
      <c r="M155" s="89">
        <v>33.769840000000002</v>
      </c>
      <c r="N155" s="89">
        <v>1537155.45921</v>
      </c>
      <c r="O155" s="89">
        <f t="shared" ref="O155:P155" si="697">M155</f>
        <v>33.769840000000002</v>
      </c>
      <c r="P155" s="89">
        <f t="shared" si="697"/>
        <v>1537155.45921</v>
      </c>
      <c r="Q155" s="89">
        <v>51.790370000000003</v>
      </c>
      <c r="R155" s="89">
        <v>2357424.53265</v>
      </c>
      <c r="S155" s="89"/>
      <c r="T155" s="90"/>
      <c r="U155" s="89">
        <v>4.7817999999999996</v>
      </c>
      <c r="V155" s="89">
        <v>217660.93937000001</v>
      </c>
      <c r="W155" s="89">
        <v>27.134080000000001</v>
      </c>
      <c r="X155" s="89">
        <v>1235105.20065</v>
      </c>
      <c r="Y155" s="89">
        <v>53.64432</v>
      </c>
      <c r="Z155" s="89">
        <v>2441813.8518400001</v>
      </c>
      <c r="AA155" s="87">
        <f t="shared" si="667"/>
        <v>1537155.45921</v>
      </c>
      <c r="AB155" s="91">
        <f t="shared" si="668"/>
        <v>0.39469094547365424</v>
      </c>
      <c r="AC155" s="87">
        <f t="shared" si="669"/>
        <v>85908.80195262903</v>
      </c>
      <c r="AD155" s="87">
        <f t="shared" si="670"/>
        <v>131752.13741737098</v>
      </c>
      <c r="AE155" s="87">
        <f t="shared" si="671"/>
        <v>487484.83940397593</v>
      </c>
      <c r="AF155" s="87">
        <f t="shared" si="672"/>
        <v>747620.36124602403</v>
      </c>
      <c r="AG155" s="87">
        <f t="shared" si="673"/>
        <v>963761.81785339513</v>
      </c>
      <c r="AH155" s="87">
        <f t="shared" si="674"/>
        <v>1478052.033986605</v>
      </c>
      <c r="AI155" s="87"/>
      <c r="AJ155" s="87">
        <f>AC155/D155</f>
        <v>13743.607264136301</v>
      </c>
      <c r="AK155" s="87">
        <f>AD155/($AI$2*D155)</f>
        <v>7025.8599496138904</v>
      </c>
      <c r="AL155" s="87">
        <f>AE155/D155</f>
        <v>77987.354353784831</v>
      </c>
      <c r="AM155" s="87">
        <f>AF155/($AI$2*D155)</f>
        <v>39867.861399125701</v>
      </c>
      <c r="AN155" s="87">
        <f t="shared" si="675"/>
        <v>117855.21575291053</v>
      </c>
      <c r="AO155" s="87">
        <f>AG155/D155</f>
        <v>154181.68592376442</v>
      </c>
      <c r="AP155" s="87">
        <f>AH155/($AI$2*D155)</f>
        <v>78819.112862928567</v>
      </c>
      <c r="AQ155" s="87">
        <f t="shared" si="676"/>
        <v>233000.79878669299</v>
      </c>
      <c r="AR155" s="87">
        <f t="shared" si="677"/>
        <v>350856.01453960349</v>
      </c>
      <c r="AS155" s="87">
        <f t="shared" si="678"/>
        <v>238149.21142853613</v>
      </c>
      <c r="AT155" s="87">
        <f t="shared" si="679"/>
        <v>365232.28024146386</v>
      </c>
      <c r="AU155" s="87">
        <f>AS155/D155</f>
        <v>38098.88111281475</v>
      </c>
      <c r="AV155" s="87">
        <f>AT155/($AI$2*D155)</f>
        <v>19476.502623450659</v>
      </c>
      <c r="AW155" s="87">
        <f t="shared" si="680"/>
        <v>57575.383736265409</v>
      </c>
      <c r="AX155" s="87"/>
      <c r="AY155" s="87">
        <f t="shared" ref="AY155:AZ155" si="698">AQ155</f>
        <v>233000.79878669299</v>
      </c>
      <c r="AZ155" s="87">
        <f t="shared" si="698"/>
        <v>350856.01453960349</v>
      </c>
      <c r="BA155" s="87">
        <f t="shared" si="605"/>
        <v>3676919.0524899997</v>
      </c>
      <c r="BB155" s="87">
        <f t="shared" si="682"/>
        <v>57575.383736265409</v>
      </c>
      <c r="BC155" s="87">
        <f t="shared" si="683"/>
        <v>290576.18252295838</v>
      </c>
      <c r="BD155" s="87">
        <f t="shared" si="586"/>
        <v>227912.06728636066</v>
      </c>
      <c r="BE155" s="87">
        <f t="shared" si="587"/>
        <v>2388484.6996203051</v>
      </c>
      <c r="BF155" s="87">
        <f t="shared" ref="BF155:BG155" si="699">AZ155-BD155</f>
        <v>122943.94725324283</v>
      </c>
      <c r="BG155" s="87">
        <f t="shared" si="699"/>
        <v>1288434.3528696946</v>
      </c>
      <c r="BI155" s="280">
        <f>0.75*BE155</f>
        <v>1791363.5247152289</v>
      </c>
      <c r="BJ155" s="280">
        <f>0.75*BD155</f>
        <v>170934.05046477049</v>
      </c>
      <c r="BK155" s="281">
        <f>BI155/B155</f>
        <v>0.14086168767656537</v>
      </c>
      <c r="BL155" s="281">
        <f>BI155/C155</f>
        <v>0.39354550258341015</v>
      </c>
      <c r="BM155" s="279"/>
      <c r="BN155" s="280">
        <f>0.25*BE155+BG155</f>
        <v>1885555.5277747707</v>
      </c>
      <c r="BO155" s="280">
        <f>BF155+0.25*BD155</f>
        <v>179921.964074833</v>
      </c>
      <c r="BP155" s="281">
        <f>BN155/B155</f>
        <v>0.14826836104774083</v>
      </c>
      <c r="BQ155" s="281">
        <f>BN155/C155</f>
        <v>0.41423858842108141</v>
      </c>
      <c r="BR155" s="279"/>
      <c r="BS155" s="280">
        <f>SUM(AS155:AT155)</f>
        <v>603381.49167000002</v>
      </c>
      <c r="BT155" s="280">
        <f>BB155</f>
        <v>57575.383736265409</v>
      </c>
      <c r="BU155" s="281">
        <f>BS155/B155</f>
        <v>4.7446168271708541E-2</v>
      </c>
      <c r="BV155" s="281">
        <f>BS155/C155</f>
        <v>0.13255716615450586</v>
      </c>
      <c r="BW155" s="279"/>
      <c r="BX155" s="280">
        <f>H155</f>
        <v>53897.229010000003</v>
      </c>
      <c r="BY155" s="280">
        <f>BX155/D155</f>
        <v>8622.4267048573965</v>
      </c>
      <c r="BZ155" s="281">
        <f>BX155/B155</f>
        <v>4.2381429200116375E-3</v>
      </c>
      <c r="CA155" s="281">
        <f>BX155/C155</f>
        <v>1.1840707810529689E-2</v>
      </c>
    </row>
    <row r="156" spans="1:79" ht="14.25" customHeight="1" x14ac:dyDescent="0.35">
      <c r="A156" s="86" t="s">
        <v>147</v>
      </c>
      <c r="B156" s="87">
        <f>'JMP Total sum FINAL calcs'!B156</f>
        <v>1861283.4650584559</v>
      </c>
      <c r="C156" s="87">
        <f t="shared" si="588"/>
        <v>799327.97866999987</v>
      </c>
      <c r="D156" s="88">
        <f>[1]HH_Islam_wealth!D159</f>
        <v>4.8441079038776351</v>
      </c>
      <c r="E156" s="93">
        <v>84.1</v>
      </c>
      <c r="F156" s="93">
        <v>672304</v>
      </c>
      <c r="G156" s="89">
        <v>1.6837899999999999</v>
      </c>
      <c r="H156" s="89">
        <v>13459.01614</v>
      </c>
      <c r="I156" s="89">
        <v>31.773330000000001</v>
      </c>
      <c r="J156" s="89">
        <v>253973.14916</v>
      </c>
      <c r="K156" s="89"/>
      <c r="L156" s="89"/>
      <c r="M156" s="89">
        <v>36.941769999999998</v>
      </c>
      <c r="N156" s="89">
        <v>295285.87550999998</v>
      </c>
      <c r="O156" s="89">
        <f t="shared" ref="O156:P156" si="700">M156</f>
        <v>36.941769999999998</v>
      </c>
      <c r="P156" s="89">
        <f t="shared" si="700"/>
        <v>295285.87550999998</v>
      </c>
      <c r="Q156" s="89">
        <v>29.601109999999998</v>
      </c>
      <c r="R156" s="89">
        <v>236609.93786000001</v>
      </c>
      <c r="S156" s="89"/>
      <c r="T156" s="90"/>
      <c r="U156" s="89">
        <v>5.9797399999999996</v>
      </c>
      <c r="V156" s="89">
        <v>47797.737280000001</v>
      </c>
      <c r="W156" s="89">
        <v>30.965520000000001</v>
      </c>
      <c r="X156" s="89">
        <v>247516.08652000001</v>
      </c>
      <c r="Y156" s="89">
        <v>29.59761</v>
      </c>
      <c r="Z156" s="89">
        <v>236581.98957000001</v>
      </c>
      <c r="AA156" s="87">
        <f t="shared" si="667"/>
        <v>295285.87550999998</v>
      </c>
      <c r="AB156" s="91">
        <f t="shared" si="668"/>
        <v>0.55515735993317883</v>
      </c>
      <c r="AC156" s="87">
        <f t="shared" si="669"/>
        <v>26535.26563914448</v>
      </c>
      <c r="AD156" s="87">
        <f t="shared" si="670"/>
        <v>21262.471640855521</v>
      </c>
      <c r="AE156" s="87">
        <f t="shared" si="671"/>
        <v>137410.37713343548</v>
      </c>
      <c r="AF156" s="87">
        <f t="shared" si="672"/>
        <v>110105.70938656453</v>
      </c>
      <c r="AG156" s="87">
        <f t="shared" si="673"/>
        <v>131340.23273742004</v>
      </c>
      <c r="AH156" s="87">
        <f t="shared" si="674"/>
        <v>105241.75683257995</v>
      </c>
      <c r="AI156" s="87"/>
      <c r="AJ156" s="87">
        <f>AC156/D156</f>
        <v>5477.8436330667619</v>
      </c>
      <c r="AK156" s="87">
        <f>AD156/($AI$2*D156)</f>
        <v>1463.1157454767701</v>
      </c>
      <c r="AL156" s="87">
        <f>AE156/D156</f>
        <v>28366.497993044406</v>
      </c>
      <c r="AM156" s="87">
        <f>AF156/($AI$2*D156)</f>
        <v>7576.6072633261374</v>
      </c>
      <c r="AN156" s="87">
        <f t="shared" si="675"/>
        <v>35943.105256370545</v>
      </c>
      <c r="AO156" s="87">
        <f>AG156/D156</f>
        <v>27113.399483170921</v>
      </c>
      <c r="AP156" s="87">
        <f>AH156/($AI$2*D156)</f>
        <v>7241.9083775525532</v>
      </c>
      <c r="AQ156" s="87">
        <f t="shared" si="676"/>
        <v>34355.307860723471</v>
      </c>
      <c r="AR156" s="87">
        <f t="shared" si="677"/>
        <v>70298.413117094024</v>
      </c>
      <c r="AS156" s="87">
        <f t="shared" si="678"/>
        <v>140995.06298158102</v>
      </c>
      <c r="AT156" s="87">
        <f t="shared" si="679"/>
        <v>112978.08617841896</v>
      </c>
      <c r="AU156" s="87">
        <f>AS156/D156</f>
        <v>29106.507488967494</v>
      </c>
      <c r="AV156" s="87">
        <f>AT156/($AI$2*D156)</f>
        <v>7774.2615991950215</v>
      </c>
      <c r="AW156" s="87">
        <f t="shared" si="680"/>
        <v>36880.769088162517</v>
      </c>
      <c r="AX156" s="87"/>
      <c r="AY156" s="87">
        <f t="shared" ref="AY156:AZ156" si="701">AQ156</f>
        <v>34355.307860723471</v>
      </c>
      <c r="AZ156" s="87">
        <f t="shared" si="701"/>
        <v>70298.413117094024</v>
      </c>
      <c r="BA156" s="87">
        <f t="shared" si="605"/>
        <v>484098.07608999999</v>
      </c>
      <c r="BB156" s="87">
        <f t="shared" si="682"/>
        <v>36880.769088162517</v>
      </c>
      <c r="BC156" s="87">
        <f t="shared" si="683"/>
        <v>71236.076948885981</v>
      </c>
      <c r="BD156" s="87">
        <f t="shared" si="586"/>
        <v>59120.96543147607</v>
      </c>
      <c r="BE156" s="87">
        <f t="shared" si="587"/>
        <v>407126.48199169</v>
      </c>
      <c r="BF156" s="87">
        <f t="shared" ref="BF156:BG156" si="702">AZ156-BD156</f>
        <v>11177.447685617954</v>
      </c>
      <c r="BG156" s="87">
        <f t="shared" si="702"/>
        <v>76971.594098309986</v>
      </c>
      <c r="BI156" s="280">
        <f>0.75*BE156</f>
        <v>305344.86149376747</v>
      </c>
      <c r="BJ156" s="280">
        <f>0.75*BD156</f>
        <v>44340.724073607053</v>
      </c>
      <c r="BK156" s="281">
        <f>BI156/B156</f>
        <v>0.16405070330551597</v>
      </c>
      <c r="BL156" s="281">
        <f>BI156/C156</f>
        <v>0.38200196870604997</v>
      </c>
      <c r="BM156" s="279"/>
      <c r="BN156" s="280">
        <f>0.25*BE156+BG156</f>
        <v>178753.21459623249</v>
      </c>
      <c r="BO156" s="280">
        <f>BF156+0.25*BD156</f>
        <v>25957.689043486971</v>
      </c>
      <c r="BP156" s="281">
        <f>BN156/B156</f>
        <v>9.6037609505448707E-2</v>
      </c>
      <c r="BQ156" s="281">
        <f>BN156/C156</f>
        <v>0.22362937288102885</v>
      </c>
      <c r="BR156" s="279"/>
      <c r="BS156" s="280">
        <f>SUM(AS156:AT156)</f>
        <v>253973.14915999997</v>
      </c>
      <c r="BT156" s="280">
        <f>BB156</f>
        <v>36880.769088162517</v>
      </c>
      <c r="BU156" s="281">
        <f>BS156/B156</f>
        <v>0.1364505481984839</v>
      </c>
      <c r="BV156" s="281">
        <f>BS156/C156</f>
        <v>0.3177333409279447</v>
      </c>
      <c r="BW156" s="279"/>
      <c r="BX156" s="280">
        <f>H156</f>
        <v>13459.01614</v>
      </c>
      <c r="BY156" s="280">
        <f>BX156/D156</f>
        <v>2778.4302924437875</v>
      </c>
      <c r="BZ156" s="281">
        <f>BX156/B156</f>
        <v>7.2310405119175667E-3</v>
      </c>
      <c r="CA156" s="281">
        <f>BX156/C156</f>
        <v>1.6837914472097457E-2</v>
      </c>
    </row>
    <row r="157" spans="1:79" ht="14.25" customHeight="1" x14ac:dyDescent="0.35">
      <c r="A157" s="86" t="s">
        <v>29</v>
      </c>
      <c r="B157" s="87">
        <f>'JMP Total sum FINAL calcs'!B157</f>
        <v>49699904.288884364</v>
      </c>
      <c r="C157" s="87">
        <f t="shared" si="588"/>
        <v>13201278.012180001</v>
      </c>
      <c r="D157" s="88">
        <f>[1]HH_Islam_wealth!D160</f>
        <v>3.6388238064867799</v>
      </c>
      <c r="E157" s="88">
        <v>61.727260000000001</v>
      </c>
      <c r="F157" s="88">
        <v>8148787.0905099995</v>
      </c>
      <c r="G157" s="89">
        <v>1.9091499999999999</v>
      </c>
      <c r="H157" s="89">
        <v>252032.1286</v>
      </c>
      <c r="I157" s="89">
        <v>19.261970000000002</v>
      </c>
      <c r="J157" s="89">
        <v>2542826.77153</v>
      </c>
      <c r="K157" s="89"/>
      <c r="L157" s="89"/>
      <c r="M157" s="89">
        <v>34.681220000000003</v>
      </c>
      <c r="N157" s="89">
        <v>4578363.6103800004</v>
      </c>
      <c r="O157" s="89">
        <f t="shared" ref="O157:P157" si="703">M157</f>
        <v>34.681220000000003</v>
      </c>
      <c r="P157" s="89">
        <f t="shared" si="703"/>
        <v>4578363.6103800004</v>
      </c>
      <c r="Q157" s="89">
        <v>44.147660000000002</v>
      </c>
      <c r="R157" s="89">
        <v>5828055.5016700001</v>
      </c>
      <c r="S157" s="89"/>
      <c r="T157" s="90"/>
      <c r="U157" s="89">
        <v>19.99081</v>
      </c>
      <c r="V157" s="89">
        <v>2639042.28431</v>
      </c>
      <c r="W157" s="89">
        <v>11.725580000000001</v>
      </c>
      <c r="X157" s="89">
        <v>1547926.15603</v>
      </c>
      <c r="Y157" s="89">
        <v>47.112490000000001</v>
      </c>
      <c r="Z157" s="89">
        <v>6219450.6717100004</v>
      </c>
      <c r="AA157" s="87">
        <f t="shared" si="667"/>
        <v>4578363.6103800004</v>
      </c>
      <c r="AB157" s="91">
        <f t="shared" si="668"/>
        <v>0.43995571974210934</v>
      </c>
      <c r="AC157" s="87">
        <f t="shared" si="669"/>
        <v>1161061.7476234664</v>
      </c>
      <c r="AD157" s="87">
        <f t="shared" si="670"/>
        <v>1477980.5366865336</v>
      </c>
      <c r="AE157" s="87">
        <f t="shared" si="671"/>
        <v>681018.96608381532</v>
      </c>
      <c r="AF157" s="87">
        <f t="shared" si="672"/>
        <v>866907.18994618463</v>
      </c>
      <c r="AG157" s="87">
        <f t="shared" si="673"/>
        <v>2736282.8966727187</v>
      </c>
      <c r="AH157" s="87">
        <f t="shared" si="674"/>
        <v>3483167.7750372817</v>
      </c>
      <c r="AI157" s="87"/>
      <c r="AJ157" s="87">
        <f>AC157/D157</f>
        <v>319076.11067996477</v>
      </c>
      <c r="AK157" s="87">
        <f>AD157/($AI$2*D157)</f>
        <v>135389.95155997013</v>
      </c>
      <c r="AL157" s="87">
        <f>AE157/D157</f>
        <v>187153.59750856613</v>
      </c>
      <c r="AM157" s="87">
        <f>AF157/($AI$2*D157)</f>
        <v>79412.765960325356</v>
      </c>
      <c r="AN157" s="87">
        <f t="shared" si="675"/>
        <v>266566.36346889148</v>
      </c>
      <c r="AO157" s="87">
        <f>AG157/D157</f>
        <v>751969.05433971854</v>
      </c>
      <c r="AP157" s="87">
        <f>AH157/($AI$2*D157)</f>
        <v>319074.51054449548</v>
      </c>
      <c r="AQ157" s="87">
        <f t="shared" si="676"/>
        <v>1071043.564884214</v>
      </c>
      <c r="AR157" s="87">
        <f t="shared" si="677"/>
        <v>1337609.9283531054</v>
      </c>
      <c r="AS157" s="87">
        <f t="shared" si="678"/>
        <v>1118731.1824479853</v>
      </c>
      <c r="AT157" s="87">
        <f t="shared" si="679"/>
        <v>1424095.5890820147</v>
      </c>
      <c r="AU157" s="87">
        <f>AS157/D157</f>
        <v>307443.0755492117</v>
      </c>
      <c r="AV157" s="87">
        <f>AT157/($AI$2*D157)</f>
        <v>130453.8375416198</v>
      </c>
      <c r="AW157" s="87">
        <f t="shared" si="680"/>
        <v>437896.91309083148</v>
      </c>
      <c r="AX157" s="87"/>
      <c r="AY157" s="87">
        <f t="shared" ref="AY157:AZ157" si="704">AQ157</f>
        <v>1071043.564884214</v>
      </c>
      <c r="AZ157" s="87">
        <f t="shared" si="704"/>
        <v>1337609.9283531054</v>
      </c>
      <c r="BA157" s="87">
        <f t="shared" si="605"/>
        <v>7767376.8277400006</v>
      </c>
      <c r="BB157" s="87">
        <f t="shared" si="682"/>
        <v>437896.91309083148</v>
      </c>
      <c r="BC157" s="87">
        <f t="shared" si="683"/>
        <v>1508940.4779750453</v>
      </c>
      <c r="BD157" s="87">
        <f t="shared" si="586"/>
        <v>825669.95826033514</v>
      </c>
      <c r="BE157" s="87">
        <f t="shared" si="587"/>
        <v>4794588.8896388225</v>
      </c>
      <c r="BF157" s="87">
        <f t="shared" ref="BF157:BG157" si="705">AZ157-BD157</f>
        <v>511939.97009277029</v>
      </c>
      <c r="BG157" s="87">
        <f t="shared" si="705"/>
        <v>2972787.938101178</v>
      </c>
      <c r="BI157" s="280">
        <f>0.75*BE157</f>
        <v>3595941.6672291169</v>
      </c>
      <c r="BJ157" s="280">
        <f>0.75*BD157</f>
        <v>619252.46869525139</v>
      </c>
      <c r="BK157" s="281">
        <f>BI157/B157</f>
        <v>7.2353090386803168E-2</v>
      </c>
      <c r="BL157" s="281">
        <f>BI157/C157</f>
        <v>0.27239345038498275</v>
      </c>
      <c r="BM157" s="279"/>
      <c r="BN157" s="280">
        <f>0.25*BE157+BG157</f>
        <v>4171435.1605108837</v>
      </c>
      <c r="BO157" s="280">
        <f>BF157+0.25*BD157</f>
        <v>718357.45965785405</v>
      </c>
      <c r="BP157" s="281">
        <f>BN157/B157</f>
        <v>8.3932458627366938E-2</v>
      </c>
      <c r="BQ157" s="281">
        <f>BN157/C157</f>
        <v>0.31598722159037623</v>
      </c>
      <c r="BR157" s="279"/>
      <c r="BS157" s="280">
        <f>SUM(AS157:AT157)</f>
        <v>2542826.77153</v>
      </c>
      <c r="BT157" s="280">
        <f>BB157</f>
        <v>437896.91309083148</v>
      </c>
      <c r="BU157" s="281">
        <f>BS157/B157</f>
        <v>5.1163615059490491E-2</v>
      </c>
      <c r="BV157" s="281">
        <f>BS157/C157</f>
        <v>0.192619742511588</v>
      </c>
      <c r="BW157" s="279"/>
      <c r="BX157" s="280">
        <f>H157</f>
        <v>252032.1286</v>
      </c>
      <c r="BY157" s="280">
        <f>BX157/D157</f>
        <v>69261.976397624094</v>
      </c>
      <c r="BZ157" s="281">
        <f>BX157/B157</f>
        <v>5.0710787516821893E-3</v>
      </c>
      <c r="CA157" s="281">
        <f>BX157/C157</f>
        <v>1.9091494654340707E-2</v>
      </c>
    </row>
    <row r="158" spans="1:79" ht="14.25" customHeight="1" x14ac:dyDescent="0.35">
      <c r="A158" s="86" t="s">
        <v>134</v>
      </c>
      <c r="B158" s="87">
        <f>'JMP Total sum FINAL calcs'!B158</f>
        <v>2233347.2968262336</v>
      </c>
      <c r="C158" s="87">
        <f t="shared" si="588"/>
        <v>619304.89446999994</v>
      </c>
      <c r="D158" s="88">
        <f>[1]HH_Islam_wealth!D161</f>
        <v>3.34493465723311</v>
      </c>
      <c r="E158" s="88">
        <v>88.542119999999997</v>
      </c>
      <c r="F158" s="88">
        <v>548345.70603999996</v>
      </c>
      <c r="G158" s="89">
        <v>6.1275399999999998</v>
      </c>
      <c r="H158" s="89">
        <v>37948.134010000002</v>
      </c>
      <c r="I158" s="89">
        <v>5.2992100000000004</v>
      </c>
      <c r="J158" s="89">
        <v>32818.283360000001</v>
      </c>
      <c r="K158" s="89"/>
      <c r="L158" s="89"/>
      <c r="M158" s="89">
        <v>42.723939999999999</v>
      </c>
      <c r="N158" s="89">
        <v>264591.45488999999</v>
      </c>
      <c r="O158" s="89">
        <f t="shared" ref="O158:P158" si="706">M158</f>
        <v>42.723939999999999</v>
      </c>
      <c r="P158" s="89">
        <f t="shared" si="706"/>
        <v>264591.45488999999</v>
      </c>
      <c r="Q158" s="89">
        <v>45.849310000000003</v>
      </c>
      <c r="R158" s="89">
        <v>283947.02221000002</v>
      </c>
      <c r="S158" s="89"/>
      <c r="T158" s="90"/>
      <c r="U158" s="89">
        <v>3.46889</v>
      </c>
      <c r="V158" s="89">
        <v>21482.97536</v>
      </c>
      <c r="W158" s="89">
        <v>3.5788500000000001</v>
      </c>
      <c r="X158" s="89">
        <v>22163.99123</v>
      </c>
      <c r="Y158" s="89">
        <v>81.52552</v>
      </c>
      <c r="Z158" s="89">
        <v>504891.51052000001</v>
      </c>
      <c r="AA158" s="87">
        <f t="shared" si="667"/>
        <v>264591.45488999999</v>
      </c>
      <c r="AB158" s="91">
        <f t="shared" si="668"/>
        <v>0.4823571471026713</v>
      </c>
      <c r="AC158" s="87">
        <f t="shared" si="669"/>
        <v>10362.466705926583</v>
      </c>
      <c r="AD158" s="87">
        <f t="shared" si="670"/>
        <v>11120.508654073417</v>
      </c>
      <c r="AE158" s="87">
        <f t="shared" si="671"/>
        <v>10690.959578111426</v>
      </c>
      <c r="AF158" s="87">
        <f t="shared" si="672"/>
        <v>11473.031651888574</v>
      </c>
      <c r="AG158" s="87">
        <f t="shared" si="673"/>
        <v>243538.02861078555</v>
      </c>
      <c r="AH158" s="87">
        <f t="shared" si="674"/>
        <v>261353.48190921446</v>
      </c>
      <c r="AI158" s="87"/>
      <c r="AJ158" s="87">
        <f>AC158/D158</f>
        <v>3097.9578879123133</v>
      </c>
      <c r="AK158" s="87">
        <f>AD158/($AI$2*D158)</f>
        <v>1108.1939104576481</v>
      </c>
      <c r="AL158" s="87">
        <f>AE158/D158</f>
        <v>3196.1639534551805</v>
      </c>
      <c r="AM158" s="87">
        <f>AF158/($AI$2*D158)</f>
        <v>1143.3239437706416</v>
      </c>
      <c r="AN158" s="87">
        <f t="shared" si="675"/>
        <v>4339.4878972258221</v>
      </c>
      <c r="AO158" s="87">
        <f>AG158/D158</f>
        <v>72808.007798943756</v>
      </c>
      <c r="AP158" s="87">
        <f>AH158/($AI$2*D158)</f>
        <v>26044.702282804628</v>
      </c>
      <c r="AQ158" s="87">
        <f t="shared" si="676"/>
        <v>98852.710081748388</v>
      </c>
      <c r="AR158" s="87">
        <f t="shared" si="677"/>
        <v>103192.1979789742</v>
      </c>
      <c r="AS158" s="87">
        <f t="shared" si="678"/>
        <v>15830.13353433667</v>
      </c>
      <c r="AT158" s="87">
        <f t="shared" si="679"/>
        <v>16988.149825663331</v>
      </c>
      <c r="AU158" s="87">
        <f>AS158/D158</f>
        <v>4732.5688410999237</v>
      </c>
      <c r="AV158" s="87">
        <f>AT158/($AI$2*D158)</f>
        <v>1692.922938362741</v>
      </c>
      <c r="AW158" s="87">
        <f t="shared" si="680"/>
        <v>6425.4917794626645</v>
      </c>
      <c r="AX158" s="87"/>
      <c r="AY158" s="87">
        <f t="shared" ref="AY158:AZ158" si="707">AQ158</f>
        <v>98852.710081748388</v>
      </c>
      <c r="AZ158" s="87">
        <f t="shared" si="707"/>
        <v>103192.1979789742</v>
      </c>
      <c r="BA158" s="87">
        <f t="shared" si="605"/>
        <v>527055.50175000005</v>
      </c>
      <c r="BB158" s="87">
        <f t="shared" si="682"/>
        <v>6425.4917794626645</v>
      </c>
      <c r="BC158" s="87">
        <f t="shared" si="683"/>
        <v>105278.20186121106</v>
      </c>
      <c r="BD158" s="87">
        <f t="shared" si="586"/>
        <v>91368.559765180922</v>
      </c>
      <c r="BE158" s="87">
        <f t="shared" si="587"/>
        <v>466666.11482608714</v>
      </c>
      <c r="BF158" s="87">
        <f t="shared" ref="BF158:BG158" si="708">AZ158-BD158</f>
        <v>11823.638213793281</v>
      </c>
      <c r="BG158" s="87">
        <f t="shared" si="708"/>
        <v>60389.386923912913</v>
      </c>
      <c r="BI158" s="280">
        <f>0.75*BE158</f>
        <v>349999.58611956536</v>
      </c>
      <c r="BJ158" s="280">
        <f>0.75*BD158</f>
        <v>68526.419823885692</v>
      </c>
      <c r="BK158" s="281">
        <f>BI158/B158</f>
        <v>0.1567152527584684</v>
      </c>
      <c r="BL158" s="281">
        <f>BI158/C158</f>
        <v>0.56514907155560978</v>
      </c>
      <c r="BM158" s="279"/>
      <c r="BN158" s="280">
        <f>0.25*BE158+BG158</f>
        <v>177055.9156304347</v>
      </c>
      <c r="BO158" s="280">
        <f>BF158+0.25*BD158</f>
        <v>34665.778155088512</v>
      </c>
      <c r="BP158" s="281">
        <f>BN158/B158</f>
        <v>7.9278272520375767E-2</v>
      </c>
      <c r="BQ158" s="281">
        <f>BN158/C158</f>
        <v>0.28589458473755297</v>
      </c>
      <c r="BR158" s="279"/>
      <c r="BS158" s="280">
        <f>SUM(AS158:AT158)</f>
        <v>32818.283360000001</v>
      </c>
      <c r="BT158" s="280">
        <f>BB158</f>
        <v>6425.4917794626645</v>
      </c>
      <c r="BU158" s="281">
        <f>BS158/B158</f>
        <v>1.469466186769851E-2</v>
      </c>
      <c r="BV158" s="281">
        <f>BS158/C158</f>
        <v>5.2992126581020857E-2</v>
      </c>
      <c r="BW158" s="279"/>
      <c r="BX158" s="280">
        <f>H158</f>
        <v>37948.134010000002</v>
      </c>
      <c r="BY158" s="280">
        <f>BX158/D158</f>
        <v>11344.955252844982</v>
      </c>
      <c r="BZ158" s="281">
        <f>BX158/B158</f>
        <v>1.6991595558795248E-2</v>
      </c>
      <c r="CA158" s="281">
        <f>BX158/C158</f>
        <v>6.12753658962698E-2</v>
      </c>
    </row>
    <row r="159" spans="1:79" ht="14.25" customHeight="1" x14ac:dyDescent="0.35">
      <c r="A159" s="86" t="s">
        <v>129</v>
      </c>
      <c r="B159" s="87">
        <f>'JMP Total sum FINAL calcs'!B159</f>
        <v>4731905.4074254734</v>
      </c>
      <c r="C159" s="87">
        <f t="shared" si="588"/>
        <v>2398934.3183800001</v>
      </c>
      <c r="D159" s="88">
        <f>[1]HH_Islam_wealth!D162</f>
        <v>4.94573145418242</v>
      </c>
      <c r="E159" s="88">
        <v>9.2611899999999991</v>
      </c>
      <c r="F159" s="88">
        <v>222169.81399</v>
      </c>
      <c r="G159" s="89">
        <v>19.354659999999999</v>
      </c>
      <c r="H159" s="89">
        <v>464305.47635000001</v>
      </c>
      <c r="I159" s="89">
        <v>16.54318</v>
      </c>
      <c r="J159" s="89">
        <v>396860.02055999998</v>
      </c>
      <c r="K159" s="89"/>
      <c r="L159" s="89"/>
      <c r="M159" s="89">
        <v>27.749169999999999</v>
      </c>
      <c r="N159" s="89">
        <v>665684.27275999996</v>
      </c>
      <c r="O159" s="89">
        <f t="shared" ref="O159:P159" si="709">M159</f>
        <v>27.749169999999999</v>
      </c>
      <c r="P159" s="89">
        <f t="shared" si="709"/>
        <v>665684.27275999996</v>
      </c>
      <c r="Q159" s="89">
        <v>36.353000000000002</v>
      </c>
      <c r="R159" s="89">
        <v>872084.54871</v>
      </c>
      <c r="S159" s="89"/>
      <c r="T159" s="90"/>
      <c r="U159" s="89">
        <v>0.98867000000000005</v>
      </c>
      <c r="V159" s="89">
        <v>23717.56436</v>
      </c>
      <c r="W159" s="89">
        <v>41.159269999999999</v>
      </c>
      <c r="X159" s="89">
        <v>987383.83767000004</v>
      </c>
      <c r="Y159" s="89">
        <v>21.954219999999999</v>
      </c>
      <c r="Z159" s="89">
        <v>526667.41945000004</v>
      </c>
      <c r="AA159" s="87">
        <f t="shared" si="667"/>
        <v>665684.27275999996</v>
      </c>
      <c r="AB159" s="91">
        <f t="shared" si="668"/>
        <v>0.43288969282369255</v>
      </c>
      <c r="AC159" s="87">
        <f t="shared" si="669"/>
        <v>10267.089150326558</v>
      </c>
      <c r="AD159" s="87">
        <f t="shared" si="670"/>
        <v>13450.475209673443</v>
      </c>
      <c r="AE159" s="87">
        <f t="shared" si="671"/>
        <v>427428.28618804505</v>
      </c>
      <c r="AF159" s="87">
        <f t="shared" si="672"/>
        <v>559955.5514819551</v>
      </c>
      <c r="AG159" s="87">
        <f t="shared" si="673"/>
        <v>227988.89742595737</v>
      </c>
      <c r="AH159" s="87">
        <f t="shared" si="674"/>
        <v>298678.52202404273</v>
      </c>
      <c r="AI159" s="87"/>
      <c r="AJ159" s="87">
        <f>AC159/D159</f>
        <v>2075.9495830781643</v>
      </c>
      <c r="AK159" s="87">
        <f>AD159/($AI$2*D159)</f>
        <v>906.53764323703683</v>
      </c>
      <c r="AL159" s="87">
        <f>AE159/D159</f>
        <v>86423.674667290106</v>
      </c>
      <c r="AM159" s="87">
        <f>AF159/($AI$2*D159)</f>
        <v>37739.988962833908</v>
      </c>
      <c r="AN159" s="87">
        <f t="shared" si="675"/>
        <v>124163.66363012401</v>
      </c>
      <c r="AO159" s="87">
        <f>AG159/D159</f>
        <v>46098.115018589553</v>
      </c>
      <c r="AP159" s="87">
        <f>AH159/($AI$2*D159)</f>
        <v>20130.39087618755</v>
      </c>
      <c r="AQ159" s="87">
        <f t="shared" si="676"/>
        <v>66228.505894777103</v>
      </c>
      <c r="AR159" s="87">
        <f t="shared" si="677"/>
        <v>190392.16952490111</v>
      </c>
      <c r="AS159" s="87">
        <f t="shared" si="678"/>
        <v>171796.6123942227</v>
      </c>
      <c r="AT159" s="87">
        <f t="shared" si="679"/>
        <v>225063.40816577731</v>
      </c>
      <c r="AU159" s="87">
        <f>AS159/D159</f>
        <v>34736.340617309645</v>
      </c>
      <c r="AV159" s="87">
        <f>AT159/($AI$2*D159)</f>
        <v>15168.865667345633</v>
      </c>
      <c r="AW159" s="87">
        <f t="shared" si="680"/>
        <v>49905.20628465528</v>
      </c>
      <c r="AX159" s="87"/>
      <c r="AY159" s="87">
        <f t="shared" ref="AY159:AZ159" si="710">AQ159</f>
        <v>66228.505894777103</v>
      </c>
      <c r="AZ159" s="87">
        <f t="shared" si="710"/>
        <v>190392.16952490111</v>
      </c>
      <c r="BA159" s="87">
        <f t="shared" si="605"/>
        <v>1514051.2571200002</v>
      </c>
      <c r="BB159" s="87">
        <f t="shared" si="682"/>
        <v>49905.20628465528</v>
      </c>
      <c r="BC159" s="87">
        <f t="shared" si="683"/>
        <v>116133.71217943239</v>
      </c>
      <c r="BD159" s="87">
        <f t="shared" si="586"/>
        <v>17632.580564823187</v>
      </c>
      <c r="BE159" s="87">
        <f t="shared" si="587"/>
        <v>140219.16361927174</v>
      </c>
      <c r="BF159" s="87">
        <f t="shared" ref="BF159:BG159" si="711">AZ159-BD159</f>
        <v>172759.58896007793</v>
      </c>
      <c r="BG159" s="87">
        <f t="shared" si="711"/>
        <v>1373832.0935007285</v>
      </c>
      <c r="BI159" s="280">
        <f>0.75*BE159</f>
        <v>105164.37271445381</v>
      </c>
      <c r="BJ159" s="280">
        <f>0.75*BD159</f>
        <v>13224.435423617389</v>
      </c>
      <c r="BK159" s="281">
        <f>BI159/B159</f>
        <v>2.2224529795001006E-2</v>
      </c>
      <c r="BL159" s="281">
        <f>BI159/C159</f>
        <v>4.3837954173531229E-2</v>
      </c>
      <c r="BM159" s="279"/>
      <c r="BN159" s="280">
        <f>0.25*BE159+BG159</f>
        <v>1408886.8844055464</v>
      </c>
      <c r="BO159" s="280">
        <f>BF159+0.25*BD159</f>
        <v>177167.73410128374</v>
      </c>
      <c r="BP159" s="281">
        <f>BN159/B159</f>
        <v>0.29774197983642514</v>
      </c>
      <c r="BQ159" s="281">
        <f>BN159/C159</f>
        <v>0.58729698166849664</v>
      </c>
      <c r="BR159" s="279"/>
      <c r="BS159" s="280">
        <f>SUM(AS159:AT159)</f>
        <v>396860.02055999998</v>
      </c>
      <c r="BT159" s="280">
        <f>BB159</f>
        <v>49905.20628465528</v>
      </c>
      <c r="BU159" s="281">
        <f>BS159/B159</f>
        <v>8.3868967443269937E-2</v>
      </c>
      <c r="BV159" s="281">
        <f>BS159/C159</f>
        <v>0.16543179924492452</v>
      </c>
      <c r="BW159" s="279"/>
      <c r="BX159" s="280">
        <f>H159</f>
        <v>464305.47635000001</v>
      </c>
      <c r="BY159" s="280">
        <f>BX159/D159</f>
        <v>93880.04194149164</v>
      </c>
      <c r="BZ159" s="281">
        <f>BX159/B159</f>
        <v>9.8122307267891576E-2</v>
      </c>
      <c r="CA159" s="281">
        <f>BX159/C159</f>
        <v>0.19354655639907031</v>
      </c>
    </row>
    <row r="160" spans="1:79" ht="14.25" customHeight="1" x14ac:dyDescent="0.35">
      <c r="A160" s="86" t="s">
        <v>96</v>
      </c>
      <c r="B160" s="87">
        <f>'JMP Total sum FINAL calcs'!B160</f>
        <v>25570894.828186814</v>
      </c>
      <c r="C160" s="87">
        <f t="shared" si="588"/>
        <v>9339001.7428099997</v>
      </c>
      <c r="D160" s="88">
        <f>[1]HH_Islam_wealth!D163</f>
        <v>4.9492635062293804</v>
      </c>
      <c r="E160" s="88">
        <v>69.556719999999999</v>
      </c>
      <c r="F160" s="88">
        <v>6495903.6983099999</v>
      </c>
      <c r="G160" s="89">
        <v>23.456589999999998</v>
      </c>
      <c r="H160" s="89">
        <v>2190611.59314</v>
      </c>
      <c r="I160" s="89">
        <v>34.07414</v>
      </c>
      <c r="J160" s="89">
        <v>3182184.3482900001</v>
      </c>
      <c r="K160" s="89"/>
      <c r="L160" s="89"/>
      <c r="M160" s="89">
        <v>17.772099999999998</v>
      </c>
      <c r="N160" s="89">
        <v>1659737.0842500001</v>
      </c>
      <c r="O160" s="89">
        <f t="shared" ref="O160:P160" si="712">M160</f>
        <v>17.772099999999998</v>
      </c>
      <c r="P160" s="89">
        <f t="shared" si="712"/>
        <v>1659737.0842500001</v>
      </c>
      <c r="Q160" s="89">
        <v>24.69717</v>
      </c>
      <c r="R160" s="89">
        <v>2306468.7171299998</v>
      </c>
      <c r="S160" s="89"/>
      <c r="T160" s="90"/>
      <c r="U160" s="89">
        <v>2.2911700000000002</v>
      </c>
      <c r="V160" s="89">
        <v>213972.0858</v>
      </c>
      <c r="W160" s="89">
        <v>14.032539999999999</v>
      </c>
      <c r="X160" s="89">
        <v>1310499.48432</v>
      </c>
      <c r="Y160" s="89">
        <v>26.14556</v>
      </c>
      <c r="Z160" s="89">
        <v>2441734.2312500002</v>
      </c>
      <c r="AA160" s="87">
        <f t="shared" si="667"/>
        <v>1659737.0842500001</v>
      </c>
      <c r="AB160" s="91">
        <f t="shared" si="668"/>
        <v>0.41846973338411025</v>
      </c>
      <c r="AC160" s="87">
        <f t="shared" si="669"/>
        <v>89540.841696367963</v>
      </c>
      <c r="AD160" s="87">
        <f t="shared" si="670"/>
        <v>124431.24410363202</v>
      </c>
      <c r="AE160" s="87">
        <f t="shared" si="671"/>
        <v>548404.36980340444</v>
      </c>
      <c r="AF160" s="87">
        <f t="shared" si="672"/>
        <v>762095.11451659561</v>
      </c>
      <c r="AG160" s="87">
        <f t="shared" si="673"/>
        <v>1021791.872746043</v>
      </c>
      <c r="AH160" s="87">
        <f t="shared" si="674"/>
        <v>1419942.358503957</v>
      </c>
      <c r="AI160" s="87"/>
      <c r="AJ160" s="87">
        <f>AC160/D160</f>
        <v>18091.750739007442</v>
      </c>
      <c r="AK160" s="87">
        <f>AD160/($AI$2*D160)</f>
        <v>8380.4552567613937</v>
      </c>
      <c r="AL160" s="87">
        <f>AE160/D160</f>
        <v>110805.2479147971</v>
      </c>
      <c r="AM160" s="87">
        <f>AF160/($AI$2*D160)</f>
        <v>51327.173127704496</v>
      </c>
      <c r="AN160" s="87">
        <f t="shared" si="675"/>
        <v>162132.42104250161</v>
      </c>
      <c r="AO160" s="87">
        <f>AG160/D160</f>
        <v>206453.31804620361</v>
      </c>
      <c r="AP160" s="87">
        <f>AH160/($AI$2*D160)</f>
        <v>95633.242987685575</v>
      </c>
      <c r="AQ160" s="87">
        <f t="shared" si="676"/>
        <v>302086.56103388919</v>
      </c>
      <c r="AR160" s="87">
        <f t="shared" si="677"/>
        <v>464218.98207639076</v>
      </c>
      <c r="AS160" s="87">
        <f t="shared" si="678"/>
        <v>1331647.835808005</v>
      </c>
      <c r="AT160" s="87">
        <f t="shared" si="679"/>
        <v>1850536.5124819949</v>
      </c>
      <c r="AU160" s="87">
        <f>AS160/D160</f>
        <v>269059.79730760527</v>
      </c>
      <c r="AV160" s="87">
        <f>AT160/($AI$2*D160)</f>
        <v>124633.79720725592</v>
      </c>
      <c r="AW160" s="87">
        <f t="shared" si="680"/>
        <v>393693.59451486118</v>
      </c>
      <c r="AX160" s="87"/>
      <c r="AY160" s="87">
        <f t="shared" ref="AY160:AZ160" si="713">AQ160</f>
        <v>302086.56103388919</v>
      </c>
      <c r="AZ160" s="87">
        <f t="shared" si="713"/>
        <v>464218.98207639076</v>
      </c>
      <c r="BA160" s="87">
        <f t="shared" si="605"/>
        <v>3752233.71557</v>
      </c>
      <c r="BB160" s="87">
        <f t="shared" si="682"/>
        <v>393693.59451486118</v>
      </c>
      <c r="BC160" s="87">
        <f t="shared" si="683"/>
        <v>695780.15554875042</v>
      </c>
      <c r="BD160" s="87">
        <f t="shared" si="586"/>
        <v>322895.49754972529</v>
      </c>
      <c r="BE160" s="87">
        <f t="shared" si="587"/>
        <v>2609930.699284621</v>
      </c>
      <c r="BF160" s="87">
        <f t="shared" ref="BF160:BG160" si="714">AZ160-BD160</f>
        <v>141323.48452666547</v>
      </c>
      <c r="BG160" s="87">
        <f t="shared" si="714"/>
        <v>1142303.016285379</v>
      </c>
      <c r="BI160" s="280">
        <f>0.75*BE160</f>
        <v>1957448.0244634659</v>
      </c>
      <c r="BJ160" s="280">
        <f>0.75*BD160</f>
        <v>242171.62316229398</v>
      </c>
      <c r="BK160" s="281">
        <f>BI160/B160</f>
        <v>7.6549844564131941E-2</v>
      </c>
      <c r="BL160" s="281">
        <f>BI160/C160</f>
        <v>0.20959927820663324</v>
      </c>
      <c r="BM160" s="279"/>
      <c r="BN160" s="280">
        <f>0.25*BE160+BG160</f>
        <v>1794785.6911065341</v>
      </c>
      <c r="BO160" s="280">
        <f>BF160+0.25*BD160</f>
        <v>222047.35891409678</v>
      </c>
      <c r="BP160" s="281">
        <f>BN160/B160</f>
        <v>7.0188614953284337E-2</v>
      </c>
      <c r="BQ160" s="281">
        <f>BN160/C160</f>
        <v>0.19218174924191667</v>
      </c>
      <c r="BR160" s="279"/>
      <c r="BS160" s="280">
        <f>SUM(AS160:AT160)</f>
        <v>3182184.3482900001</v>
      </c>
      <c r="BT160" s="280">
        <f>BB160</f>
        <v>393693.59451486118</v>
      </c>
      <c r="BU160" s="281">
        <f>BS160/B160</f>
        <v>0.12444556084843289</v>
      </c>
      <c r="BV160" s="281">
        <f>BS160/C160</f>
        <v>0.34074138070912457</v>
      </c>
      <c r="BW160" s="279"/>
      <c r="BX160" s="280">
        <f>H160</f>
        <v>2190611.59314</v>
      </c>
      <c r="BY160" s="280">
        <f>BX160/D160</f>
        <v>442613.65158326912</v>
      </c>
      <c r="BZ160" s="281">
        <f>BX160/B160</f>
        <v>8.5668163271521006E-2</v>
      </c>
      <c r="CA160" s="281">
        <f>BX160/C160</f>
        <v>0.23456592615228164</v>
      </c>
    </row>
    <row r="161" spans="1:79" ht="14.25" customHeight="1" x14ac:dyDescent="0.35">
      <c r="A161" s="86" t="s">
        <v>70</v>
      </c>
      <c r="B161" s="87">
        <f>'JMP Total sum FINAL calcs'!B161</f>
        <v>18622123.56626787</v>
      </c>
      <c r="C161" s="87">
        <f t="shared" si="588"/>
        <v>3112498.5932800001</v>
      </c>
      <c r="D161" s="88">
        <f>[1]HH_Islam_wealth!D164</f>
        <v>4.5089180901256203</v>
      </c>
      <c r="E161" s="88">
        <v>81.495679999999993</v>
      </c>
      <c r="F161" s="88">
        <v>2536551.7846900001</v>
      </c>
      <c r="G161" s="89">
        <v>1.4846999999999999</v>
      </c>
      <c r="H161" s="89">
        <v>46211.119830000003</v>
      </c>
      <c r="I161" s="89">
        <v>40.358400000000003</v>
      </c>
      <c r="J161" s="89">
        <v>1256154.52045</v>
      </c>
      <c r="K161" s="89"/>
      <c r="L161" s="89"/>
      <c r="M161" s="89">
        <v>34.057099999999998</v>
      </c>
      <c r="N161" s="89">
        <v>1060026.7039600001</v>
      </c>
      <c r="O161" s="89">
        <f t="shared" ref="O161:P161" si="715">M161</f>
        <v>34.057099999999998</v>
      </c>
      <c r="P161" s="89">
        <f t="shared" si="715"/>
        <v>1060026.7039600001</v>
      </c>
      <c r="Q161" s="89">
        <v>24.099810000000002</v>
      </c>
      <c r="R161" s="89">
        <v>750106.24904000002</v>
      </c>
      <c r="S161" s="89"/>
      <c r="T161" s="90"/>
      <c r="U161" s="89">
        <v>7.7551300000000003</v>
      </c>
      <c r="V161" s="89">
        <v>241378.42223</v>
      </c>
      <c r="W161" s="89">
        <v>15.116820000000001</v>
      </c>
      <c r="X161" s="89">
        <v>470510.73363999999</v>
      </c>
      <c r="Y161" s="89">
        <v>35.284959999999998</v>
      </c>
      <c r="Z161" s="89">
        <v>1098243.79712</v>
      </c>
      <c r="AA161" s="87">
        <f t="shared" si="667"/>
        <v>1060026.7039600001</v>
      </c>
      <c r="AB161" s="91">
        <f t="shared" si="668"/>
        <v>0.58560709709371273</v>
      </c>
      <c r="AC161" s="87">
        <f t="shared" si="669"/>
        <v>141352.91714317078</v>
      </c>
      <c r="AD161" s="87">
        <f t="shared" si="670"/>
        <v>100025.5050868292</v>
      </c>
      <c r="AE161" s="87">
        <f t="shared" si="671"/>
        <v>275534.42487835349</v>
      </c>
      <c r="AF161" s="87">
        <f t="shared" si="672"/>
        <v>194976.30876164651</v>
      </c>
      <c r="AG161" s="87">
        <f t="shared" si="673"/>
        <v>643139.36193261959</v>
      </c>
      <c r="AH161" s="87">
        <f t="shared" si="674"/>
        <v>455104.43518738041</v>
      </c>
      <c r="AI161" s="87"/>
      <c r="AJ161" s="87">
        <f>AC161/D161</f>
        <v>31349.630735747658</v>
      </c>
      <c r="AK161" s="87">
        <f>AD161/($AI$2*D161)</f>
        <v>7394.6419878330835</v>
      </c>
      <c r="AL161" s="87">
        <f>AE161/D161</f>
        <v>61108.766974890197</v>
      </c>
      <c r="AM161" s="87">
        <f>AF161/($AI$2*D161)</f>
        <v>14414.123659260826</v>
      </c>
      <c r="AN161" s="87">
        <f t="shared" si="675"/>
        <v>75522.89063415103</v>
      </c>
      <c r="AO161" s="87">
        <f>AG161/D161</f>
        <v>142637.18015660415</v>
      </c>
      <c r="AP161" s="87">
        <f>AH161/($AI$2*D161)</f>
        <v>33644.762526960651</v>
      </c>
      <c r="AQ161" s="87">
        <f t="shared" si="676"/>
        <v>176281.94268356479</v>
      </c>
      <c r="AR161" s="87">
        <f t="shared" si="677"/>
        <v>251804.83331771582</v>
      </c>
      <c r="AS161" s="87">
        <f t="shared" si="678"/>
        <v>735613.0022218693</v>
      </c>
      <c r="AT161" s="87">
        <f t="shared" si="679"/>
        <v>520541.51822813071</v>
      </c>
      <c r="AU161" s="87">
        <f>AS161/D161</f>
        <v>163146.23320233676</v>
      </c>
      <c r="AV161" s="87">
        <f>AT161/($AI$2*D161)</f>
        <v>38482.366709957852</v>
      </c>
      <c r="AW161" s="87">
        <f t="shared" si="680"/>
        <v>201628.59991229462</v>
      </c>
      <c r="AX161" s="87"/>
      <c r="AY161" s="87">
        <f t="shared" ref="AY161:AZ161" si="716">AQ161</f>
        <v>176281.94268356479</v>
      </c>
      <c r="AZ161" s="87">
        <f t="shared" si="716"/>
        <v>251804.83331771582</v>
      </c>
      <c r="BA161" s="87">
        <f t="shared" si="605"/>
        <v>1568754.53076</v>
      </c>
      <c r="BB161" s="87">
        <f t="shared" si="682"/>
        <v>201628.59991229462</v>
      </c>
      <c r="BC161" s="87">
        <f t="shared" si="683"/>
        <v>377910.54259585938</v>
      </c>
      <c r="BD161" s="87">
        <f t="shared" si="586"/>
        <v>205210.06118513906</v>
      </c>
      <c r="BE161" s="87">
        <f t="shared" si="587"/>
        <v>1278467.1723736711</v>
      </c>
      <c r="BF161" s="87">
        <f t="shared" ref="BF161:BG161" si="717">AZ161-BD161</f>
        <v>46594.772132576763</v>
      </c>
      <c r="BG161" s="87">
        <f t="shared" si="717"/>
        <v>290287.35838632891</v>
      </c>
      <c r="BI161" s="280">
        <f>0.75*BE161</f>
        <v>958850.37928025331</v>
      </c>
      <c r="BJ161" s="280">
        <f>0.75*BD161</f>
        <v>153907.54588885431</v>
      </c>
      <c r="BK161" s="281">
        <f>BI161/B161</f>
        <v>5.1489851620204884E-2</v>
      </c>
      <c r="BL161" s="281">
        <f>BI161/C161</f>
        <v>0.30806451811751717</v>
      </c>
      <c r="BM161" s="279"/>
      <c r="BN161" s="280">
        <f>0.25*BE161+BG161</f>
        <v>609904.15147974668</v>
      </c>
      <c r="BO161" s="280">
        <f>BF161+0.25*BD161</f>
        <v>97897.287428861528</v>
      </c>
      <c r="BP161" s="281">
        <f>BN161/B161</f>
        <v>3.275158975878173E-2</v>
      </c>
      <c r="BQ161" s="281">
        <f>BN161/C161</f>
        <v>0.195953229600345</v>
      </c>
      <c r="BR161" s="279"/>
      <c r="BS161" s="280">
        <f>SUM(AS161:AT161)</f>
        <v>1256154.52045</v>
      </c>
      <c r="BT161" s="280">
        <f>BB161</f>
        <v>201628.59991229462</v>
      </c>
      <c r="BU161" s="281">
        <f>BS161/B161</f>
        <v>6.7454955713289286E-2</v>
      </c>
      <c r="BV161" s="281">
        <f>BS161/C161</f>
        <v>0.40358396407377795</v>
      </c>
      <c r="BW161" s="279"/>
      <c r="BX161" s="280">
        <f>H161</f>
        <v>46211.119830000003</v>
      </c>
      <c r="BY161" s="280">
        <f>BX161/D161</f>
        <v>10248.826637858161</v>
      </c>
      <c r="BZ161" s="281">
        <f>BX161/B161</f>
        <v>2.4815171946182797E-3</v>
      </c>
      <c r="CA161" s="281">
        <f>BX161/C161</f>
        <v>1.4846952840323053E-2</v>
      </c>
    </row>
    <row r="162" spans="1:79" ht="14.25" customHeight="1" x14ac:dyDescent="0.35">
      <c r="A162" s="86" t="s">
        <v>79</v>
      </c>
      <c r="B162" s="87">
        <f>'JMP Total sum FINAL calcs'!B162</f>
        <v>18541999.404820409</v>
      </c>
      <c r="C162" s="87">
        <f t="shared" si="588"/>
        <v>7708271.6653100001</v>
      </c>
      <c r="D162" s="88">
        <f>[1]HH_Islam_wealth!D165</f>
        <v>5.6685934691248399</v>
      </c>
      <c r="E162" s="88">
        <v>81.599950000000007</v>
      </c>
      <c r="F162" s="88">
        <v>6289945.84344</v>
      </c>
      <c r="G162" s="89">
        <v>1.0369299999999999</v>
      </c>
      <c r="H162" s="89">
        <v>79929.685159999994</v>
      </c>
      <c r="I162" s="89">
        <v>16.484480000000001</v>
      </c>
      <c r="J162" s="89">
        <v>1270668.53103</v>
      </c>
      <c r="K162" s="89">
        <v>44.149470000000001</v>
      </c>
      <c r="L162" s="89">
        <v>3403160.7989099999</v>
      </c>
      <c r="M162" s="89"/>
      <c r="N162" s="89"/>
      <c r="O162" s="89">
        <f t="shared" ref="O162:P162" si="718">K162</f>
        <v>44.149470000000001</v>
      </c>
      <c r="P162" s="89">
        <f t="shared" si="718"/>
        <v>3403160.7989099999</v>
      </c>
      <c r="Q162" s="89">
        <v>29.217680000000001</v>
      </c>
      <c r="R162" s="89">
        <v>2252178.3251</v>
      </c>
      <c r="S162" s="89">
        <v>9.11144</v>
      </c>
      <c r="T162" s="90">
        <v>702334.32510999998</v>
      </c>
      <c r="U162" s="89">
        <v>2.8395899999999998</v>
      </c>
      <c r="V162" s="89">
        <v>218883.39402000001</v>
      </c>
      <c r="W162" s="89">
        <v>9.1859099999999998</v>
      </c>
      <c r="X162" s="89">
        <v>708075.04729000002</v>
      </c>
      <c r="Y162" s="89">
        <v>70.45308</v>
      </c>
      <c r="Z162" s="89">
        <v>5430715.0077999998</v>
      </c>
      <c r="AA162" s="87">
        <f t="shared" si="667"/>
        <v>4105495.12402</v>
      </c>
      <c r="AB162" s="91">
        <f t="shared" si="668"/>
        <v>0.64575432457737569</v>
      </c>
      <c r="AC162" s="87">
        <f t="shared" si="669"/>
        <v>141344.89826658869</v>
      </c>
      <c r="AD162" s="87">
        <f t="shared" si="670"/>
        <v>77538.495753411305</v>
      </c>
      <c r="AE162" s="87">
        <f t="shared" si="671"/>
        <v>457242.52391284733</v>
      </c>
      <c r="AF162" s="87">
        <f t="shared" si="672"/>
        <v>250832.52337715271</v>
      </c>
      <c r="AG162" s="87">
        <f t="shared" si="673"/>
        <v>3506907.7018341064</v>
      </c>
      <c r="AH162" s="87">
        <f t="shared" si="674"/>
        <v>1923807.3059658934</v>
      </c>
      <c r="AI162" s="87"/>
      <c r="AJ162" s="87">
        <f>AC162/D162</f>
        <v>24934.738932409378</v>
      </c>
      <c r="AK162" s="87">
        <f>AD162/($AI$2*D162)</f>
        <v>4559.537633438269</v>
      </c>
      <c r="AL162" s="87">
        <f>AE162/D162</f>
        <v>80662.430001959525</v>
      </c>
      <c r="AM162" s="87">
        <f>AF162/($AI$2*D162)</f>
        <v>14749.839017583676</v>
      </c>
      <c r="AN162" s="87">
        <f t="shared" si="675"/>
        <v>95412.269019543193</v>
      </c>
      <c r="AO162" s="87">
        <f>AG162/D162</f>
        <v>618655.70726410358</v>
      </c>
      <c r="AP162" s="87">
        <f>AH162/($AI$2*D162)</f>
        <v>113126.66986642015</v>
      </c>
      <c r="AQ162" s="87">
        <f t="shared" si="676"/>
        <v>731782.37713052379</v>
      </c>
      <c r="AR162" s="87">
        <f t="shared" si="677"/>
        <v>827194.64615006698</v>
      </c>
      <c r="AS162" s="87">
        <f t="shared" si="678"/>
        <v>820539.69901700376</v>
      </c>
      <c r="AT162" s="87">
        <f t="shared" si="679"/>
        <v>450128.83201299619</v>
      </c>
      <c r="AU162" s="87">
        <f>AS162/D162</f>
        <v>144751.90423978047</v>
      </c>
      <c r="AV162" s="87">
        <f>AT162/($AI$2*D162)</f>
        <v>26469.166438124699</v>
      </c>
      <c r="AW162" s="87">
        <f t="shared" si="680"/>
        <v>171221.07067790517</v>
      </c>
      <c r="AX162" s="87"/>
      <c r="AY162" s="87">
        <f t="shared" ref="AY162:AZ162" si="719">AQ162</f>
        <v>731782.37713052379</v>
      </c>
      <c r="AZ162" s="87">
        <f t="shared" si="719"/>
        <v>827194.64615006698</v>
      </c>
      <c r="BA162" s="87">
        <f t="shared" si="605"/>
        <v>6138790.055089999</v>
      </c>
      <c r="BB162" s="87">
        <f t="shared" si="682"/>
        <v>171221.07067790517</v>
      </c>
      <c r="BC162" s="87">
        <f t="shared" si="683"/>
        <v>903003.4478084289</v>
      </c>
      <c r="BD162" s="87">
        <f t="shared" si="586"/>
        <v>674990.41766113171</v>
      </c>
      <c r="BE162" s="87">
        <f t="shared" si="587"/>
        <v>5009249.6155584119</v>
      </c>
      <c r="BF162" s="87">
        <f t="shared" ref="BF162:BG162" si="720">AZ162-BD162</f>
        <v>152204.22848893527</v>
      </c>
      <c r="BG162" s="87">
        <f t="shared" si="720"/>
        <v>1129540.4395315871</v>
      </c>
      <c r="BI162" s="280">
        <f>0.75*BE162</f>
        <v>3756937.2116688089</v>
      </c>
      <c r="BJ162" s="280">
        <f>0.75*BD162</f>
        <v>506242.81324584875</v>
      </c>
      <c r="BK162" s="281">
        <f>BI162/B162</f>
        <v>0.20261769670276814</v>
      </c>
      <c r="BL162" s="281">
        <f>BI162/C162</f>
        <v>0.487390348289926</v>
      </c>
      <c r="BM162" s="279"/>
      <c r="BN162" s="280">
        <f>0.25*BE162+BG162</f>
        <v>2381852.84342119</v>
      </c>
      <c r="BO162" s="280">
        <f>BF162+0.25*BD162</f>
        <v>320951.83290421823</v>
      </c>
      <c r="BP162" s="281">
        <f>BN162/B162</f>
        <v>0.12845717397671655</v>
      </c>
      <c r="BQ162" s="281">
        <f>BN162/C162</f>
        <v>0.30899959768418467</v>
      </c>
      <c r="BR162" s="279"/>
      <c r="BS162" s="280">
        <f>SUM(AS162:AT162)</f>
        <v>1270668.53103</v>
      </c>
      <c r="BT162" s="280">
        <f>BB162</f>
        <v>171221.07067790517</v>
      </c>
      <c r="BU162" s="281">
        <f>BS162/B162</f>
        <v>6.8529207842583637E-2</v>
      </c>
      <c r="BV162" s="281">
        <f>BS162/C162</f>
        <v>0.16484480389403844</v>
      </c>
      <c r="BW162" s="279"/>
      <c r="BX162" s="280">
        <f>H162</f>
        <v>79929.685159999994</v>
      </c>
      <c r="BY162" s="280">
        <f>BX162/D162</f>
        <v>14100.444068771814</v>
      </c>
      <c r="BZ162" s="281">
        <f>BX162/B162</f>
        <v>4.3107371225144407E-3</v>
      </c>
      <c r="CA162" s="281">
        <f>BX162/C162</f>
        <v>1.0369339409729469E-2</v>
      </c>
    </row>
    <row r="163" spans="1:79" ht="14.25" customHeight="1" x14ac:dyDescent="0.35">
      <c r="A163" s="86" t="s">
        <v>126</v>
      </c>
      <c r="B163" s="87">
        <f>'JMP Total sum FINAL calcs'!B163</f>
        <v>4420182.9970079269</v>
      </c>
      <c r="C163" s="87">
        <f t="shared" si="588"/>
        <v>2334918.0541699999</v>
      </c>
      <c r="D163" s="88">
        <f>[1]HH_Islam_wealth!D166</f>
        <v>4.8441079038776351</v>
      </c>
      <c r="E163" s="88">
        <v>65.529589999999999</v>
      </c>
      <c r="F163" s="88">
        <v>1530062.2706200001</v>
      </c>
      <c r="G163" s="89">
        <v>8.2485400000000002</v>
      </c>
      <c r="H163" s="89">
        <v>192596.62541000001</v>
      </c>
      <c r="I163" s="89">
        <v>8.2427499999999991</v>
      </c>
      <c r="J163" s="89">
        <v>192461.43656</v>
      </c>
      <c r="K163" s="89"/>
      <c r="L163" s="89"/>
      <c r="M163" s="89">
        <v>74.798580000000001</v>
      </c>
      <c r="N163" s="89">
        <v>1746485.4678100001</v>
      </c>
      <c r="O163" s="89">
        <f t="shared" ref="O163:P163" si="721">M163</f>
        <v>74.798580000000001</v>
      </c>
      <c r="P163" s="89">
        <f t="shared" si="721"/>
        <v>1746485.4678100001</v>
      </c>
      <c r="Q163" s="89">
        <v>8.7101400000000009</v>
      </c>
      <c r="R163" s="89">
        <v>203374.52439000001</v>
      </c>
      <c r="S163" s="89"/>
      <c r="T163" s="90"/>
      <c r="U163" s="89">
        <v>4.9166299999999996</v>
      </c>
      <c r="V163" s="89">
        <v>114799.16553</v>
      </c>
      <c r="W163" s="89">
        <v>23.65</v>
      </c>
      <c r="X163" s="89">
        <v>552208.11980999995</v>
      </c>
      <c r="Y163" s="89">
        <v>54.94209</v>
      </c>
      <c r="Z163" s="89">
        <v>1282852.70686</v>
      </c>
      <c r="AA163" s="87">
        <f t="shared" si="667"/>
        <v>1746485.4678100001</v>
      </c>
      <c r="AB163" s="91">
        <f t="shared" si="668"/>
        <v>0.89569788333338984</v>
      </c>
      <c r="AC163" s="87">
        <f t="shared" si="669"/>
        <v>102825.36957366044</v>
      </c>
      <c r="AD163" s="87">
        <f t="shared" si="670"/>
        <v>11973.795956339551</v>
      </c>
      <c r="AE163" s="87">
        <f t="shared" si="671"/>
        <v>494611.64407332789</v>
      </c>
      <c r="AF163" s="87">
        <f t="shared" si="672"/>
        <v>57596.475736672051</v>
      </c>
      <c r="AG163" s="87">
        <f t="shared" si="673"/>
        <v>1149048.4541630116</v>
      </c>
      <c r="AH163" s="87">
        <f t="shared" si="674"/>
        <v>133804.25269698838</v>
      </c>
      <c r="AI163" s="87"/>
      <c r="AJ163" s="87">
        <f>AC163/D163</f>
        <v>21226.89494413415</v>
      </c>
      <c r="AK163" s="87">
        <f>AD163/($AI$2*D163)</f>
        <v>823.94228162937964</v>
      </c>
      <c r="AL163" s="87">
        <f>AE163/D163</f>
        <v>102105.82709716246</v>
      </c>
      <c r="AM163" s="87">
        <f>AF163/($AI$2*D163)</f>
        <v>3963.33558758858</v>
      </c>
      <c r="AN163" s="87">
        <f t="shared" si="675"/>
        <v>106069.16268475103</v>
      </c>
      <c r="AO163" s="87">
        <f>AG163/D163</f>
        <v>237205.37960007368</v>
      </c>
      <c r="AP163" s="87">
        <f>AH163/($AI$2*D163)</f>
        <v>9207.3542643342098</v>
      </c>
      <c r="AQ163" s="87">
        <f t="shared" si="676"/>
        <v>246412.7338644079</v>
      </c>
      <c r="AR163" s="87">
        <f t="shared" si="677"/>
        <v>352481.89654915896</v>
      </c>
      <c r="AS163" s="87">
        <f t="shared" si="678"/>
        <v>172387.30135009548</v>
      </c>
      <c r="AT163" s="87">
        <f t="shared" si="679"/>
        <v>20074.135209904511</v>
      </c>
      <c r="AU163" s="87">
        <f>AS163/D163</f>
        <v>35587.006889772638</v>
      </c>
      <c r="AV163" s="87">
        <f>AT163/($AI$2*D163)</f>
        <v>1381.3437966452309</v>
      </c>
      <c r="AW163" s="87">
        <f t="shared" si="680"/>
        <v>36968.350686417871</v>
      </c>
      <c r="AX163" s="87"/>
      <c r="AY163" s="87">
        <f t="shared" ref="AY163:AZ163" si="722">AQ163</f>
        <v>246412.7338644079</v>
      </c>
      <c r="AZ163" s="87">
        <f t="shared" si="722"/>
        <v>352481.89654915896</v>
      </c>
      <c r="BA163" s="87">
        <f t="shared" si="605"/>
        <v>1835060.8266700001</v>
      </c>
      <c r="BB163" s="87">
        <f t="shared" si="682"/>
        <v>36968.350686417871</v>
      </c>
      <c r="BC163" s="87">
        <f t="shared" si="683"/>
        <v>283381.08455082576</v>
      </c>
      <c r="BD163" s="87">
        <f t="shared" si="586"/>
        <v>230979.94163288802</v>
      </c>
      <c r="BE163" s="87">
        <f t="shared" si="587"/>
        <v>1202507.8359674618</v>
      </c>
      <c r="BF163" s="87">
        <f t="shared" ref="BF163:BG163" si="723">AZ163-BD163</f>
        <v>121501.95491627094</v>
      </c>
      <c r="BG163" s="87">
        <f t="shared" si="723"/>
        <v>632552.99070253829</v>
      </c>
      <c r="BI163" s="280">
        <f>0.75*BE163</f>
        <v>901880.87697559642</v>
      </c>
      <c r="BJ163" s="280">
        <f>0.75*BD163</f>
        <v>173234.95622466601</v>
      </c>
      <c r="BK163" s="281">
        <f>BI163/B163</f>
        <v>0.20403699973193193</v>
      </c>
      <c r="BL163" s="281">
        <f>BI163/C163</f>
        <v>0.38625804248885753</v>
      </c>
      <c r="BM163" s="279"/>
      <c r="BN163" s="280">
        <f>0.25*BE163+BG163</f>
        <v>933179.94969440368</v>
      </c>
      <c r="BO163" s="280">
        <f>BF163+0.25*BD163</f>
        <v>179246.94032449296</v>
      </c>
      <c r="BP163" s="281">
        <f>BN163/B163</f>
        <v>0.21111794473805359</v>
      </c>
      <c r="BQ163" s="281">
        <f>BN163/C163</f>
        <v>0.39966282672225251</v>
      </c>
      <c r="BR163" s="279"/>
      <c r="BS163" s="280">
        <f>SUM(AS163:AT163)</f>
        <v>192461.43656</v>
      </c>
      <c r="BT163" s="280">
        <f>BB163</f>
        <v>36968.350686417871</v>
      </c>
      <c r="BU163" s="281">
        <f>BS163/B163</f>
        <v>4.3541508731715264E-2</v>
      </c>
      <c r="BV163" s="281">
        <f>BS163/C163</f>
        <v>8.2427490856168323E-2</v>
      </c>
      <c r="BW163" s="279"/>
      <c r="BX163" s="280">
        <f>H163</f>
        <v>192596.62541000001</v>
      </c>
      <c r="BY163" s="280">
        <f>BX163/D163</f>
        <v>39758.946173727738</v>
      </c>
      <c r="BZ163" s="281">
        <f>BX163/B163</f>
        <v>4.3572093178126541E-2</v>
      </c>
      <c r="CA163" s="281">
        <f>BX163/C163</f>
        <v>8.2485389611869228E-2</v>
      </c>
    </row>
    <row r="164" spans="1:79" ht="14.25" customHeight="1" x14ac:dyDescent="0.35">
      <c r="A164" s="86" t="s">
        <v>125</v>
      </c>
      <c r="B164" s="87">
        <f>'JMP Total sum FINAL calcs'!B164</f>
        <v>1265137.0977841427</v>
      </c>
      <c r="C164" s="87">
        <f t="shared" si="588"/>
        <v>516695.00555999996</v>
      </c>
      <c r="D164" s="88">
        <f>[1]HH_Islam_wealth!D167</f>
        <v>3.47529761733847</v>
      </c>
      <c r="E164" s="88">
        <v>99.916179999999997</v>
      </c>
      <c r="F164" s="88">
        <v>516261.92879999999</v>
      </c>
      <c r="G164" s="89">
        <v>0</v>
      </c>
      <c r="H164" s="89">
        <v>0</v>
      </c>
      <c r="I164" s="89">
        <v>9.7229999999999997E-2</v>
      </c>
      <c r="J164" s="89">
        <v>502.38157999999999</v>
      </c>
      <c r="K164" s="89"/>
      <c r="L164" s="89"/>
      <c r="M164" s="89">
        <v>95.968540000000004</v>
      </c>
      <c r="N164" s="89">
        <v>495864.63535</v>
      </c>
      <c r="O164" s="89">
        <f t="shared" ref="O164:P164" si="724">M164</f>
        <v>95.968540000000004</v>
      </c>
      <c r="P164" s="89">
        <f t="shared" si="724"/>
        <v>495864.63535</v>
      </c>
      <c r="Q164" s="89">
        <v>3.9342299999999999</v>
      </c>
      <c r="R164" s="89">
        <v>20327.98863</v>
      </c>
      <c r="S164" s="89"/>
      <c r="T164" s="90"/>
      <c r="U164" s="89">
        <v>49.04007</v>
      </c>
      <c r="V164" s="89">
        <v>253387.58275999999</v>
      </c>
      <c r="W164" s="89">
        <v>4.0207800000000002</v>
      </c>
      <c r="X164" s="89">
        <v>20775.169160000001</v>
      </c>
      <c r="Y164" s="89">
        <v>46.841920000000002</v>
      </c>
      <c r="Z164" s="89">
        <v>242029.87205999999</v>
      </c>
      <c r="AA164" s="87">
        <f t="shared" si="667"/>
        <v>495864.63535</v>
      </c>
      <c r="AB164" s="91">
        <f t="shared" si="668"/>
        <v>0.96061937407538855</v>
      </c>
      <c r="AC164" s="87">
        <f t="shared" si="669"/>
        <v>243409.02114938691</v>
      </c>
      <c r="AD164" s="87">
        <f t="shared" si="670"/>
        <v>9978.5616106130838</v>
      </c>
      <c r="AE164" s="87">
        <f t="shared" si="671"/>
        <v>19957.029994789518</v>
      </c>
      <c r="AF164" s="87">
        <f t="shared" si="672"/>
        <v>818.13916521048418</v>
      </c>
      <c r="AG164" s="87">
        <f t="shared" si="673"/>
        <v>232498.58420582357</v>
      </c>
      <c r="AH164" s="87">
        <f t="shared" si="674"/>
        <v>9531.2878541764276</v>
      </c>
      <c r="AI164" s="87"/>
      <c r="AJ164" s="87">
        <f>AC164/D164</f>
        <v>70039.762906924749</v>
      </c>
      <c r="AK164" s="87">
        <f>AD164/($AI$2*D164)</f>
        <v>957.09420308152755</v>
      </c>
      <c r="AL164" s="87">
        <f>AE164/D164</f>
        <v>5742.5383930350854</v>
      </c>
      <c r="AM164" s="87">
        <f>AF164/($AI$2*D164)</f>
        <v>78.471856254721743</v>
      </c>
      <c r="AN164" s="87">
        <f t="shared" si="675"/>
        <v>5821.0102492898068</v>
      </c>
      <c r="AO164" s="87">
        <f>AG164/D164</f>
        <v>66900.337699388416</v>
      </c>
      <c r="AP164" s="87">
        <f>AH164/($AI$2*D164)</f>
        <v>914.19391983622313</v>
      </c>
      <c r="AQ164" s="87">
        <f t="shared" si="676"/>
        <v>67814.531619224639</v>
      </c>
      <c r="AR164" s="87">
        <f t="shared" si="677"/>
        <v>73635.54186851444</v>
      </c>
      <c r="AS164" s="87">
        <f t="shared" si="678"/>
        <v>482.59747892660471</v>
      </c>
      <c r="AT164" s="87">
        <f t="shared" si="679"/>
        <v>19.784101073395259</v>
      </c>
      <c r="AU164" s="87">
        <f>AS164/D164</f>
        <v>138.86507921476903</v>
      </c>
      <c r="AV164" s="87">
        <f>AT164/($AI$2*D164)</f>
        <v>1.8975929787702384</v>
      </c>
      <c r="AW164" s="87">
        <f t="shared" si="680"/>
        <v>140.76267219353926</v>
      </c>
      <c r="AX164" s="87"/>
      <c r="AY164" s="87">
        <f t="shared" ref="AY164:AZ164" si="725">AQ164</f>
        <v>67814.531619224639</v>
      </c>
      <c r="AZ164" s="87">
        <f t="shared" si="725"/>
        <v>73635.54186851444</v>
      </c>
      <c r="BA164" s="87">
        <f t="shared" si="605"/>
        <v>262805.04122000001</v>
      </c>
      <c r="BB164" s="87">
        <f t="shared" si="682"/>
        <v>140.76267219353926</v>
      </c>
      <c r="BC164" s="87">
        <f t="shared" si="683"/>
        <v>67955.294291418177</v>
      </c>
      <c r="BD164" s="87">
        <f t="shared" si="586"/>
        <v>73573.820557320243</v>
      </c>
      <c r="BE164" s="87">
        <f t="shared" si="587"/>
        <v>262584.75803444942</v>
      </c>
      <c r="BF164" s="87">
        <f t="shared" ref="BF164:BG164" si="726">AZ164-BD164</f>
        <v>61.72131119419646</v>
      </c>
      <c r="BG164" s="87">
        <f t="shared" si="726"/>
        <v>220.28318555059377</v>
      </c>
      <c r="BI164" s="280">
        <f>0.75*BE164</f>
        <v>196938.56852583706</v>
      </c>
      <c r="BJ164" s="280">
        <f>0.75*BD164</f>
        <v>55180.365417990179</v>
      </c>
      <c r="BK164" s="281">
        <f>BI164/B164</f>
        <v>0.15566579216653298</v>
      </c>
      <c r="BL164" s="281">
        <f>BI164/C164</f>
        <v>0.38115051704901382</v>
      </c>
      <c r="BM164" s="279"/>
      <c r="BN164" s="280">
        <f>0.25*BE164+BG164</f>
        <v>65866.472694162949</v>
      </c>
      <c r="BO164" s="280">
        <f>BF164+0.25*BD164</f>
        <v>18455.176450524257</v>
      </c>
      <c r="BP164" s="281">
        <f>BN164/B164</f>
        <v>5.2062715423906621E-2</v>
      </c>
      <c r="BQ164" s="281">
        <f>BN164/C164</f>
        <v>0.1274765035183108</v>
      </c>
      <c r="BR164" s="279"/>
      <c r="BS164" s="280">
        <f>SUM(AS164:AT164)</f>
        <v>502.38157999999999</v>
      </c>
      <c r="BT164" s="280">
        <f>BB164</f>
        <v>140.76267219353926</v>
      </c>
      <c r="BU164" s="281">
        <f>BS164/B164</f>
        <v>3.9709655252376149E-4</v>
      </c>
      <c r="BV164" s="281">
        <f>BS164/C164</f>
        <v>9.7229811512405289E-4</v>
      </c>
      <c r="BW164" s="279"/>
      <c r="BX164" s="280">
        <f>H164</f>
        <v>0</v>
      </c>
      <c r="BY164" s="280">
        <f>BX164/D164</f>
        <v>0</v>
      </c>
      <c r="BZ164" s="281">
        <f>BX164/B164</f>
        <v>0</v>
      </c>
      <c r="CA164" s="281">
        <f>BX164/C164</f>
        <v>0</v>
      </c>
    </row>
    <row r="165" spans="1:79" ht="14.25" customHeight="1" x14ac:dyDescent="0.35">
      <c r="A165" s="86" t="s">
        <v>175</v>
      </c>
      <c r="B165" s="87">
        <f>'JMP Total sum FINAL calcs'!B165</f>
        <v>0</v>
      </c>
      <c r="C165" s="87">
        <f t="shared" si="588"/>
        <v>0</v>
      </c>
      <c r="D165" s="88">
        <f>[1]HH_Islam_wealth!D168</f>
        <v>4.1021658621736803</v>
      </c>
      <c r="E165" s="92">
        <v>95.5</v>
      </c>
      <c r="F165" s="92">
        <v>241576</v>
      </c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90"/>
      <c r="U165" s="89"/>
      <c r="V165" s="89"/>
      <c r="W165" s="89"/>
      <c r="X165" s="89"/>
      <c r="Y165" s="89"/>
      <c r="Z165" s="89"/>
      <c r="AA165" s="87"/>
      <c r="AB165" s="91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 t="s">
        <v>238</v>
      </c>
      <c r="AZ165" s="87">
        <f>AR165</f>
        <v>0</v>
      </c>
      <c r="BA165" s="87">
        <f t="shared" si="605"/>
        <v>0</v>
      </c>
      <c r="BB165" s="87" t="s">
        <v>238</v>
      </c>
      <c r="BC165" s="87" t="s">
        <v>238</v>
      </c>
      <c r="BD165" s="87">
        <f t="shared" ref="BD165:BD184" si="727">AZ165*(E165/100)</f>
        <v>0</v>
      </c>
      <c r="BE165" s="87">
        <f t="shared" ref="BE165:BE184" si="728">BA165*(E165/100)</f>
        <v>0</v>
      </c>
      <c r="BF165" s="87">
        <f t="shared" ref="BF165:BG165" si="729">AZ165-BD165</f>
        <v>0</v>
      </c>
      <c r="BG165" s="87">
        <f t="shared" si="729"/>
        <v>0</v>
      </c>
      <c r="BI165" s="280">
        <f>0.75*BE165</f>
        <v>0</v>
      </c>
      <c r="BJ165" s="280">
        <f>0.75*BD165</f>
        <v>0</v>
      </c>
      <c r="BK165" s="281" t="e">
        <f>BI165/B165</f>
        <v>#DIV/0!</v>
      </c>
      <c r="BL165" s="281" t="e">
        <f>BI165/C165</f>
        <v>#DIV/0!</v>
      </c>
      <c r="BM165" s="279"/>
      <c r="BN165" s="280">
        <f>0.25*BE165+BG165</f>
        <v>0</v>
      </c>
      <c r="BO165" s="280">
        <f>BF165+0.25*BD165</f>
        <v>0</v>
      </c>
      <c r="BP165" s="281" t="e">
        <f>BN165/B165</f>
        <v>#DIV/0!</v>
      </c>
      <c r="BQ165" s="281" t="e">
        <f>BN165/C165</f>
        <v>#DIV/0!</v>
      </c>
      <c r="BR165" s="279"/>
      <c r="BS165" s="280">
        <f>SUM(AS165:AT165)</f>
        <v>0</v>
      </c>
      <c r="BT165" s="280" t="str">
        <f>BB165</f>
        <v>-</v>
      </c>
      <c r="BU165" s="281" t="e">
        <f>BS165/B165</f>
        <v>#DIV/0!</v>
      </c>
      <c r="BV165" s="281" t="e">
        <f>BS165/C165</f>
        <v>#DIV/0!</v>
      </c>
      <c r="BW165" s="279"/>
      <c r="BX165" s="280">
        <f>H165</f>
        <v>0</v>
      </c>
      <c r="BY165" s="280">
        <f>BX165/D165</f>
        <v>0</v>
      </c>
      <c r="BZ165" s="281" t="e">
        <f>BX165/B165</f>
        <v>#DIV/0!</v>
      </c>
      <c r="CA165" s="281" t="e">
        <f>BX165/C165</f>
        <v>#DIV/0!</v>
      </c>
    </row>
    <row r="166" spans="1:79" ht="14.25" customHeight="1" x14ac:dyDescent="0.35">
      <c r="A166" s="86" t="s">
        <v>60</v>
      </c>
      <c r="B166" s="87">
        <f>'JMP Total sum FINAL calcs'!B166</f>
        <v>29668814.879078306</v>
      </c>
      <c r="C166" s="87">
        <f t="shared" ref="C166:C184" si="730">H166+J166+L166+N166+R166+T166</f>
        <v>10519085.637949999</v>
      </c>
      <c r="D166" s="88">
        <f>[1]HH_Islam_wealth!D169</f>
        <v>4.3663628454440397</v>
      </c>
      <c r="E166" s="88">
        <v>74.642300000000006</v>
      </c>
      <c r="F166" s="88">
        <v>7851687.0728900004</v>
      </c>
      <c r="G166" s="89">
        <v>8.1079699999999999</v>
      </c>
      <c r="H166" s="89">
        <v>852883.91261</v>
      </c>
      <c r="I166" s="89">
        <v>30.110029999999998</v>
      </c>
      <c r="J166" s="89">
        <v>3167299.5825</v>
      </c>
      <c r="K166" s="89"/>
      <c r="L166" s="89"/>
      <c r="M166" s="89">
        <v>52.290579999999999</v>
      </c>
      <c r="N166" s="89">
        <v>5500490.5837899996</v>
      </c>
      <c r="O166" s="89">
        <f t="shared" ref="O166:P166" si="731">M166</f>
        <v>52.290579999999999</v>
      </c>
      <c r="P166" s="89">
        <f t="shared" si="731"/>
        <v>5500490.5837899996</v>
      </c>
      <c r="Q166" s="89">
        <v>9.4914299999999994</v>
      </c>
      <c r="R166" s="89">
        <v>998411.55905000004</v>
      </c>
      <c r="S166" s="89"/>
      <c r="T166" s="90"/>
      <c r="U166" s="89">
        <v>2.5096400000000001</v>
      </c>
      <c r="V166" s="89">
        <v>263991.13397000002</v>
      </c>
      <c r="W166" s="89">
        <v>19.78143</v>
      </c>
      <c r="X166" s="89">
        <v>2080825.5307400001</v>
      </c>
      <c r="Y166" s="89">
        <v>39.490940000000002</v>
      </c>
      <c r="Z166" s="89">
        <v>4154085.4781300002</v>
      </c>
      <c r="AA166" s="87">
        <f t="shared" ref="AA166:AA169" si="732">P166+T166</f>
        <v>5500490.5837899996</v>
      </c>
      <c r="AB166" s="91">
        <f t="shared" ref="AB166:AB169" si="733">AA166/(AA166+R166)</f>
        <v>0.84637227379243207</v>
      </c>
      <c r="AC166" s="87">
        <f t="shared" ref="AC166:AC169" si="734">V166*AB166</f>
        <v>223434.77631923149</v>
      </c>
      <c r="AD166" s="87">
        <f t="shared" ref="AD166:AD169" si="735">V166*(1-AB166)</f>
        <v>40556.35765076855</v>
      </c>
      <c r="AE166" s="87">
        <f t="shared" ref="AE166:AE169" si="736">X166*AB166</f>
        <v>1761153.0358177582</v>
      </c>
      <c r="AF166" s="87">
        <f t="shared" ref="AF166:AF169" si="737">X166*(1-AB166)</f>
        <v>319672.49492224195</v>
      </c>
      <c r="AG166" s="87">
        <f t="shared" ref="AG166:AG169" si="738">Z166*AB166</f>
        <v>3515902.7716530105</v>
      </c>
      <c r="AH166" s="87">
        <f t="shared" ref="AH166:AH169" si="739">Z166*(1-AB166)</f>
        <v>638182.70647698955</v>
      </c>
      <c r="AI166" s="87"/>
      <c r="AJ166" s="87">
        <f>AC166/D166</f>
        <v>51171.829787890463</v>
      </c>
      <c r="AK166" s="87">
        <f>AD166/($AI$2*D166)</f>
        <v>3096.1205841368223</v>
      </c>
      <c r="AL166" s="87">
        <f>AE166/D166</f>
        <v>403345.55284506059</v>
      </c>
      <c r="AM166" s="87">
        <f>AF166/($AI$2*D166)</f>
        <v>24404.17850719815</v>
      </c>
      <c r="AN166" s="87">
        <f t="shared" ref="AN166:AN169" si="740">AL166+AM166</f>
        <v>427749.73135225876</v>
      </c>
      <c r="AO166" s="87">
        <f>AG166/D166</f>
        <v>805224.59907828819</v>
      </c>
      <c r="AP166" s="87">
        <f>AH166/($AI$2*D166)</f>
        <v>48719.626919606068</v>
      </c>
      <c r="AQ166" s="87">
        <f t="shared" ref="AQ166:AQ169" si="741">AO166+AP166</f>
        <v>853944.2259978943</v>
      </c>
      <c r="AR166" s="87">
        <f t="shared" ref="AR166:AR169" si="742">AQ166+AN166</f>
        <v>1281693.957350153</v>
      </c>
      <c r="AS166" s="87">
        <f t="shared" ref="AS166:AS169" si="743">J166*AB166</f>
        <v>2680714.5494223456</v>
      </c>
      <c r="AT166" s="87">
        <f t="shared" ref="AT166:AT169" si="744">J166*(1-AB166)</f>
        <v>486585.0330776542</v>
      </c>
      <c r="AU166" s="87">
        <f>AS166/D166</f>
        <v>613946.81209773093</v>
      </c>
      <c r="AV166" s="87">
        <f>AT166/($AI$2*D166)</f>
        <v>37146.480209523274</v>
      </c>
      <c r="AW166" s="87">
        <f t="shared" ref="AW166:AW169" si="745">SUM(AU166:AV166)</f>
        <v>651093.29230725416</v>
      </c>
      <c r="AX166" s="87"/>
      <c r="AY166" s="87">
        <f t="shared" ref="AY166:AZ166" si="746">AQ166</f>
        <v>853944.2259978943</v>
      </c>
      <c r="AZ166" s="87">
        <f t="shared" si="746"/>
        <v>1281693.957350153</v>
      </c>
      <c r="BA166" s="87">
        <f t="shared" si="605"/>
        <v>6234911.00887</v>
      </c>
      <c r="BB166" s="87">
        <f t="shared" ref="BB166:BB169" si="747">AW166</f>
        <v>651093.29230725416</v>
      </c>
      <c r="BC166" s="87">
        <f t="shared" ref="BC166:BC169" si="748">BB166+AY166</f>
        <v>1505037.5183051485</v>
      </c>
      <c r="BD166" s="87">
        <f t="shared" si="727"/>
        <v>956685.84872717329</v>
      </c>
      <c r="BE166" s="87">
        <f t="shared" si="728"/>
        <v>4653880.9799737725</v>
      </c>
      <c r="BF166" s="87">
        <f t="shared" ref="BF166:BG166" si="749">AZ166-BD166</f>
        <v>325008.10862297972</v>
      </c>
      <c r="BG166" s="87">
        <f t="shared" si="749"/>
        <v>1581030.0288962275</v>
      </c>
      <c r="BI166" s="280">
        <f>0.75*BE166</f>
        <v>3490410.7349803294</v>
      </c>
      <c r="BJ166" s="280">
        <f>0.75*BD166</f>
        <v>717514.38654538</v>
      </c>
      <c r="BK166" s="281">
        <f>BI166/B166</f>
        <v>0.11764577551231001</v>
      </c>
      <c r="BL166" s="281">
        <f>BI166/C166</f>
        <v>0.33181693306002541</v>
      </c>
      <c r="BM166" s="279"/>
      <c r="BN166" s="280">
        <f>0.25*BE166+BG166</f>
        <v>2744500.2738896706</v>
      </c>
      <c r="BO166" s="280">
        <f>BF166+0.25*BD166</f>
        <v>564179.57080477301</v>
      </c>
      <c r="BP166" s="281">
        <f>BN166/B166</f>
        <v>9.2504546780027341E-2</v>
      </c>
      <c r="BQ166" s="281">
        <f>BN166/C166</f>
        <v>0.26090673356515515</v>
      </c>
      <c r="BR166" s="279"/>
      <c r="BS166" s="280">
        <f>SUM(AS166:AT166)</f>
        <v>3167299.5824999996</v>
      </c>
      <c r="BT166" s="280">
        <f>BB166</f>
        <v>651093.29230725416</v>
      </c>
      <c r="BU166" s="281">
        <f>BS166/B166</f>
        <v>0.10675517695630973</v>
      </c>
      <c r="BV166" s="281">
        <f>BS166/C166</f>
        <v>0.30110027539591883</v>
      </c>
      <c r="BW166" s="279"/>
      <c r="BX166" s="280">
        <f>H166</f>
        <v>852883.91261</v>
      </c>
      <c r="BY166" s="280">
        <f>BX166/D166</f>
        <v>195330.51713737397</v>
      </c>
      <c r="BZ166" s="281">
        <f>BX166/B166</f>
        <v>2.8746814326292218E-2</v>
      </c>
      <c r="CA166" s="281">
        <f>BX166/C166</f>
        <v>8.1079662431212354E-2</v>
      </c>
    </row>
    <row r="167" spans="1:79" ht="14.25" customHeight="1" x14ac:dyDescent="0.35">
      <c r="A167" s="86" t="s">
        <v>153</v>
      </c>
      <c r="B167" s="87">
        <f>'JMP Total sum FINAL calcs'!B167</f>
        <v>2533795.1763287843</v>
      </c>
      <c r="C167" s="87">
        <f t="shared" si="730"/>
        <v>1241685.7767599998</v>
      </c>
      <c r="D167" s="88">
        <f>[1]HH_Islam_wealth!D170</f>
        <v>4.2382239682248004</v>
      </c>
      <c r="E167" s="88">
        <v>97.506900000000002</v>
      </c>
      <c r="F167" s="88">
        <v>1210729.26061</v>
      </c>
      <c r="G167" s="89">
        <v>23.103110000000001</v>
      </c>
      <c r="H167" s="89">
        <v>286868.04710999998</v>
      </c>
      <c r="I167" s="89">
        <v>4.0205900000000003</v>
      </c>
      <c r="J167" s="89">
        <v>49923.03428</v>
      </c>
      <c r="K167" s="89"/>
      <c r="L167" s="89"/>
      <c r="M167" s="89">
        <v>51.451740000000001</v>
      </c>
      <c r="N167" s="89">
        <v>638868.95189999999</v>
      </c>
      <c r="O167" s="89">
        <f t="shared" ref="O167:P167" si="750">M167</f>
        <v>51.451740000000001</v>
      </c>
      <c r="P167" s="89">
        <f t="shared" si="750"/>
        <v>638868.95189999999</v>
      </c>
      <c r="Q167" s="89">
        <v>21.42456</v>
      </c>
      <c r="R167" s="89">
        <v>266025.74346999999</v>
      </c>
      <c r="S167" s="89"/>
      <c r="T167" s="90"/>
      <c r="U167" s="89">
        <v>66.291610000000006</v>
      </c>
      <c r="V167" s="89">
        <v>823133.49543999997</v>
      </c>
      <c r="W167" s="89">
        <v>0.93293000000000004</v>
      </c>
      <c r="X167" s="89">
        <v>11584.03428</v>
      </c>
      <c r="Y167" s="89">
        <v>5.65177</v>
      </c>
      <c r="Z167" s="89">
        <v>70177.165649999995</v>
      </c>
      <c r="AA167" s="87">
        <f t="shared" si="732"/>
        <v>638868.95189999999</v>
      </c>
      <c r="AB167" s="91">
        <f t="shared" si="733"/>
        <v>0.70601469449301457</v>
      </c>
      <c r="AC167" s="87">
        <f t="shared" si="734"/>
        <v>581144.34331003879</v>
      </c>
      <c r="AD167" s="87">
        <f t="shared" si="735"/>
        <v>241989.15212996118</v>
      </c>
      <c r="AE167" s="87">
        <f t="shared" si="736"/>
        <v>8178.4984231908084</v>
      </c>
      <c r="AF167" s="87">
        <f t="shared" si="737"/>
        <v>3405.535856809192</v>
      </c>
      <c r="AG167" s="87">
        <f t="shared" si="738"/>
        <v>49546.110166770421</v>
      </c>
      <c r="AH167" s="87">
        <f t="shared" si="739"/>
        <v>20631.055483229571</v>
      </c>
      <c r="AI167" s="87"/>
      <c r="AJ167" s="87">
        <f>AC167/D167</f>
        <v>137119.78122606242</v>
      </c>
      <c r="AK167" s="87">
        <f>AD167/($AI$2*D167)</f>
        <v>19032.276565547611</v>
      </c>
      <c r="AL167" s="87">
        <f>AE167/D167</f>
        <v>1929.6994412063623</v>
      </c>
      <c r="AM167" s="87">
        <f>AF167/($AI$2*D167)</f>
        <v>267.84299920135464</v>
      </c>
      <c r="AN167" s="87">
        <f t="shared" si="740"/>
        <v>2197.5424404077171</v>
      </c>
      <c r="AO167" s="87">
        <f>AG167/D167</f>
        <v>11690.300120576931</v>
      </c>
      <c r="AP167" s="87">
        <f>AH167/($AI$2*D167)</f>
        <v>1622.6179989469335</v>
      </c>
      <c r="AQ167" s="87">
        <f t="shared" si="741"/>
        <v>13312.918119523863</v>
      </c>
      <c r="AR167" s="87">
        <f t="shared" si="742"/>
        <v>15510.46055993158</v>
      </c>
      <c r="AS167" s="87">
        <f t="shared" si="743"/>
        <v>35246.39579535849</v>
      </c>
      <c r="AT167" s="87">
        <f t="shared" si="744"/>
        <v>14676.638484641506</v>
      </c>
      <c r="AU167" s="87">
        <f>AS167/D167</f>
        <v>8316.3126959809069</v>
      </c>
      <c r="AV167" s="87">
        <f>AT167/($AI$2*D167)</f>
        <v>1154.3072911889933</v>
      </c>
      <c r="AW167" s="87">
        <f t="shared" si="745"/>
        <v>9470.6199871699009</v>
      </c>
      <c r="AX167" s="87"/>
      <c r="AY167" s="87">
        <f t="shared" ref="AY167:AZ167" si="751">AQ167</f>
        <v>13312.918119523863</v>
      </c>
      <c r="AZ167" s="87">
        <f t="shared" si="751"/>
        <v>15510.46055993158</v>
      </c>
      <c r="BA167" s="87">
        <f t="shared" si="605"/>
        <v>81761.199929999988</v>
      </c>
      <c r="BB167" s="87">
        <f t="shared" si="747"/>
        <v>9470.6199871699009</v>
      </c>
      <c r="BC167" s="87">
        <f t="shared" si="748"/>
        <v>22783.538106693763</v>
      </c>
      <c r="BD167" s="87">
        <f t="shared" si="727"/>
        <v>15123.769267711925</v>
      </c>
      <c r="BE167" s="87">
        <f t="shared" si="728"/>
        <v>79722.811454545154</v>
      </c>
      <c r="BF167" s="87">
        <f t="shared" ref="BF167:BG167" si="752">AZ167-BD167</f>
        <v>386.69129221965522</v>
      </c>
      <c r="BG167" s="87">
        <f t="shared" si="752"/>
        <v>2038.3884754548344</v>
      </c>
      <c r="BI167" s="280">
        <f>0.75*BE167</f>
        <v>59792.108590908865</v>
      </c>
      <c r="BJ167" s="280">
        <f>0.75*BD167</f>
        <v>11342.826950783943</v>
      </c>
      <c r="BK167" s="281">
        <f>BI167/B167</f>
        <v>2.3597846088546766E-2</v>
      </c>
      <c r="BL167" s="281">
        <f>BI167/C167</f>
        <v>4.8153977205833635E-2</v>
      </c>
      <c r="BM167" s="279"/>
      <c r="BN167" s="280">
        <f>0.25*BE167+BG167</f>
        <v>21969.091339091123</v>
      </c>
      <c r="BO167" s="280">
        <f>BF167+0.25*BD167</f>
        <v>4167.6336091476369</v>
      </c>
      <c r="BP167" s="281">
        <f>BN167/B167</f>
        <v>8.6704290640106669E-3</v>
      </c>
      <c r="BQ167" s="281">
        <f>BN167/C167</f>
        <v>1.7692955617496321E-2</v>
      </c>
      <c r="BR167" s="279"/>
      <c r="BS167" s="280">
        <f>SUM(AS167:AT167)</f>
        <v>49923.034279999993</v>
      </c>
      <c r="BT167" s="280">
        <f>BB167</f>
        <v>9470.6199871699009</v>
      </c>
      <c r="BU167" s="281">
        <f>BS167/B167</f>
        <v>1.9702868939995961E-2</v>
      </c>
      <c r="BV167" s="281">
        <f>BS167/C167</f>
        <v>4.0205851765707554E-2</v>
      </c>
      <c r="BW167" s="279"/>
      <c r="BX167" s="280">
        <f>H167</f>
        <v>286868.04710999998</v>
      </c>
      <c r="BY167" s="280">
        <f>BX167/D167</f>
        <v>67685.910244652783</v>
      </c>
      <c r="BZ167" s="281">
        <f>BX167/B167</f>
        <v>0.11321674687440328</v>
      </c>
      <c r="CA167" s="281">
        <f>BX167/C167</f>
        <v>0.23103111308767732</v>
      </c>
    </row>
    <row r="168" spans="1:79" ht="14.25" customHeight="1" x14ac:dyDescent="0.35">
      <c r="A168" s="86" t="s">
        <v>109</v>
      </c>
      <c r="B168" s="87">
        <f>'JMP Total sum FINAL calcs'!B168</f>
        <v>21477381.840578511</v>
      </c>
      <c r="C168" s="87">
        <f t="shared" si="730"/>
        <v>3511546.4799300004</v>
      </c>
      <c r="D168" s="88">
        <f>[1]HH_Islam_wealth!D171</f>
        <v>5.91684917249255</v>
      </c>
      <c r="E168" s="88">
        <v>82.879469999999998</v>
      </c>
      <c r="F168" s="88">
        <v>2910351.1446199999</v>
      </c>
      <c r="G168" s="89">
        <v>10.9968</v>
      </c>
      <c r="H168" s="89">
        <v>386157.67716999998</v>
      </c>
      <c r="I168" s="89">
        <v>12.354839999999999</v>
      </c>
      <c r="J168" s="89">
        <v>433846.01014999999</v>
      </c>
      <c r="K168" s="89">
        <v>20.389720000000001</v>
      </c>
      <c r="L168" s="89">
        <v>715994.62214999995</v>
      </c>
      <c r="M168" s="89"/>
      <c r="N168" s="89"/>
      <c r="O168" s="89">
        <f t="shared" ref="O168:P168" si="753">K168</f>
        <v>20.389720000000001</v>
      </c>
      <c r="P168" s="89">
        <f t="shared" si="753"/>
        <v>715994.62214999995</v>
      </c>
      <c r="Q168" s="89">
        <v>32.830419999999997</v>
      </c>
      <c r="R168" s="89">
        <v>1152855.3813499999</v>
      </c>
      <c r="S168" s="89">
        <v>23.42822</v>
      </c>
      <c r="T168" s="90">
        <v>822692.78911000001</v>
      </c>
      <c r="U168" s="89">
        <v>3.0090300000000001</v>
      </c>
      <c r="V168" s="89">
        <v>105663.55383</v>
      </c>
      <c r="W168" s="89">
        <v>13.42794</v>
      </c>
      <c r="X168" s="89">
        <v>471528.33374999999</v>
      </c>
      <c r="Y168" s="89">
        <v>60.211390000000002</v>
      </c>
      <c r="Z168" s="89">
        <v>2114350.9050199999</v>
      </c>
      <c r="AA168" s="87">
        <f t="shared" si="732"/>
        <v>1538687.41126</v>
      </c>
      <c r="AB168" s="91">
        <f t="shared" si="733"/>
        <v>0.57167488307623326</v>
      </c>
      <c r="AC168" s="87">
        <f t="shared" si="734"/>
        <v>60405.199781184529</v>
      </c>
      <c r="AD168" s="87">
        <f t="shared" si="735"/>
        <v>45258.354048815476</v>
      </c>
      <c r="AE168" s="87">
        <f t="shared" si="736"/>
        <v>269560.90506366233</v>
      </c>
      <c r="AF168" s="87">
        <f t="shared" si="737"/>
        <v>201967.42868633766</v>
      </c>
      <c r="AG168" s="87">
        <f t="shared" si="738"/>
        <v>1208721.3064094365</v>
      </c>
      <c r="AH168" s="87">
        <f t="shared" si="739"/>
        <v>905629.59861056344</v>
      </c>
      <c r="AI168" s="87"/>
      <c r="AJ168" s="87">
        <f>AC168/D168</f>
        <v>10209.014632654233</v>
      </c>
      <c r="AK168" s="87">
        <f>AD168/($AI$2*D168)</f>
        <v>2549.6877774757609</v>
      </c>
      <c r="AL168" s="87">
        <f>AE168/D168</f>
        <v>45558.184297962471</v>
      </c>
      <c r="AM168" s="87">
        <f>AF168/($AI$2*D168)</f>
        <v>11378.09571718705</v>
      </c>
      <c r="AN168" s="87">
        <f t="shared" si="740"/>
        <v>56936.280015149518</v>
      </c>
      <c r="AO168" s="87">
        <f>AG168/D168</f>
        <v>204284.62365219407</v>
      </c>
      <c r="AP168" s="87">
        <f>AH168/($AI$2*D168)</f>
        <v>51019.812077281393</v>
      </c>
      <c r="AQ168" s="87">
        <f t="shared" si="741"/>
        <v>255304.43572947546</v>
      </c>
      <c r="AR168" s="87">
        <f t="shared" si="742"/>
        <v>312240.71574462496</v>
      </c>
      <c r="AS168" s="87">
        <f t="shared" si="743"/>
        <v>248018.86712559155</v>
      </c>
      <c r="AT168" s="87">
        <f t="shared" si="744"/>
        <v>185827.14302440843</v>
      </c>
      <c r="AU168" s="87">
        <f>AS168/D168</f>
        <v>41917.388781622496</v>
      </c>
      <c r="AV168" s="87">
        <f>AT168/($AI$2*D168)</f>
        <v>10468.811896728155</v>
      </c>
      <c r="AW168" s="87">
        <f t="shared" si="745"/>
        <v>52386.200678350651</v>
      </c>
      <c r="AX168" s="87"/>
      <c r="AY168" s="87">
        <f t="shared" ref="AY168:AZ168" si="754">AQ168</f>
        <v>255304.43572947546</v>
      </c>
      <c r="AZ168" s="87">
        <f t="shared" si="754"/>
        <v>312240.71574462496</v>
      </c>
      <c r="BA168" s="87">
        <f t="shared" si="605"/>
        <v>2585879.2387699997</v>
      </c>
      <c r="BB168" s="87">
        <f t="shared" si="747"/>
        <v>52386.200678350651</v>
      </c>
      <c r="BC168" s="87">
        <f t="shared" si="748"/>
        <v>307690.6364078261</v>
      </c>
      <c r="BD168" s="87">
        <f t="shared" si="727"/>
        <v>258783.45033335174</v>
      </c>
      <c r="BE168" s="87">
        <f t="shared" si="728"/>
        <v>2143163.0079326103</v>
      </c>
      <c r="BF168" s="87">
        <f t="shared" ref="BF168:BG168" si="755">AZ168-BD168</f>
        <v>53457.265411273227</v>
      </c>
      <c r="BG168" s="87">
        <f t="shared" si="755"/>
        <v>442716.23083738936</v>
      </c>
      <c r="BI168" s="280">
        <f>0.75*BE168</f>
        <v>1607372.2559494576</v>
      </c>
      <c r="BJ168" s="280">
        <f>0.75*BD168</f>
        <v>194087.5877500138</v>
      </c>
      <c r="BK168" s="281">
        <f>BI168/B168</f>
        <v>7.4840232756515621E-2</v>
      </c>
      <c r="BL168" s="281">
        <f>BI168/C168</f>
        <v>0.45773913719675419</v>
      </c>
      <c r="BM168" s="279"/>
      <c r="BN168" s="280">
        <f>0.25*BE168+BG168</f>
        <v>978506.98282054195</v>
      </c>
      <c r="BO168" s="280">
        <f>BF168+0.25*BD168</f>
        <v>118153.12799461116</v>
      </c>
      <c r="BP168" s="281">
        <f>BN168/B168</f>
        <v>4.5559882023040156E-2</v>
      </c>
      <c r="BQ168" s="281">
        <f>BN168/C168</f>
        <v>0.27865414523576165</v>
      </c>
      <c r="BR168" s="279"/>
      <c r="BS168" s="280">
        <f>SUM(AS168:AT168)</f>
        <v>433846.01014999999</v>
      </c>
      <c r="BT168" s="280">
        <f>BB168</f>
        <v>52386.200678350651</v>
      </c>
      <c r="BU168" s="281">
        <f>BS168/B168</f>
        <v>2.0200134884705016E-2</v>
      </c>
      <c r="BV168" s="281">
        <f>BS168/C168</f>
        <v>0.12354841737952685</v>
      </c>
      <c r="BW168" s="279"/>
      <c r="BX168" s="280">
        <f>H168</f>
        <v>386157.67716999998</v>
      </c>
      <c r="BY168" s="280">
        <f>BX168/D168</f>
        <v>65264.073143058675</v>
      </c>
      <c r="BZ168" s="281">
        <f>BX168/B168</f>
        <v>1.7979737010607552E-2</v>
      </c>
      <c r="CA168" s="281">
        <f>BX168/C168</f>
        <v>0.10996798116643403</v>
      </c>
    </row>
    <row r="169" spans="1:79" ht="14.25" customHeight="1" x14ac:dyDescent="0.35">
      <c r="A169" s="86" t="s">
        <v>14</v>
      </c>
      <c r="B169" s="87">
        <f>'JMP Total sum FINAL calcs'!B169</f>
        <v>190886295.59758583</v>
      </c>
      <c r="C169" s="87">
        <f t="shared" si="730"/>
        <v>94524998.723170012</v>
      </c>
      <c r="D169" s="88">
        <f>[1]HH_Islam_wealth!D172</f>
        <v>4.9014286643141203</v>
      </c>
      <c r="E169" s="88">
        <v>14.604229999999999</v>
      </c>
      <c r="F169" s="88">
        <v>13804647.364490001</v>
      </c>
      <c r="G169" s="89">
        <v>8.8195899999999998</v>
      </c>
      <c r="H169" s="89">
        <v>8336718.61087</v>
      </c>
      <c r="I169" s="89">
        <v>10.961130000000001</v>
      </c>
      <c r="J169" s="89">
        <v>10361010.89955</v>
      </c>
      <c r="K169" s="89">
        <v>18.341190000000001</v>
      </c>
      <c r="L169" s="89">
        <v>17337008.009160001</v>
      </c>
      <c r="M169" s="89"/>
      <c r="N169" s="89"/>
      <c r="O169" s="89">
        <f t="shared" ref="O169:P169" si="756">K169</f>
        <v>18.341190000000001</v>
      </c>
      <c r="P169" s="89">
        <f t="shared" si="756"/>
        <v>17337008.009160001</v>
      </c>
      <c r="Q169" s="89">
        <v>32.37444</v>
      </c>
      <c r="R169" s="89">
        <v>30601939.934659999</v>
      </c>
      <c r="S169" s="89">
        <v>29.50365</v>
      </c>
      <c r="T169" s="90">
        <v>27888321.268929999</v>
      </c>
      <c r="U169" s="89">
        <v>15.867749999999999</v>
      </c>
      <c r="V169" s="89">
        <v>14998986.19448</v>
      </c>
      <c r="W169" s="89">
        <v>32.135219999999997</v>
      </c>
      <c r="X169" s="89">
        <v>30375819.597270001</v>
      </c>
      <c r="Y169" s="89">
        <v>32.21631</v>
      </c>
      <c r="Z169" s="89">
        <v>30452463.421</v>
      </c>
      <c r="AA169" s="87">
        <f t="shared" si="732"/>
        <v>45225329.27809</v>
      </c>
      <c r="AB169" s="91">
        <f t="shared" si="733"/>
        <v>0.59642566253046037</v>
      </c>
      <c r="AC169" s="87">
        <f t="shared" si="734"/>
        <v>8945780.2783279624</v>
      </c>
      <c r="AD169" s="87">
        <f t="shared" si="735"/>
        <v>6053205.9161520377</v>
      </c>
      <c r="AE169" s="87">
        <f t="shared" si="736"/>
        <v>18116918.3282075</v>
      </c>
      <c r="AF169" s="87">
        <f t="shared" si="737"/>
        <v>12258901.269062499</v>
      </c>
      <c r="AG169" s="87">
        <f t="shared" si="738"/>
        <v>18162630.671554536</v>
      </c>
      <c r="AH169" s="87">
        <f t="shared" si="739"/>
        <v>12289832.749445466</v>
      </c>
      <c r="AI169" s="87"/>
      <c r="AJ169" s="87">
        <f>AC169/D169</f>
        <v>1825137.2999590083</v>
      </c>
      <c r="AK169" s="87">
        <f>AD169/($AI$2*D169)</f>
        <v>411662.68930415285</v>
      </c>
      <c r="AL169" s="87">
        <f>AE169/D169</f>
        <v>3696252.5763379</v>
      </c>
      <c r="AM169" s="87">
        <f>AF169/($AI$2*D169)</f>
        <v>833695.7860413231</v>
      </c>
      <c r="AN169" s="87">
        <f t="shared" si="740"/>
        <v>4529948.3623792231</v>
      </c>
      <c r="AO169" s="87">
        <f>AG169/D169</f>
        <v>3705578.9067769931</v>
      </c>
      <c r="AP169" s="87">
        <f>AH169/($AI$2*D169)</f>
        <v>835799.35505499807</v>
      </c>
      <c r="AQ169" s="87">
        <f t="shared" si="741"/>
        <v>4541378.2618319914</v>
      </c>
      <c r="AR169" s="87">
        <f t="shared" si="742"/>
        <v>9071326.6242112145</v>
      </c>
      <c r="AS169" s="87">
        <f t="shared" si="743"/>
        <v>6179572.7902494296</v>
      </c>
      <c r="AT169" s="87">
        <f t="shared" si="744"/>
        <v>4181438.1093005701</v>
      </c>
      <c r="AU169" s="87">
        <f>AS169/D169</f>
        <v>1260769.708889391</v>
      </c>
      <c r="AV169" s="87">
        <f>AT169/($AI$2*D169)</f>
        <v>284368.66035573179</v>
      </c>
      <c r="AW169" s="87">
        <f t="shared" si="745"/>
        <v>1545138.3692451229</v>
      </c>
      <c r="AX169" s="87"/>
      <c r="AY169" s="87">
        <f t="shared" ref="AY169:AZ169" si="757">AQ169</f>
        <v>4541378.2618319914</v>
      </c>
      <c r="AZ169" s="87">
        <f t="shared" si="757"/>
        <v>9071326.6242112145</v>
      </c>
      <c r="BA169" s="87">
        <f t="shared" si="605"/>
        <v>60828283.018270001</v>
      </c>
      <c r="BB169" s="87">
        <f t="shared" si="747"/>
        <v>1545138.3692451229</v>
      </c>
      <c r="BC169" s="87">
        <f t="shared" si="748"/>
        <v>6086516.6310771145</v>
      </c>
      <c r="BD169" s="87">
        <f t="shared" si="727"/>
        <v>1324797.4042510414</v>
      </c>
      <c r="BE169" s="87">
        <f t="shared" si="728"/>
        <v>8883502.3570390921</v>
      </c>
      <c r="BF169" s="87">
        <f t="shared" ref="BF169:BG169" si="758">AZ169-BD169</f>
        <v>7746529.2199601736</v>
      </c>
      <c r="BG169" s="87">
        <f t="shared" si="758"/>
        <v>51944780.661230907</v>
      </c>
      <c r="BI169" s="280">
        <f>0.75*BE169</f>
        <v>6662626.7677793186</v>
      </c>
      <c r="BJ169" s="280">
        <f>0.75*BD169</f>
        <v>993598.05318828102</v>
      </c>
      <c r="BK169" s="281">
        <f>BI169/B169</f>
        <v>3.4903641180323589E-2</v>
      </c>
      <c r="BL169" s="281">
        <f>BI169/C169</f>
        <v>7.0485340997377577E-2</v>
      </c>
      <c r="BM169" s="279"/>
      <c r="BN169" s="280">
        <f>0.25*BE169+BG169</f>
        <v>54165656.25049068</v>
      </c>
      <c r="BO169" s="280">
        <f>BF169+0.25*BD169</f>
        <v>8077728.5710229343</v>
      </c>
      <c r="BP169" s="281">
        <f>BN169/B169</f>
        <v>0.28375874800713419</v>
      </c>
      <c r="BQ169" s="281">
        <f>BN169/C169</f>
        <v>0.57302996013914331</v>
      </c>
      <c r="BR169" s="279"/>
      <c r="BS169" s="280">
        <f>SUM(AS169:AT169)</f>
        <v>10361010.89955</v>
      </c>
      <c r="BT169" s="280">
        <f>BB169</f>
        <v>1545138.3692451229</v>
      </c>
      <c r="BU169" s="281">
        <f>BS169/B169</f>
        <v>5.4278442918670365E-2</v>
      </c>
      <c r="BV169" s="281">
        <f>BS169/C169</f>
        <v>0.10961133075382211</v>
      </c>
      <c r="BW169" s="279"/>
      <c r="BX169" s="280">
        <f>H169</f>
        <v>8336718.61087</v>
      </c>
      <c r="BY169" s="280">
        <f>BX169/D169</f>
        <v>1700875.2308418215</v>
      </c>
      <c r="BZ169" s="281">
        <f>BX169/B169</f>
        <v>4.3673740876846036E-2</v>
      </c>
      <c r="CA169" s="281">
        <f>BX169/C169</f>
        <v>8.8195913498875289E-2</v>
      </c>
    </row>
    <row r="170" spans="1:79" ht="14.25" customHeight="1" x14ac:dyDescent="0.35">
      <c r="A170" s="86" t="s">
        <v>176</v>
      </c>
      <c r="B170" s="87">
        <f>'JMP Total sum FINAL calcs'!B170</f>
        <v>876561.94613899791</v>
      </c>
      <c r="C170" s="87">
        <f t="shared" si="730"/>
        <v>0</v>
      </c>
      <c r="D170" s="88">
        <f>[1]HH_Islam_wealth!D173</f>
        <v>4.8441079038776351</v>
      </c>
      <c r="E170" s="92">
        <v>100</v>
      </c>
      <c r="F170" s="92">
        <v>876232</v>
      </c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90"/>
      <c r="U170" s="89"/>
      <c r="V170" s="89"/>
      <c r="W170" s="89"/>
      <c r="X170" s="89"/>
      <c r="Y170" s="89"/>
      <c r="Z170" s="89"/>
      <c r="AA170" s="87"/>
      <c r="AB170" s="91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 t="s">
        <v>238</v>
      </c>
      <c r="AZ170" s="87">
        <f>AR170</f>
        <v>0</v>
      </c>
      <c r="BA170" s="87">
        <f t="shared" si="605"/>
        <v>0</v>
      </c>
      <c r="BB170" s="87" t="s">
        <v>238</v>
      </c>
      <c r="BC170" s="87" t="s">
        <v>238</v>
      </c>
      <c r="BD170" s="87">
        <f t="shared" si="727"/>
        <v>0</v>
      </c>
      <c r="BE170" s="87">
        <f t="shared" si="728"/>
        <v>0</v>
      </c>
      <c r="BF170" s="87">
        <f t="shared" ref="BF170:BG170" si="759">AZ170-BD170</f>
        <v>0</v>
      </c>
      <c r="BG170" s="87">
        <f t="shared" si="759"/>
        <v>0</v>
      </c>
      <c r="BI170" s="280">
        <f>0.75*BE170</f>
        <v>0</v>
      </c>
      <c r="BJ170" s="280">
        <f>0.75*BD170</f>
        <v>0</v>
      </c>
      <c r="BK170" s="281">
        <f>BI170/B170</f>
        <v>0</v>
      </c>
      <c r="BL170" s="281" t="e">
        <f>BI170/C170</f>
        <v>#DIV/0!</v>
      </c>
      <c r="BM170" s="279"/>
      <c r="BN170" s="280">
        <f>0.25*BE170+BG170</f>
        <v>0</v>
      </c>
      <c r="BO170" s="280">
        <f>BF170+0.25*BD170</f>
        <v>0</v>
      </c>
      <c r="BP170" s="281">
        <f>BN170/B170</f>
        <v>0</v>
      </c>
      <c r="BQ170" s="281" t="e">
        <f>BN170/C170</f>
        <v>#DIV/0!</v>
      </c>
      <c r="BR170" s="279"/>
      <c r="BS170" s="280">
        <f>SUM(AS170:AT170)</f>
        <v>0</v>
      </c>
      <c r="BT170" s="280" t="str">
        <f>BB170</f>
        <v>-</v>
      </c>
      <c r="BU170" s="281">
        <f>BS170/B170</f>
        <v>0</v>
      </c>
      <c r="BV170" s="281" t="e">
        <f>BS170/C170</f>
        <v>#DIV/0!</v>
      </c>
      <c r="BW170" s="279"/>
      <c r="BX170" s="280">
        <f>H170</f>
        <v>0</v>
      </c>
      <c r="BY170" s="280">
        <f>BX170/D170</f>
        <v>0</v>
      </c>
      <c r="BZ170" s="281">
        <f>BX170/B170</f>
        <v>0</v>
      </c>
      <c r="CA170" s="281" t="e">
        <f>BX170/C170</f>
        <v>#DIV/0!</v>
      </c>
    </row>
    <row r="171" spans="1:79" ht="14.25" customHeight="1" x14ac:dyDescent="0.35">
      <c r="A171" s="86" t="s">
        <v>50</v>
      </c>
      <c r="B171" s="87">
        <f>'JMP Total sum FINAL calcs'!B171</f>
        <v>12208457.460714782</v>
      </c>
      <c r="C171" s="87">
        <f t="shared" si="730"/>
        <v>2090689.69875</v>
      </c>
      <c r="D171" s="88">
        <f>[1]HH_Islam_wealth!D174</f>
        <v>4.2592924568413499</v>
      </c>
      <c r="E171" s="88">
        <v>74.953140000000005</v>
      </c>
      <c r="F171" s="88">
        <v>1567037.63891</v>
      </c>
      <c r="G171" s="89">
        <v>1.6296299999999999</v>
      </c>
      <c r="H171" s="89">
        <v>34070.49972</v>
      </c>
      <c r="I171" s="89">
        <v>9.9589400000000001</v>
      </c>
      <c r="J171" s="89">
        <v>208210.61087999999</v>
      </c>
      <c r="K171" s="89"/>
      <c r="L171" s="89"/>
      <c r="M171" s="89">
        <v>51.928759999999997</v>
      </c>
      <c r="N171" s="89">
        <v>1085669.31131</v>
      </c>
      <c r="O171" s="89">
        <f t="shared" ref="O171:P171" si="760">M171</f>
        <v>51.928759999999997</v>
      </c>
      <c r="P171" s="89">
        <f t="shared" si="760"/>
        <v>1085669.31131</v>
      </c>
      <c r="Q171" s="89">
        <v>36.482660000000003</v>
      </c>
      <c r="R171" s="89">
        <v>762739.27683999995</v>
      </c>
      <c r="S171" s="89"/>
      <c r="T171" s="90"/>
      <c r="U171" s="89">
        <v>5.9860300000000004</v>
      </c>
      <c r="V171" s="89">
        <v>125149.34265999999</v>
      </c>
      <c r="W171" s="89">
        <v>1.5415399999999999</v>
      </c>
      <c r="X171" s="89">
        <v>32228.815780000001</v>
      </c>
      <c r="Y171" s="89">
        <v>80.883859999999999</v>
      </c>
      <c r="Z171" s="89">
        <v>1691030.4297</v>
      </c>
      <c r="AA171" s="87">
        <f>P171+T171</f>
        <v>1085669.31131</v>
      </c>
      <c r="AB171" s="91">
        <f>AA171/(AA171+R171)</f>
        <v>0.58735353117819267</v>
      </c>
      <c r="AC171" s="87">
        <f>V171*AB171</f>
        <v>73506.908335980625</v>
      </c>
      <c r="AD171" s="87">
        <f>V171*(1-AB171)</f>
        <v>51642.43432401937</v>
      </c>
      <c r="AE171" s="87">
        <f>X171*AB171</f>
        <v>18929.708754074458</v>
      </c>
      <c r="AF171" s="87">
        <f>X171*(1-AB171)</f>
        <v>13299.107025925543</v>
      </c>
      <c r="AG171" s="87">
        <f>Z171*AB171</f>
        <v>993232.6942140715</v>
      </c>
      <c r="AH171" s="87">
        <f>Z171*(1-AB171)</f>
        <v>697797.73548592848</v>
      </c>
      <c r="AI171" s="87"/>
      <c r="AJ171" s="87">
        <f>AC171/D171</f>
        <v>17258.009183640945</v>
      </c>
      <c r="AK171" s="87">
        <f>AD171/($AI$2*D171)</f>
        <v>4041.5503159505906</v>
      </c>
      <c r="AL171" s="87">
        <f>AE171/D171</f>
        <v>4444.331763053563</v>
      </c>
      <c r="AM171" s="87">
        <f>AF171/($AI$2*D171)</f>
        <v>1040.7915681366503</v>
      </c>
      <c r="AN171" s="87">
        <f>AL171+AM171</f>
        <v>5485.1233311902133</v>
      </c>
      <c r="AO171" s="87">
        <f>AG171/D171</f>
        <v>233191.945441249</v>
      </c>
      <c r="AP171" s="87">
        <f>AH171/($AI$2*D171)</f>
        <v>54609.831919001292</v>
      </c>
      <c r="AQ171" s="87">
        <f>AO171+AP171</f>
        <v>287801.7773602503</v>
      </c>
      <c r="AR171" s="87">
        <f>AQ171+AN171</f>
        <v>293286.9006914405</v>
      </c>
      <c r="AS171" s="87">
        <f>J171*AB171</f>
        <v>122293.23752913662</v>
      </c>
      <c r="AT171" s="87">
        <f>J171*(1-AB171)</f>
        <v>85917.373350863374</v>
      </c>
      <c r="AU171" s="87">
        <f>AS171/D171</f>
        <v>28712.101544637324</v>
      </c>
      <c r="AV171" s="87">
        <f>AT171/($AI$2*D171)</f>
        <v>6723.9159415520135</v>
      </c>
      <c r="AW171" s="87">
        <f>SUM(AU171:AV171)</f>
        <v>35436.017486189339</v>
      </c>
      <c r="AX171" s="87"/>
      <c r="AY171" s="87">
        <f t="shared" ref="AY171:AZ171" si="761">AQ171</f>
        <v>287801.7773602503</v>
      </c>
      <c r="AZ171" s="87">
        <f t="shared" si="761"/>
        <v>293286.9006914405</v>
      </c>
      <c r="BA171" s="87">
        <f t="shared" si="605"/>
        <v>1723259.24548</v>
      </c>
      <c r="BB171" s="87">
        <f>AW171</f>
        <v>35436.017486189339</v>
      </c>
      <c r="BC171" s="87">
        <f>BB171+AY171</f>
        <v>323237.79484643962</v>
      </c>
      <c r="BD171" s="87">
        <f t="shared" si="727"/>
        <v>219827.74127691638</v>
      </c>
      <c r="BE171" s="87">
        <f t="shared" si="728"/>
        <v>1291636.9148275682</v>
      </c>
      <c r="BF171" s="87">
        <f t="shared" ref="BF171:BG171" si="762">AZ171-BD171</f>
        <v>73459.159414524125</v>
      </c>
      <c r="BG171" s="87">
        <f t="shared" si="762"/>
        <v>431622.33065243182</v>
      </c>
      <c r="BI171" s="280">
        <f>0.75*BE171</f>
        <v>968727.68612067611</v>
      </c>
      <c r="BJ171" s="280">
        <f>0.75*BD171</f>
        <v>164870.80595768729</v>
      </c>
      <c r="BK171" s="281">
        <f>BI171/B171</f>
        <v>7.9348901303699912E-2</v>
      </c>
      <c r="BL171" s="281">
        <f>BI171/C171</f>
        <v>0.4633531636473206</v>
      </c>
      <c r="BM171" s="279"/>
      <c r="BN171" s="280">
        <f>0.25*BE171+BG171</f>
        <v>754531.55935932393</v>
      </c>
      <c r="BO171" s="280">
        <f>BF171+0.25*BD171</f>
        <v>128416.09473375321</v>
      </c>
      <c r="BP171" s="281">
        <f>BN171/B171</f>
        <v>6.1804004460621481E-2</v>
      </c>
      <c r="BQ171" s="281">
        <f>BN171/C171</f>
        <v>0.36090078781679075</v>
      </c>
      <c r="BR171" s="279"/>
      <c r="BS171" s="280">
        <f>SUM(AS171:AT171)</f>
        <v>208210.61087999999</v>
      </c>
      <c r="BT171" s="280">
        <f>BB171</f>
        <v>35436.017486189339</v>
      </c>
      <c r="BU171" s="281">
        <f>BS171/B171</f>
        <v>1.7054620663584607E-2</v>
      </c>
      <c r="BV171" s="281">
        <f>BS171/C171</f>
        <v>9.9589437401679831E-2</v>
      </c>
      <c r="BW171" s="279"/>
      <c r="BX171" s="280">
        <f>H171</f>
        <v>34070.49972</v>
      </c>
      <c r="BY171" s="280">
        <f>BX171/D171</f>
        <v>7999.0984571335002</v>
      </c>
      <c r="BZ171" s="281">
        <f>BX171/B171</f>
        <v>2.7907292816995439E-3</v>
      </c>
      <c r="CA171" s="281">
        <f>BX171/C171</f>
        <v>1.6296296738999752E-2</v>
      </c>
    </row>
    <row r="172" spans="1:79" ht="14.25" customHeight="1" x14ac:dyDescent="0.35">
      <c r="A172" s="86" t="s">
        <v>177</v>
      </c>
      <c r="B172" s="87">
        <f>'JMP Total sum FINAL calcs'!B172</f>
        <v>4048.999790356394</v>
      </c>
      <c r="C172" s="87">
        <f t="shared" si="730"/>
        <v>0</v>
      </c>
      <c r="D172" s="88">
        <f>[1]HH_Islam_wealth!D175</f>
        <v>4.8441079038776351</v>
      </c>
      <c r="E172" s="92">
        <v>98.1</v>
      </c>
      <c r="F172" s="92">
        <v>3972</v>
      </c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90"/>
      <c r="U172" s="89"/>
      <c r="V172" s="89"/>
      <c r="W172" s="89"/>
      <c r="X172" s="89"/>
      <c r="Y172" s="89"/>
      <c r="Z172" s="89"/>
      <c r="AA172" s="87"/>
      <c r="AB172" s="91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 t="s">
        <v>238</v>
      </c>
      <c r="AZ172" s="87">
        <f>AR172</f>
        <v>0</v>
      </c>
      <c r="BA172" s="87">
        <f t="shared" si="605"/>
        <v>0</v>
      </c>
      <c r="BB172" s="87" t="s">
        <v>238</v>
      </c>
      <c r="BC172" s="87" t="s">
        <v>238</v>
      </c>
      <c r="BD172" s="87">
        <f t="shared" si="727"/>
        <v>0</v>
      </c>
      <c r="BE172" s="87">
        <f t="shared" si="728"/>
        <v>0</v>
      </c>
      <c r="BF172" s="87">
        <f t="shared" ref="BF172:BG172" si="763">AZ172-BD172</f>
        <v>0</v>
      </c>
      <c r="BG172" s="87">
        <f t="shared" si="763"/>
        <v>0</v>
      </c>
      <c r="BI172" s="280">
        <f>0.75*BE172</f>
        <v>0</v>
      </c>
      <c r="BJ172" s="280">
        <f>0.75*BD172</f>
        <v>0</v>
      </c>
      <c r="BK172" s="281">
        <f>BI172/B172</f>
        <v>0</v>
      </c>
      <c r="BL172" s="281" t="e">
        <f>BI172/C172</f>
        <v>#DIV/0!</v>
      </c>
      <c r="BM172" s="279"/>
      <c r="BN172" s="280">
        <f>0.25*BE172+BG172</f>
        <v>0</v>
      </c>
      <c r="BO172" s="280">
        <f>BF172+0.25*BD172</f>
        <v>0</v>
      </c>
      <c r="BP172" s="281">
        <f>BN172/B172</f>
        <v>0</v>
      </c>
      <c r="BQ172" s="281" t="e">
        <f>BN172/C172</f>
        <v>#DIV/0!</v>
      </c>
      <c r="BR172" s="279"/>
      <c r="BS172" s="280">
        <f>SUM(AS172:AT172)</f>
        <v>0</v>
      </c>
      <c r="BT172" s="280" t="str">
        <f>BB172</f>
        <v>-</v>
      </c>
      <c r="BU172" s="281">
        <f>BS172/B172</f>
        <v>0</v>
      </c>
      <c r="BV172" s="281" t="e">
        <f>BS172/C172</f>
        <v>#DIV/0!</v>
      </c>
      <c r="BW172" s="279"/>
      <c r="BX172" s="280">
        <f>H172</f>
        <v>0</v>
      </c>
      <c r="BY172" s="280">
        <f>BX172/D172</f>
        <v>0</v>
      </c>
      <c r="BZ172" s="281">
        <f>BX172/B172</f>
        <v>0</v>
      </c>
      <c r="CA172" s="281" t="e">
        <f>BX172/C172</f>
        <v>#DIV/0!</v>
      </c>
    </row>
    <row r="173" spans="1:79" ht="14.25" customHeight="1" x14ac:dyDescent="0.35">
      <c r="A173" s="86" t="s">
        <v>167</v>
      </c>
      <c r="B173" s="87">
        <f>'JMP Total sum FINAL calcs'!B173</f>
        <v>204327.32937399784</v>
      </c>
      <c r="C173" s="87">
        <f t="shared" si="730"/>
        <v>147050.0601</v>
      </c>
      <c r="D173" s="88">
        <f>[1]HH_Islam_wealth!D176</f>
        <v>3.8364511228465501</v>
      </c>
      <c r="E173" s="88">
        <v>98.473339999999993</v>
      </c>
      <c r="F173" s="88">
        <v>144805.10336000001</v>
      </c>
      <c r="G173" s="89">
        <v>41.682789999999997</v>
      </c>
      <c r="H173" s="89">
        <v>61294.574359999999</v>
      </c>
      <c r="I173" s="89">
        <v>3.9071500000000001</v>
      </c>
      <c r="J173" s="89">
        <v>5745.4656699999996</v>
      </c>
      <c r="K173" s="89"/>
      <c r="L173" s="89"/>
      <c r="M173" s="89">
        <v>47.624290000000002</v>
      </c>
      <c r="N173" s="89">
        <v>70031.552519999997</v>
      </c>
      <c r="O173" s="89">
        <f t="shared" ref="O173:P173" si="764">M173</f>
        <v>47.624290000000002</v>
      </c>
      <c r="P173" s="89">
        <f t="shared" si="764"/>
        <v>70031.552519999997</v>
      </c>
      <c r="Q173" s="89">
        <v>6.7857599999999998</v>
      </c>
      <c r="R173" s="89">
        <v>9978.4675499999994</v>
      </c>
      <c r="S173" s="89"/>
      <c r="T173" s="90"/>
      <c r="U173" s="89">
        <v>17.43113</v>
      </c>
      <c r="V173" s="89">
        <v>25632.489839999998</v>
      </c>
      <c r="W173" s="89">
        <v>3.8712</v>
      </c>
      <c r="X173" s="89">
        <v>5692.60059</v>
      </c>
      <c r="Y173" s="89">
        <v>33.107729999999997</v>
      </c>
      <c r="Z173" s="89">
        <v>48684.929629999999</v>
      </c>
      <c r="AA173" s="87">
        <f t="shared" ref="AA173:AA174" si="765">P173+T173</f>
        <v>70031.552519999997</v>
      </c>
      <c r="AB173" s="91">
        <f t="shared" ref="AB173:AB174" si="766">AA173/(AA173+R173)</f>
        <v>0.87528477631589219</v>
      </c>
      <c r="AC173" s="87">
        <f t="shared" ref="AC173:AC174" si="767">V173*AB173</f>
        <v>22435.728136023779</v>
      </c>
      <c r="AD173" s="87">
        <f t="shared" ref="AD173:AD174" si="768">V173*(1-AB173)</f>
        <v>3196.7617039762208</v>
      </c>
      <c r="AE173" s="87">
        <f t="shared" ref="AE173:AE174" si="769">X173*AB173</f>
        <v>4982.6466340738662</v>
      </c>
      <c r="AF173" s="87">
        <f t="shared" ref="AF173:AF174" si="770">X173*(1-AB173)</f>
        <v>709.95395592613409</v>
      </c>
      <c r="AG173" s="87">
        <f t="shared" ref="AG173:AG174" si="771">Z173*AB173</f>
        <v>42613.177741149499</v>
      </c>
      <c r="AH173" s="87">
        <f t="shared" ref="AH173:AH174" si="772">Z173*(1-AB173)</f>
        <v>6071.7518888504983</v>
      </c>
      <c r="AI173" s="87"/>
      <c r="AJ173" s="87">
        <f>AC173/D173</f>
        <v>5848.0422186056767</v>
      </c>
      <c r="AK173" s="87">
        <f>AD173/($AI$2*D173)</f>
        <v>277.75337168067489</v>
      </c>
      <c r="AL173" s="87">
        <f>AE173/D173</f>
        <v>1298.7645286034212</v>
      </c>
      <c r="AM173" s="87">
        <f>AF173/($AI$2*D173)</f>
        <v>61.684955982563231</v>
      </c>
      <c r="AN173" s="87">
        <f t="shared" ref="AN173:AN174" si="773">AL173+AM173</f>
        <v>1360.4494845859845</v>
      </c>
      <c r="AO173" s="87">
        <f>AG173/D173</f>
        <v>11107.447058919284</v>
      </c>
      <c r="AP173" s="87">
        <f>AH173/($AI$2*D173)</f>
        <v>527.54935003102662</v>
      </c>
      <c r="AQ173" s="87">
        <f t="shared" ref="AQ173:AQ174" si="774">AO173+AP173</f>
        <v>11634.99640895031</v>
      </c>
      <c r="AR173" s="87">
        <f t="shared" ref="AR173:AR174" si="775">AQ173+AN173</f>
        <v>12995.445893536295</v>
      </c>
      <c r="AS173" s="87">
        <f t="shared" ref="AS173:AS174" si="776">J173*AB173</f>
        <v>5028.9186337965875</v>
      </c>
      <c r="AT173" s="87">
        <f t="shared" ref="AT173:AT174" si="777">J173*(1-AB173)</f>
        <v>716.54703620341229</v>
      </c>
      <c r="AU173" s="87">
        <f>AS173/D173</f>
        <v>1310.8256752832697</v>
      </c>
      <c r="AV173" s="87">
        <f>AT173/($AI$2*D173)</f>
        <v>62.257801394999703</v>
      </c>
      <c r="AW173" s="87">
        <f t="shared" ref="AW173:AW174" si="778">SUM(AU173:AV173)</f>
        <v>1373.0834766782693</v>
      </c>
      <c r="AX173" s="87"/>
      <c r="AY173" s="87">
        <f t="shared" ref="AY173:AZ173" si="779">AQ173</f>
        <v>11634.99640895031</v>
      </c>
      <c r="AZ173" s="87">
        <f t="shared" si="779"/>
        <v>12995.445893536295</v>
      </c>
      <c r="BA173" s="87">
        <f t="shared" si="605"/>
        <v>54377.530220000001</v>
      </c>
      <c r="BB173" s="87">
        <f t="shared" ref="BB173:BB174" si="780">AW173</f>
        <v>1373.0834766782693</v>
      </c>
      <c r="BC173" s="87">
        <f t="shared" ref="BC173:BC174" si="781">BB173+AY173</f>
        <v>13008.07988562858</v>
      </c>
      <c r="BD173" s="87">
        <f t="shared" si="727"/>
        <v>12797.049619258034</v>
      </c>
      <c r="BE173" s="87">
        <f t="shared" si="728"/>
        <v>53547.370217143347</v>
      </c>
      <c r="BF173" s="87">
        <f t="shared" ref="BF173:BG173" si="782">AZ173-BD173</f>
        <v>198.39627427826053</v>
      </c>
      <c r="BG173" s="87">
        <f t="shared" si="782"/>
        <v>830.16000285665359</v>
      </c>
      <c r="BI173" s="280">
        <f>0.75*BE173</f>
        <v>40160.527662857508</v>
      </c>
      <c r="BJ173" s="280">
        <f>0.75*BD173</f>
        <v>9597.787214443526</v>
      </c>
      <c r="BK173" s="281">
        <f>BI173/B173</f>
        <v>0.19654995631714176</v>
      </c>
      <c r="BL173" s="281">
        <f>BI173/C173</f>
        <v>0.27310786296548756</v>
      </c>
      <c r="BM173" s="279"/>
      <c r="BN173" s="280">
        <f>0.25*BE173+BG173</f>
        <v>14217.00255714249</v>
      </c>
      <c r="BO173" s="280">
        <f>BF173+0.25*BD173</f>
        <v>3397.658679092769</v>
      </c>
      <c r="BP173" s="281">
        <f>BN173/B173</f>
        <v>6.9579544746654481E-2</v>
      </c>
      <c r="BQ173" s="281">
        <f>BN173/C173</f>
        <v>9.6681378759548631E-2</v>
      </c>
      <c r="BR173" s="279"/>
      <c r="BS173" s="280">
        <f>SUM(AS173:AT173)</f>
        <v>5745.4656699999996</v>
      </c>
      <c r="BT173" s="280">
        <f>BB173</f>
        <v>1373.0834766782693</v>
      </c>
      <c r="BU173" s="281">
        <f>BS173/B173</f>
        <v>2.8118929012592244E-2</v>
      </c>
      <c r="BV173" s="281">
        <f>BS173/C173</f>
        <v>3.9071494877954145E-2</v>
      </c>
      <c r="BW173" s="279"/>
      <c r="BX173" s="280">
        <f>H173</f>
        <v>61294.574359999999</v>
      </c>
      <c r="BY173" s="280">
        <f>BX173/D173</f>
        <v>15976.894373808929</v>
      </c>
      <c r="BZ173" s="281">
        <f>BX173/B173</f>
        <v>0.29998226153980256</v>
      </c>
      <c r="CA173" s="281">
        <f>BX173/C173</f>
        <v>0.41682794497545395</v>
      </c>
    </row>
    <row r="174" spans="1:79" ht="14.25" customHeight="1" x14ac:dyDescent="0.35">
      <c r="A174" s="86" t="s">
        <v>85</v>
      </c>
      <c r="B174" s="87">
        <f>'JMP Total sum FINAL calcs'!B174</f>
        <v>15850567.010644754</v>
      </c>
      <c r="C174" s="87">
        <f t="shared" si="730"/>
        <v>7408555.2818400003</v>
      </c>
      <c r="D174" s="88">
        <f>[1]HH_Islam_wealth!D177</f>
        <v>8.3062047774780297</v>
      </c>
      <c r="E174" s="88">
        <v>86.217849999999999</v>
      </c>
      <c r="F174" s="88">
        <v>6387497.44276</v>
      </c>
      <c r="G174" s="89">
        <v>1.88036</v>
      </c>
      <c r="H174" s="89">
        <v>139307.44127000001</v>
      </c>
      <c r="I174" s="89">
        <v>6.9462700000000002</v>
      </c>
      <c r="J174" s="89">
        <v>514618.54113999999</v>
      </c>
      <c r="K174" s="89">
        <v>43.12744</v>
      </c>
      <c r="L174" s="89">
        <v>3195120.5693799998</v>
      </c>
      <c r="M174" s="89"/>
      <c r="N174" s="89"/>
      <c r="O174" s="89">
        <f t="shared" ref="O174:P174" si="783">K174</f>
        <v>43.12744</v>
      </c>
      <c r="P174" s="89">
        <f t="shared" si="783"/>
        <v>3195120.5693799998</v>
      </c>
      <c r="Q174" s="89">
        <v>26.181319999999999</v>
      </c>
      <c r="R174" s="89">
        <v>1939657.4099300001</v>
      </c>
      <c r="S174" s="89">
        <v>21.864599999999999</v>
      </c>
      <c r="T174" s="90">
        <v>1619851.32012</v>
      </c>
      <c r="U174" s="89">
        <v>17.323630000000001</v>
      </c>
      <c r="V174" s="89">
        <v>1283430.40396</v>
      </c>
      <c r="W174" s="89">
        <v>46.705719999999999</v>
      </c>
      <c r="X174" s="89">
        <v>3460219.01982</v>
      </c>
      <c r="Y174" s="89">
        <v>27.144020000000001</v>
      </c>
      <c r="Z174" s="89">
        <v>2010979.8756500001</v>
      </c>
      <c r="AA174" s="87">
        <f t="shared" si="765"/>
        <v>4814971.8894999996</v>
      </c>
      <c r="AB174" s="91">
        <f t="shared" si="766"/>
        <v>0.712840287165177</v>
      </c>
      <c r="AC174" s="87">
        <f t="shared" si="767"/>
        <v>914880.89771536551</v>
      </c>
      <c r="AD174" s="87">
        <f t="shared" si="768"/>
        <v>368549.50624463451</v>
      </c>
      <c r="AE174" s="87">
        <f t="shared" si="769"/>
        <v>2466583.5197428963</v>
      </c>
      <c r="AF174" s="87">
        <f t="shared" si="770"/>
        <v>993635.50007710396</v>
      </c>
      <c r="AG174" s="87">
        <f t="shared" si="771"/>
        <v>1433507.472041738</v>
      </c>
      <c r="AH174" s="87">
        <f t="shared" si="772"/>
        <v>577472.40360826207</v>
      </c>
      <c r="AI174" s="87"/>
      <c r="AJ174" s="87">
        <f>AC174/D174</f>
        <v>110144.27433766521</v>
      </c>
      <c r="AK174" s="87">
        <f>AD174/($AI$2*D174)</f>
        <v>14790.128428807944</v>
      </c>
      <c r="AL174" s="87">
        <f>AE174/D174</f>
        <v>296956.74328075169</v>
      </c>
      <c r="AM174" s="87">
        <f>AF174/($AI$2*D174)</f>
        <v>39875.230894511944</v>
      </c>
      <c r="AN174" s="87">
        <f t="shared" si="773"/>
        <v>336831.97417526366</v>
      </c>
      <c r="AO174" s="87">
        <f>AG174/D174</f>
        <v>172582.72706310361</v>
      </c>
      <c r="AP174" s="87">
        <f>AH174/($AI$2*D174)</f>
        <v>23174.338504714666</v>
      </c>
      <c r="AQ174" s="87">
        <f t="shared" si="774"/>
        <v>195757.06556781827</v>
      </c>
      <c r="AR174" s="87">
        <f t="shared" si="775"/>
        <v>532589.0397430819</v>
      </c>
      <c r="AS174" s="87">
        <f t="shared" si="776"/>
        <v>366840.82864676206</v>
      </c>
      <c r="AT174" s="87">
        <f t="shared" si="777"/>
        <v>147777.71249323795</v>
      </c>
      <c r="AU174" s="87">
        <f>AS174/D174</f>
        <v>44164.674297633203</v>
      </c>
      <c r="AV174" s="87">
        <f>AT174/($AI$2*D174)</f>
        <v>5930.4145295467079</v>
      </c>
      <c r="AW174" s="87">
        <f t="shared" si="778"/>
        <v>50095.088827179912</v>
      </c>
      <c r="AX174" s="87"/>
      <c r="AY174" s="87">
        <f t="shared" ref="AY174:AZ174" si="784">AQ174</f>
        <v>195757.06556781827</v>
      </c>
      <c r="AZ174" s="87">
        <f t="shared" si="784"/>
        <v>532589.0397430819</v>
      </c>
      <c r="BA174" s="87">
        <f t="shared" si="605"/>
        <v>5471198.8954700008</v>
      </c>
      <c r="BB174" s="87">
        <f t="shared" si="780"/>
        <v>50095.088827179912</v>
      </c>
      <c r="BC174" s="87">
        <f t="shared" si="781"/>
        <v>245852.15439499819</v>
      </c>
      <c r="BD174" s="87">
        <f t="shared" si="727"/>
        <v>459186.81940213073</v>
      </c>
      <c r="BE174" s="87">
        <f t="shared" si="728"/>
        <v>4717150.056897982</v>
      </c>
      <c r="BF174" s="87">
        <f t="shared" ref="BF174:BG174" si="785">AZ174-BD174</f>
        <v>73402.220340951171</v>
      </c>
      <c r="BG174" s="87">
        <f t="shared" si="785"/>
        <v>754048.83857201878</v>
      </c>
      <c r="BI174" s="280">
        <f>0.75*BE174</f>
        <v>3537862.5426734863</v>
      </c>
      <c r="BJ174" s="280">
        <f>0.75*BD174</f>
        <v>344390.11455159803</v>
      </c>
      <c r="BK174" s="281">
        <f>BI174/B174</f>
        <v>0.22320100853790065</v>
      </c>
      <c r="BL174" s="281">
        <f>BI174/C174</f>
        <v>0.47753744260308972</v>
      </c>
      <c r="BM174" s="279"/>
      <c r="BN174" s="280">
        <f>0.25*BE174+BG174</f>
        <v>1933336.3527965143</v>
      </c>
      <c r="BO174" s="280">
        <f>BF174+0.25*BD174</f>
        <v>188198.92519148387</v>
      </c>
      <c r="BP174" s="281">
        <f>BN174/B174</f>
        <v>0.12197269356346337</v>
      </c>
      <c r="BQ174" s="281">
        <f>BN174/C174</f>
        <v>0.26095996847530412</v>
      </c>
      <c r="BR174" s="279"/>
      <c r="BS174" s="280">
        <f>SUM(AS174:AT174)</f>
        <v>514618.54113999999</v>
      </c>
      <c r="BT174" s="280">
        <f>BB174</f>
        <v>50095.088827179912</v>
      </c>
      <c r="BU174" s="281">
        <f>BS174/B174</f>
        <v>3.2466885304128106E-2</v>
      </c>
      <c r="BV174" s="281">
        <f>BS174/C174</f>
        <v>6.9462738896130444E-2</v>
      </c>
      <c r="BW174" s="279"/>
      <c r="BX174" s="280">
        <f>H174</f>
        <v>139307.44127000001</v>
      </c>
      <c r="BY174" s="280">
        <f>BX174/D174</f>
        <v>16771.491313063583</v>
      </c>
      <c r="BZ174" s="281">
        <f>BX174/B174</f>
        <v>8.7887986074217661E-3</v>
      </c>
      <c r="CA174" s="281">
        <f>BX174/C174</f>
        <v>1.8803590709712759E-2</v>
      </c>
    </row>
    <row r="175" spans="1:79" ht="14.25" customHeight="1" x14ac:dyDescent="0.35">
      <c r="A175" s="86" t="s">
        <v>178</v>
      </c>
      <c r="B175" s="87">
        <f>'JMP Total sum FINAL calcs'!B175</f>
        <v>94736.997278933704</v>
      </c>
      <c r="C175" s="87">
        <f t="shared" si="730"/>
        <v>0</v>
      </c>
      <c r="D175" s="88">
        <f>[1]HH_Islam_wealth!D178</f>
        <v>3.7786215514755401</v>
      </c>
      <c r="E175" s="92">
        <v>94.7</v>
      </c>
      <c r="F175" s="92">
        <v>89674</v>
      </c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90"/>
      <c r="U175" s="89"/>
      <c r="V175" s="89"/>
      <c r="W175" s="89"/>
      <c r="X175" s="89"/>
      <c r="Y175" s="89"/>
      <c r="Z175" s="89"/>
      <c r="AA175" s="87"/>
      <c r="AB175" s="91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 t="s">
        <v>238</v>
      </c>
      <c r="AZ175" s="87">
        <f>AR175</f>
        <v>0</v>
      </c>
      <c r="BA175" s="87">
        <f t="shared" si="605"/>
        <v>0</v>
      </c>
      <c r="BB175" s="87" t="s">
        <v>238</v>
      </c>
      <c r="BC175" s="87" t="s">
        <v>238</v>
      </c>
      <c r="BD175" s="87">
        <f t="shared" si="727"/>
        <v>0</v>
      </c>
      <c r="BE175" s="87">
        <f t="shared" si="728"/>
        <v>0</v>
      </c>
      <c r="BF175" s="87">
        <f t="shared" ref="BF175:BG175" si="786">AZ175-BD175</f>
        <v>0</v>
      </c>
      <c r="BG175" s="87">
        <f t="shared" si="786"/>
        <v>0</v>
      </c>
      <c r="BI175" s="280">
        <f>0.75*BE175</f>
        <v>0</v>
      </c>
      <c r="BJ175" s="280">
        <f>0.75*BD175</f>
        <v>0</v>
      </c>
      <c r="BK175" s="281">
        <f>BI175/B175</f>
        <v>0</v>
      </c>
      <c r="BL175" s="281" t="e">
        <f>BI175/C175</f>
        <v>#DIV/0!</v>
      </c>
      <c r="BM175" s="279"/>
      <c r="BN175" s="280">
        <f>0.25*BE175+BG175</f>
        <v>0</v>
      </c>
      <c r="BO175" s="280">
        <f>BF175+0.25*BD175</f>
        <v>0</v>
      </c>
      <c r="BP175" s="281">
        <f>BN175/B175</f>
        <v>0</v>
      </c>
      <c r="BQ175" s="281" t="e">
        <f>BN175/C175</f>
        <v>#DIV/0!</v>
      </c>
      <c r="BR175" s="279"/>
      <c r="BS175" s="280">
        <f>SUM(AS175:AT175)</f>
        <v>0</v>
      </c>
      <c r="BT175" s="280" t="str">
        <f>BB175</f>
        <v>-</v>
      </c>
      <c r="BU175" s="281">
        <f>BS175/B175</f>
        <v>0</v>
      </c>
      <c r="BV175" s="281" t="e">
        <f>BS175/C175</f>
        <v>#DIV/0!</v>
      </c>
      <c r="BW175" s="279"/>
      <c r="BX175" s="280">
        <f>H175</f>
        <v>0</v>
      </c>
      <c r="BY175" s="280">
        <f>BX175/D175</f>
        <v>0</v>
      </c>
      <c r="BZ175" s="281">
        <f>BX175/B175</f>
        <v>0</v>
      </c>
      <c r="CA175" s="281" t="e">
        <f>BX175/C175</f>
        <v>#DIV/0!</v>
      </c>
    </row>
    <row r="176" spans="1:79" ht="14.25" customHeight="1" x14ac:dyDescent="0.35">
      <c r="A176" s="86" t="s">
        <v>121</v>
      </c>
      <c r="B176" s="87">
        <f>'JMP Total sum FINAL calcs'!B176</f>
        <v>7557213.6359294821</v>
      </c>
      <c r="C176" s="87">
        <f t="shared" si="730"/>
        <v>3146520.9082399998</v>
      </c>
      <c r="D176" s="88">
        <f>[1]HH_Islam_wealth!D179</f>
        <v>5.8990749876049096</v>
      </c>
      <c r="E176" s="88">
        <v>37.836359999999999</v>
      </c>
      <c r="F176" s="88">
        <v>1190528.90512</v>
      </c>
      <c r="G176" s="89">
        <v>5.9331800000000001</v>
      </c>
      <c r="H176" s="89">
        <v>186688.79798999999</v>
      </c>
      <c r="I176" s="89">
        <v>19.79635</v>
      </c>
      <c r="J176" s="89">
        <v>622896.24224000005</v>
      </c>
      <c r="K176" s="89">
        <v>5.3811900000000001</v>
      </c>
      <c r="L176" s="89">
        <v>169320.35646000001</v>
      </c>
      <c r="M176" s="89"/>
      <c r="N176" s="89"/>
      <c r="O176" s="89">
        <f t="shared" ref="O176:P176" si="787">K176</f>
        <v>5.3811900000000001</v>
      </c>
      <c r="P176" s="89">
        <f t="shared" si="787"/>
        <v>169320.35646000001</v>
      </c>
      <c r="Q176" s="89">
        <v>48.617199999999997</v>
      </c>
      <c r="R176" s="89">
        <v>1529750.32051</v>
      </c>
      <c r="S176" s="89">
        <v>20.272079999999999</v>
      </c>
      <c r="T176" s="90">
        <v>637865.19103999995</v>
      </c>
      <c r="U176" s="89">
        <v>1.09466</v>
      </c>
      <c r="V176" s="89">
        <v>34443.752249999998</v>
      </c>
      <c r="W176" s="89">
        <v>11.019629999999999</v>
      </c>
      <c r="X176" s="89">
        <v>346734.87767999998</v>
      </c>
      <c r="Y176" s="89">
        <v>62.156179999999999</v>
      </c>
      <c r="Z176" s="89">
        <v>1955757.23808</v>
      </c>
      <c r="AA176" s="87">
        <f t="shared" ref="AA176:AA184" si="788">P176+T176</f>
        <v>807185.54749999999</v>
      </c>
      <c r="AB176" s="91">
        <f t="shared" ref="AB176:AB184" si="789">AA176/(AA176+R176)</f>
        <v>0.34540337993414971</v>
      </c>
      <c r="AC176" s="87">
        <f t="shared" ref="AC176:AC184" si="790">V176*AB176</f>
        <v>11896.988444764473</v>
      </c>
      <c r="AD176" s="87">
        <f t="shared" ref="AD176:AD184" si="791">V176*(1-AB176)</f>
        <v>22546.763805235525</v>
      </c>
      <c r="AE176" s="87">
        <f t="shared" ref="AE176:AE184" si="792">X176*AB176</f>
        <v>119763.39869172596</v>
      </c>
      <c r="AF176" s="87">
        <f t="shared" ref="AF176:AF184" si="793">X176*(1-AB176)</f>
        <v>226971.47898827403</v>
      </c>
      <c r="AG176" s="87">
        <f t="shared" ref="AG176:AG184" si="794">Z176*AB176</f>
        <v>675525.16036350955</v>
      </c>
      <c r="AH176" s="87">
        <f t="shared" ref="AH176:AH184" si="795">Z176*(1-AB176)</f>
        <v>1280232.0777164905</v>
      </c>
      <c r="AI176" s="87"/>
      <c r="AJ176" s="87">
        <f>AC176/D176</f>
        <v>2016.7549098396498</v>
      </c>
      <c r="AK176" s="87">
        <f>AD176/($AI$2*D176)</f>
        <v>1274.0282079597569</v>
      </c>
      <c r="AL176" s="87">
        <f>AE176/D176</f>
        <v>20302.064127574558</v>
      </c>
      <c r="AM176" s="87">
        <f>AF176/($AI$2*D176)</f>
        <v>12825.25816703945</v>
      </c>
      <c r="AN176" s="87">
        <f t="shared" ref="AN176:AN184" si="796">AL176+AM176</f>
        <v>33127.322294614009</v>
      </c>
      <c r="AO176" s="87">
        <f>AG176/D176</f>
        <v>114513.74355859483</v>
      </c>
      <c r="AP176" s="87">
        <f>AH176/($AI$2*D176)</f>
        <v>72340.837640166981</v>
      </c>
      <c r="AQ176" s="87">
        <f t="shared" ref="AQ176:AQ184" si="797">AO176+AP176</f>
        <v>186854.58119876182</v>
      </c>
      <c r="AR176" s="87">
        <f t="shared" ref="AR176:AR184" si="798">AQ176+AN176</f>
        <v>219981.90349337584</v>
      </c>
      <c r="AS176" s="87">
        <f t="shared" ref="AS176:AS184" si="799">J176*AB176</f>
        <v>215150.46741797691</v>
      </c>
      <c r="AT176" s="87">
        <f t="shared" ref="AT176:AT184" si="800">J176*(1-AB176)</f>
        <v>407745.77482202317</v>
      </c>
      <c r="AU176" s="87">
        <f>AS176/D176</f>
        <v>36471.899046892839</v>
      </c>
      <c r="AV176" s="87">
        <f>AT176/($AI$2*D176)</f>
        <v>23040.096720179317</v>
      </c>
      <c r="AW176" s="87">
        <f t="shared" ref="AW176:AW184" si="801">SUM(AU176:AV176)</f>
        <v>59511.995767072156</v>
      </c>
      <c r="AX176" s="87"/>
      <c r="AY176" s="87">
        <f t="shared" ref="AY176:AZ176" si="802">AQ176</f>
        <v>186854.58119876182</v>
      </c>
      <c r="AZ176" s="87">
        <f t="shared" si="802"/>
        <v>219981.90349337584</v>
      </c>
      <c r="BA176" s="87">
        <f t="shared" si="605"/>
        <v>2302492.11576</v>
      </c>
      <c r="BB176" s="87">
        <f t="shared" ref="BB176:BB184" si="803">AW176</f>
        <v>59511.995767072156</v>
      </c>
      <c r="BC176" s="87">
        <f t="shared" ref="BC176:BC184" si="804">BB176+AY176</f>
        <v>246366.57696583399</v>
      </c>
      <c r="BD176" s="87">
        <f t="shared" si="727"/>
        <v>83233.144940606246</v>
      </c>
      <c r="BE176" s="87">
        <f t="shared" si="728"/>
        <v>871179.20589057019</v>
      </c>
      <c r="BF176" s="87">
        <f t="shared" ref="BF176:BG176" si="805">AZ176-BD176</f>
        <v>136748.75855276961</v>
      </c>
      <c r="BG176" s="87">
        <f t="shared" si="805"/>
        <v>1431312.9098694297</v>
      </c>
      <c r="BI176" s="280">
        <f>0.75*BE176</f>
        <v>653384.40441792761</v>
      </c>
      <c r="BJ176" s="280">
        <f>0.75*BD176</f>
        <v>62424.858705454681</v>
      </c>
      <c r="BK176" s="281">
        <f>BI176/B176</f>
        <v>8.6458374196479379E-2</v>
      </c>
      <c r="BL176" s="281">
        <f>BI176/C176</f>
        <v>0.20765296766561037</v>
      </c>
      <c r="BM176" s="279"/>
      <c r="BN176" s="280">
        <f>0.25*BE176+BG176</f>
        <v>1649107.7113420721</v>
      </c>
      <c r="BO176" s="280">
        <f>BF176+0.25*BD176</f>
        <v>157557.04478792116</v>
      </c>
      <c r="BP176" s="281">
        <f>BN176/B176</f>
        <v>0.21821636793509067</v>
      </c>
      <c r="BQ176" s="281">
        <f>BN176/C176</f>
        <v>0.52410511782186031</v>
      </c>
      <c r="BR176" s="279"/>
      <c r="BS176" s="280">
        <f>SUM(AS176:AT176)</f>
        <v>622896.24224000005</v>
      </c>
      <c r="BT176" s="280">
        <f>BB176</f>
        <v>59511.995767072156</v>
      </c>
      <c r="BU176" s="281">
        <f>BS176/B176</f>
        <v>8.2424061598384113E-2</v>
      </c>
      <c r="BV176" s="281">
        <f>BS176/C176</f>
        <v>0.19796348424343249</v>
      </c>
      <c r="BW176" s="279"/>
      <c r="BX176" s="280">
        <f>H176</f>
        <v>186688.79798999999</v>
      </c>
      <c r="BY176" s="280">
        <f>BX176/D176</f>
        <v>31647.130843779581</v>
      </c>
      <c r="BZ176" s="281">
        <f>BX176/B176</f>
        <v>2.4703390294859465E-2</v>
      </c>
      <c r="CA176" s="281">
        <f>BX176/C176</f>
        <v>5.933181549854185E-2</v>
      </c>
    </row>
    <row r="177" spans="1:79" ht="14.25" customHeight="1" x14ac:dyDescent="0.35">
      <c r="A177" s="86" t="s">
        <v>88</v>
      </c>
      <c r="B177" s="87">
        <f>'JMP Total sum FINAL calcs'!B177</f>
        <v>14742509.838527326</v>
      </c>
      <c r="C177" s="87">
        <f t="shared" si="730"/>
        <v>6544353.2139600003</v>
      </c>
      <c r="D177" s="88">
        <f>[1]HH_Islam_wealth!D180</f>
        <v>4.8441079038776351</v>
      </c>
      <c r="E177" s="88">
        <v>75.361199999999997</v>
      </c>
      <c r="F177" s="88">
        <v>4931903.4194099996</v>
      </c>
      <c r="G177" s="89">
        <v>1.15676</v>
      </c>
      <c r="H177" s="89">
        <v>75702.428669999994</v>
      </c>
      <c r="I177" s="89">
        <v>12.62088</v>
      </c>
      <c r="J177" s="89">
        <v>825954.72328000003</v>
      </c>
      <c r="K177" s="89"/>
      <c r="L177" s="89"/>
      <c r="M177" s="89">
        <v>61.103270000000002</v>
      </c>
      <c r="N177" s="89">
        <v>3998813.93242</v>
      </c>
      <c r="O177" s="89">
        <f t="shared" ref="O177:P177" si="806">M177</f>
        <v>61.103270000000002</v>
      </c>
      <c r="P177" s="89">
        <f t="shared" si="806"/>
        <v>3998813.93242</v>
      </c>
      <c r="Q177" s="89">
        <v>25.11909</v>
      </c>
      <c r="R177" s="89">
        <v>1643882.12959</v>
      </c>
      <c r="S177" s="89"/>
      <c r="T177" s="90"/>
      <c r="U177" s="89">
        <v>21.929829999999999</v>
      </c>
      <c r="V177" s="89">
        <v>1435165.5344199999</v>
      </c>
      <c r="W177" s="89">
        <v>7.6032500000000001</v>
      </c>
      <c r="X177" s="89">
        <v>497583.53574000002</v>
      </c>
      <c r="Y177" s="89">
        <v>56.689279999999997</v>
      </c>
      <c r="Z177" s="89">
        <v>3709946.9918499999</v>
      </c>
      <c r="AA177" s="87">
        <f t="shared" si="788"/>
        <v>3998813.93242</v>
      </c>
      <c r="AB177" s="91">
        <f t="shared" si="789"/>
        <v>0.70867079999973848</v>
      </c>
      <c r="AC177" s="87">
        <f t="shared" si="790"/>
        <v>1017059.9074094736</v>
      </c>
      <c r="AD177" s="87">
        <f t="shared" si="791"/>
        <v>418105.62701052637</v>
      </c>
      <c r="AE177" s="87">
        <f t="shared" si="792"/>
        <v>352622.92233956431</v>
      </c>
      <c r="AF177" s="87">
        <f t="shared" si="793"/>
        <v>144960.61340043574</v>
      </c>
      <c r="AG177" s="87">
        <f t="shared" si="794"/>
        <v>2629131.1026709625</v>
      </c>
      <c r="AH177" s="87">
        <f t="shared" si="795"/>
        <v>1080815.8891790372</v>
      </c>
      <c r="AI177" s="87"/>
      <c r="AJ177" s="87">
        <f>AC177/D177</f>
        <v>209958.14453169642</v>
      </c>
      <c r="AK177" s="87">
        <f>AD177/($AI$2*D177)</f>
        <v>28770.734488651608</v>
      </c>
      <c r="AL177" s="87">
        <f>AE177/D177</f>
        <v>72794.192312953019</v>
      </c>
      <c r="AM177" s="87">
        <f>AF177/($AI$2*D177)</f>
        <v>9975.0470934250498</v>
      </c>
      <c r="AN177" s="87">
        <f t="shared" si="796"/>
        <v>82769.239406378067</v>
      </c>
      <c r="AO177" s="87">
        <f>AG177/D177</f>
        <v>542748.25310278137</v>
      </c>
      <c r="AP177" s="87">
        <f>AH177/($AI$2*D177)</f>
        <v>74373.232431772791</v>
      </c>
      <c r="AQ177" s="87">
        <f t="shared" si="797"/>
        <v>617121.48553455411</v>
      </c>
      <c r="AR177" s="87">
        <f t="shared" si="798"/>
        <v>699890.72494093212</v>
      </c>
      <c r="AS177" s="87">
        <f t="shared" si="799"/>
        <v>585329.99451040023</v>
      </c>
      <c r="AT177" s="87">
        <f t="shared" si="800"/>
        <v>240624.72876959978</v>
      </c>
      <c r="AU177" s="87">
        <f>AS177/D177</f>
        <v>120833.39308809624</v>
      </c>
      <c r="AV177" s="87">
        <f>AT177/($AI$2*D177)</f>
        <v>16557.897659338771</v>
      </c>
      <c r="AW177" s="87">
        <f t="shared" si="801"/>
        <v>137391.29074743501</v>
      </c>
      <c r="AX177" s="87"/>
      <c r="AY177" s="87">
        <f t="shared" ref="AY177:AZ177" si="807">AQ177</f>
        <v>617121.48553455411</v>
      </c>
      <c r="AZ177" s="87">
        <f t="shared" si="807"/>
        <v>699890.72494093212</v>
      </c>
      <c r="BA177" s="87">
        <f t="shared" si="605"/>
        <v>4207530.5275900001</v>
      </c>
      <c r="BB177" s="87">
        <f t="shared" si="803"/>
        <v>137391.29074743501</v>
      </c>
      <c r="BC177" s="87">
        <f t="shared" si="804"/>
        <v>754512.77628198918</v>
      </c>
      <c r="BD177" s="87">
        <f t="shared" si="727"/>
        <v>527446.04900418571</v>
      </c>
      <c r="BE177" s="87">
        <f t="shared" si="728"/>
        <v>3170845.495958155</v>
      </c>
      <c r="BF177" s="87">
        <f t="shared" ref="BF177:BG177" si="808">AZ177-BD177</f>
        <v>172444.67593674641</v>
      </c>
      <c r="BG177" s="87">
        <f t="shared" si="808"/>
        <v>1036685.031631845</v>
      </c>
      <c r="BI177" s="280">
        <f>0.75*BE177</f>
        <v>2378134.1219686163</v>
      </c>
      <c r="BJ177" s="280">
        <f>0.75*BD177</f>
        <v>395584.53675313928</v>
      </c>
      <c r="BK177" s="281">
        <f>BI177/B177</f>
        <v>0.16131134711904491</v>
      </c>
      <c r="BL177" s="281">
        <f>BI177/C177</f>
        <v>0.36338718956912824</v>
      </c>
      <c r="BM177" s="279"/>
      <c r="BN177" s="280">
        <f>0.25*BE177+BG177</f>
        <v>1829396.4056213838</v>
      </c>
      <c r="BO177" s="280">
        <f>BF177+0.25*BD177</f>
        <v>304306.18818779284</v>
      </c>
      <c r="BP177" s="281">
        <f>BN177/B177</f>
        <v>0.12408988874069002</v>
      </c>
      <c r="BQ177" s="281">
        <f>BN177/C177</f>
        <v>0.27953815232940532</v>
      </c>
      <c r="BR177" s="279"/>
      <c r="BS177" s="280">
        <f>SUM(AS177:AT177)</f>
        <v>825954.72328000003</v>
      </c>
      <c r="BT177" s="280">
        <f>BB177</f>
        <v>137391.29074743501</v>
      </c>
      <c r="BU177" s="281">
        <f>BS177/B177</f>
        <v>5.6025380503494183E-2</v>
      </c>
      <c r="BV177" s="281">
        <f>BS177/C177</f>
        <v>0.1262087629252843</v>
      </c>
      <c r="BW177" s="279"/>
      <c r="BX177" s="280">
        <f>H177</f>
        <v>75702.428669999994</v>
      </c>
      <c r="BY177" s="280">
        <f>BX177/D177</f>
        <v>15627.733768977636</v>
      </c>
      <c r="BZ177" s="281">
        <f>BX177/B177</f>
        <v>5.1349756248534502E-3</v>
      </c>
      <c r="CA177" s="281">
        <f>BX177/C177</f>
        <v>1.1567595176329475E-2</v>
      </c>
    </row>
    <row r="178" spans="1:79" ht="14.25" customHeight="1" x14ac:dyDescent="0.35">
      <c r="A178" s="86" t="s">
        <v>26</v>
      </c>
      <c r="B178" s="87">
        <f>'JMP Total sum FINAL calcs'!B178</f>
        <v>56717190.837702796</v>
      </c>
      <c r="C178" s="87">
        <f t="shared" si="730"/>
        <v>37348246.360569999</v>
      </c>
      <c r="D178" s="88">
        <f>[1]HH_Islam_wealth!D181</f>
        <v>3.24346805490097</v>
      </c>
      <c r="E178" s="88">
        <v>98.316980000000001</v>
      </c>
      <c r="F178" s="88">
        <v>36719668.621540003</v>
      </c>
      <c r="G178" s="89">
        <v>0.67420000000000002</v>
      </c>
      <c r="H178" s="89">
        <v>251800.24427</v>
      </c>
      <c r="I178" s="89">
        <v>3.6800700000000002</v>
      </c>
      <c r="J178" s="89">
        <v>1374440.5884700001</v>
      </c>
      <c r="K178" s="89"/>
      <c r="L178" s="89"/>
      <c r="M178" s="89">
        <v>76.306619999999995</v>
      </c>
      <c r="N178" s="89">
        <v>28499186.042649999</v>
      </c>
      <c r="O178" s="89">
        <f t="shared" ref="O178:P178" si="809">M178</f>
        <v>76.306619999999995</v>
      </c>
      <c r="P178" s="89">
        <f t="shared" si="809"/>
        <v>28499186.042649999</v>
      </c>
      <c r="Q178" s="89">
        <v>19.339110000000002</v>
      </c>
      <c r="R178" s="89">
        <v>7222819.4851799998</v>
      </c>
      <c r="S178" s="89"/>
      <c r="T178" s="90"/>
      <c r="U178" s="89">
        <v>86.179580000000001</v>
      </c>
      <c r="V178" s="89">
        <v>32186563.118579999</v>
      </c>
      <c r="W178" s="89">
        <v>1.8516999999999999</v>
      </c>
      <c r="X178" s="89">
        <v>691578.82616000006</v>
      </c>
      <c r="Y178" s="89">
        <v>7.6144499999999997</v>
      </c>
      <c r="Z178" s="89">
        <v>2843863.5830899999</v>
      </c>
      <c r="AA178" s="87">
        <f t="shared" si="788"/>
        <v>28499186.042649999</v>
      </c>
      <c r="AB178" s="91">
        <f t="shared" si="789"/>
        <v>0.79780475988245103</v>
      </c>
      <c r="AC178" s="87">
        <f t="shared" si="790"/>
        <v>25678593.260260072</v>
      </c>
      <c r="AD178" s="87">
        <f t="shared" si="791"/>
        <v>6507969.8583199289</v>
      </c>
      <c r="AE178" s="87">
        <f t="shared" si="792"/>
        <v>551744.87934436614</v>
      </c>
      <c r="AF178" s="87">
        <f t="shared" si="793"/>
        <v>139833.94681563386</v>
      </c>
      <c r="AG178" s="87">
        <f t="shared" si="794"/>
        <v>2268847.903045564</v>
      </c>
      <c r="AH178" s="87">
        <f t="shared" si="795"/>
        <v>575015.68004443566</v>
      </c>
      <c r="AI178" s="87"/>
      <c r="AJ178" s="87">
        <f>AC178/D178</f>
        <v>7917017.4719183706</v>
      </c>
      <c r="AK178" s="87">
        <f>AD178/($AI$2*D178)</f>
        <v>668828.31875860016</v>
      </c>
      <c r="AL178" s="87">
        <f>AE178/D178</f>
        <v>170109.54632670557</v>
      </c>
      <c r="AM178" s="87">
        <f>AF178/($AI$2*D178)</f>
        <v>14370.826170086766</v>
      </c>
      <c r="AN178" s="87">
        <f t="shared" si="796"/>
        <v>184480.37249679235</v>
      </c>
      <c r="AO178" s="87">
        <f>AG178/D178</f>
        <v>699512.94868382381</v>
      </c>
      <c r="AP178" s="87">
        <f>AH178/($AI$2*D178)</f>
        <v>59094.737516691021</v>
      </c>
      <c r="AQ178" s="87">
        <f t="shared" si="797"/>
        <v>758607.68620051479</v>
      </c>
      <c r="AR178" s="87">
        <f t="shared" si="798"/>
        <v>943088.05869730713</v>
      </c>
      <c r="AS178" s="87">
        <f t="shared" si="799"/>
        <v>1096535.2436570032</v>
      </c>
      <c r="AT178" s="87">
        <f t="shared" si="800"/>
        <v>277905.34481299698</v>
      </c>
      <c r="AU178" s="87">
        <f>AS178/D178</f>
        <v>338074.93247855734</v>
      </c>
      <c r="AV178" s="87">
        <f>AT178/($AI$2*D178)</f>
        <v>28560.514045356922</v>
      </c>
      <c r="AW178" s="87">
        <f t="shared" si="801"/>
        <v>366635.44652391429</v>
      </c>
      <c r="AX178" s="87"/>
      <c r="AY178" s="87">
        <f t="shared" ref="AY178:AZ178" si="810">AQ178</f>
        <v>758607.68620051479</v>
      </c>
      <c r="AZ178" s="87">
        <f t="shared" si="810"/>
        <v>943088.05869730713</v>
      </c>
      <c r="BA178" s="87">
        <f t="shared" si="605"/>
        <v>3535442.4092499996</v>
      </c>
      <c r="BB178" s="87">
        <f t="shared" si="803"/>
        <v>366635.44652391429</v>
      </c>
      <c r="BC178" s="87">
        <f t="shared" si="804"/>
        <v>1125243.132724429</v>
      </c>
      <c r="BD178" s="87">
        <f t="shared" si="727"/>
        <v>927215.69805181969</v>
      </c>
      <c r="BE178" s="87">
        <f t="shared" si="728"/>
        <v>3475940.2064138399</v>
      </c>
      <c r="BF178" s="87">
        <f t="shared" ref="BF178:BG178" si="811">AZ178-BD178</f>
        <v>15872.360645487439</v>
      </c>
      <c r="BG178" s="87">
        <f t="shared" si="811"/>
        <v>59502.202836159617</v>
      </c>
      <c r="BI178" s="280">
        <f>0.75*BE178</f>
        <v>2606955.1548103802</v>
      </c>
      <c r="BJ178" s="280">
        <f>0.75*BD178</f>
        <v>695411.7735388648</v>
      </c>
      <c r="BK178" s="281">
        <f>BI178/B178</f>
        <v>4.5964109228720913E-2</v>
      </c>
      <c r="BL178" s="281">
        <f>BI178/C178</f>
        <v>6.9801273388906543E-2</v>
      </c>
      <c r="BM178" s="279"/>
      <c r="BN178" s="280">
        <f>0.25*BE178+BG178</f>
        <v>928487.2544396196</v>
      </c>
      <c r="BO178" s="280">
        <f>BF178+0.25*BD178</f>
        <v>247676.28515844236</v>
      </c>
      <c r="BP178" s="281">
        <f>BN178/B178</f>
        <v>1.637047323264831E-2</v>
      </c>
      <c r="BQ178" s="281">
        <f>BN178/C178</f>
        <v>2.4860263731682455E-2</v>
      </c>
      <c r="BR178" s="279"/>
      <c r="BS178" s="280">
        <f>SUM(AS178:AT178)</f>
        <v>1374440.5884700001</v>
      </c>
      <c r="BT178" s="280">
        <f>BB178</f>
        <v>366635.44652391429</v>
      </c>
      <c r="BU178" s="281">
        <f>BS178/B178</f>
        <v>2.4233227495398798E-2</v>
      </c>
      <c r="BV178" s="281">
        <f>BS178/C178</f>
        <v>3.6800672652760762E-2</v>
      </c>
      <c r="BW178" s="279"/>
      <c r="BX178" s="280">
        <f>H178</f>
        <v>251800.24427</v>
      </c>
      <c r="BY178" s="280">
        <f>BX178/D178</f>
        <v>77633.027366963841</v>
      </c>
      <c r="BZ178" s="281">
        <f>BX178/B178</f>
        <v>4.4395753835998449E-3</v>
      </c>
      <c r="CA178" s="281">
        <f>BX178/C178</f>
        <v>6.7419562846151547E-3</v>
      </c>
    </row>
    <row r="179" spans="1:79" ht="14.25" customHeight="1" x14ac:dyDescent="0.35">
      <c r="A179" s="86" t="s">
        <v>117</v>
      </c>
      <c r="B179" s="87">
        <f>'JMP Total sum FINAL calcs'!B179</f>
        <v>12575720.023801042</v>
      </c>
      <c r="C179" s="87">
        <f t="shared" si="730"/>
        <v>2432897.7148700003</v>
      </c>
      <c r="D179" s="88">
        <f>[1]HH_Islam_wealth!D182</f>
        <v>5.9479727880002997</v>
      </c>
      <c r="E179" s="88">
        <v>7.7783199999999999</v>
      </c>
      <c r="F179" s="88">
        <v>189238.55926000001</v>
      </c>
      <c r="G179" s="89">
        <v>12.46114</v>
      </c>
      <c r="H179" s="89">
        <v>303166.68690999999</v>
      </c>
      <c r="I179" s="89">
        <v>33.460630000000002</v>
      </c>
      <c r="J179" s="89">
        <v>814062.82163000002</v>
      </c>
      <c r="K179" s="89"/>
      <c r="L179" s="89"/>
      <c r="M179" s="89">
        <v>36.86589</v>
      </c>
      <c r="N179" s="89">
        <v>896909.28732999996</v>
      </c>
      <c r="O179" s="89">
        <f t="shared" ref="O179:P179" si="812">M179</f>
        <v>36.86589</v>
      </c>
      <c r="P179" s="89">
        <f t="shared" si="812"/>
        <v>896909.28732999996</v>
      </c>
      <c r="Q179" s="89">
        <v>17.212350000000001</v>
      </c>
      <c r="R179" s="89">
        <v>418758.91899999999</v>
      </c>
      <c r="S179" s="89"/>
      <c r="T179" s="90"/>
      <c r="U179" s="89">
        <v>0.35547000000000001</v>
      </c>
      <c r="V179" s="89">
        <v>8648.2705399999995</v>
      </c>
      <c r="W179" s="89">
        <v>20.892389999999999</v>
      </c>
      <c r="X179" s="89">
        <v>508290.47889000003</v>
      </c>
      <c r="Y179" s="89">
        <v>32.830379999999998</v>
      </c>
      <c r="Z179" s="89">
        <v>798729.45689999999</v>
      </c>
      <c r="AA179" s="87">
        <f t="shared" si="788"/>
        <v>896909.28732999996</v>
      </c>
      <c r="AB179" s="91">
        <f t="shared" si="789"/>
        <v>0.68171388729677518</v>
      </c>
      <c r="AC179" s="87">
        <f t="shared" si="790"/>
        <v>5895.6461282175806</v>
      </c>
      <c r="AD179" s="87">
        <f t="shared" si="791"/>
        <v>2752.624411782419</v>
      </c>
      <c r="AE179" s="87">
        <f t="shared" si="792"/>
        <v>346508.67824004136</v>
      </c>
      <c r="AF179" s="87">
        <f t="shared" si="793"/>
        <v>161781.80064995866</v>
      </c>
      <c r="AG179" s="87">
        <f t="shared" si="794"/>
        <v>544504.96296174102</v>
      </c>
      <c r="AH179" s="87">
        <f t="shared" si="795"/>
        <v>254224.49393825894</v>
      </c>
      <c r="AI179" s="87"/>
      <c r="AJ179" s="87">
        <f>AC179/D179</f>
        <v>991.20260605625413</v>
      </c>
      <c r="AK179" s="87">
        <f>AD179/($AI$2*D179)</f>
        <v>154.26120853229656</v>
      </c>
      <c r="AL179" s="87">
        <f>AE179/D179</f>
        <v>58256.601129565206</v>
      </c>
      <c r="AM179" s="87">
        <f>AF179/($AI$2*D179)</f>
        <v>9066.4952254177733</v>
      </c>
      <c r="AN179" s="87">
        <f t="shared" si="796"/>
        <v>67323.096354982976</v>
      </c>
      <c r="AO179" s="87">
        <f>AG179/D179</f>
        <v>91544.629131499925</v>
      </c>
      <c r="AP179" s="87">
        <f>AH179/($AI$2*D179)</f>
        <v>14247.12267520471</v>
      </c>
      <c r="AQ179" s="87">
        <f t="shared" si="797"/>
        <v>105791.75180670463</v>
      </c>
      <c r="AR179" s="87">
        <f t="shared" si="798"/>
        <v>173114.84816168761</v>
      </c>
      <c r="AS179" s="87">
        <f t="shared" si="799"/>
        <v>554957.93063716858</v>
      </c>
      <c r="AT179" s="87">
        <f t="shared" si="800"/>
        <v>259104.89099283138</v>
      </c>
      <c r="AU179" s="87">
        <f>AS179/D179</f>
        <v>93302.029181566701</v>
      </c>
      <c r="AV179" s="87">
        <f>AT179/($AI$2*D179)</f>
        <v>14520.627460141317</v>
      </c>
      <c r="AW179" s="87">
        <f t="shared" si="801"/>
        <v>107822.65664170802</v>
      </c>
      <c r="AX179" s="87"/>
      <c r="AY179" s="87">
        <f t="shared" ref="AY179:AZ179" si="813">AQ179</f>
        <v>105791.75180670463</v>
      </c>
      <c r="AZ179" s="87">
        <f t="shared" si="813"/>
        <v>173114.84816168761</v>
      </c>
      <c r="BA179" s="87">
        <f t="shared" si="605"/>
        <v>1307019.93579</v>
      </c>
      <c r="BB179" s="87">
        <f t="shared" si="803"/>
        <v>107822.65664170802</v>
      </c>
      <c r="BC179" s="87">
        <f t="shared" si="804"/>
        <v>213614.40844841267</v>
      </c>
      <c r="BD179" s="87">
        <f t="shared" si="727"/>
        <v>13465.426857530179</v>
      </c>
      <c r="BE179" s="87">
        <f t="shared" si="728"/>
        <v>101664.19306954072</v>
      </c>
      <c r="BF179" s="87">
        <f t="shared" ref="BF179:BG179" si="814">AZ179-BD179</f>
        <v>159649.42130415744</v>
      </c>
      <c r="BG179" s="87">
        <f t="shared" si="814"/>
        <v>1205355.7427204594</v>
      </c>
      <c r="BI179" s="280">
        <f>0.75*BE179</f>
        <v>76248.144802155541</v>
      </c>
      <c r="BJ179" s="280">
        <f>0.75*BD179</f>
        <v>10099.070143147634</v>
      </c>
      <c r="BK179" s="281">
        <f>BI179/B179</f>
        <v>6.0631235951378436E-3</v>
      </c>
      <c r="BL179" s="281">
        <f>BI179/C179</f>
        <v>3.1340464638575975E-2</v>
      </c>
      <c r="BM179" s="279"/>
      <c r="BN179" s="280">
        <f>0.25*BE179+BG179</f>
        <v>1230771.7909878446</v>
      </c>
      <c r="BO179" s="280">
        <f>BF179+0.25*BD179</f>
        <v>163015.77801853998</v>
      </c>
      <c r="BP179" s="281">
        <f>BN179/B179</f>
        <v>9.7868892489532441E-2</v>
      </c>
      <c r="BQ179" s="281">
        <f>BN179/C179</f>
        <v>0.50588719100901858</v>
      </c>
      <c r="BR179" s="279"/>
      <c r="BS179" s="280">
        <f>SUM(AS179:AT179)</f>
        <v>814062.8216299999</v>
      </c>
      <c r="BT179" s="280">
        <f>BB179</f>
        <v>107822.65664170802</v>
      </c>
      <c r="BU179" s="281">
        <f>BS179/B179</f>
        <v>6.4732899594559148E-2</v>
      </c>
      <c r="BV179" s="281">
        <f>BS179/C179</f>
        <v>0.33460626669769328</v>
      </c>
      <c r="BW179" s="279"/>
      <c r="BX179" s="280">
        <f>H179</f>
        <v>303166.68690999999</v>
      </c>
      <c r="BY179" s="280">
        <f>BX179/D179</f>
        <v>50969.750151113956</v>
      </c>
      <c r="BZ179" s="281">
        <f>BX179/B179</f>
        <v>2.4107302511205807E-2</v>
      </c>
      <c r="CA179" s="281">
        <f>BX179/C179</f>
        <v>0.12461135750057599</v>
      </c>
    </row>
    <row r="180" spans="1:79" ht="14.25" customHeight="1" x14ac:dyDescent="0.35">
      <c r="A180" s="86" t="s">
        <v>113</v>
      </c>
      <c r="B180" s="87">
        <f>'JMP Total sum FINAL calcs'!B180</f>
        <v>7797694.3391137635</v>
      </c>
      <c r="C180" s="87">
        <f t="shared" si="730"/>
        <v>3209686.7067200001</v>
      </c>
      <c r="D180" s="88">
        <f>[1]HH_Islam_wealth!D183</f>
        <v>4.5513104055187199</v>
      </c>
      <c r="E180" s="88">
        <v>44.670900000000003</v>
      </c>
      <c r="F180" s="88">
        <v>1433795.90809</v>
      </c>
      <c r="G180" s="89">
        <v>12.826140000000001</v>
      </c>
      <c r="H180" s="89">
        <v>411678.84088999999</v>
      </c>
      <c r="I180" s="89">
        <v>6.7586000000000004</v>
      </c>
      <c r="J180" s="89">
        <v>216929.86441000001</v>
      </c>
      <c r="K180" s="89"/>
      <c r="L180" s="89"/>
      <c r="M180" s="89">
        <v>28.614370000000001</v>
      </c>
      <c r="N180" s="89">
        <v>918431.53770999995</v>
      </c>
      <c r="O180" s="89">
        <f t="shared" ref="O180:P180" si="815">M180</f>
        <v>28.614370000000001</v>
      </c>
      <c r="P180" s="89">
        <f t="shared" si="815"/>
        <v>918431.53770999995</v>
      </c>
      <c r="Q180" s="89">
        <v>51.800899999999999</v>
      </c>
      <c r="R180" s="89">
        <v>1662646.46371</v>
      </c>
      <c r="S180" s="89"/>
      <c r="T180" s="90"/>
      <c r="U180" s="89">
        <v>0.66769000000000001</v>
      </c>
      <c r="V180" s="89">
        <v>21430.629799999999</v>
      </c>
      <c r="W180" s="89">
        <v>41.454880000000003</v>
      </c>
      <c r="X180" s="89">
        <v>1330571.62142</v>
      </c>
      <c r="Y180" s="89">
        <v>38.292700000000004</v>
      </c>
      <c r="Z180" s="89">
        <v>1229075.7501999999</v>
      </c>
      <c r="AA180" s="87">
        <f t="shared" si="788"/>
        <v>918431.53770999995</v>
      </c>
      <c r="AB180" s="91">
        <f t="shared" si="789"/>
        <v>0.35583253865428233</v>
      </c>
      <c r="AC180" s="87">
        <f t="shared" si="790"/>
        <v>7625.7154066941139</v>
      </c>
      <c r="AD180" s="87">
        <f t="shared" si="791"/>
        <v>13804.914393305884</v>
      </c>
      <c r="AE180" s="87">
        <f t="shared" si="792"/>
        <v>473460.67791122326</v>
      </c>
      <c r="AF180" s="87">
        <f t="shared" si="793"/>
        <v>857110.94350877672</v>
      </c>
      <c r="AG180" s="87">
        <f t="shared" si="794"/>
        <v>437345.14439208253</v>
      </c>
      <c r="AH180" s="87">
        <f t="shared" si="795"/>
        <v>791730.60580791743</v>
      </c>
      <c r="AI180" s="87"/>
      <c r="AJ180" s="87">
        <f>AC180/D180</f>
        <v>1675.4988623600589</v>
      </c>
      <c r="AK180" s="87">
        <f>AD180/($AI$2*D180)</f>
        <v>1011.0578539143839</v>
      </c>
      <c r="AL180" s="87">
        <f>AE180/D180</f>
        <v>104027.33185087213</v>
      </c>
      <c r="AM180" s="87">
        <f>AF180/($AI$2*D180)</f>
        <v>62773.931545039683</v>
      </c>
      <c r="AN180" s="87">
        <f t="shared" si="796"/>
        <v>166801.26339591181</v>
      </c>
      <c r="AO180" s="87">
        <f>AG180/D180</f>
        <v>96092.137302210132</v>
      </c>
      <c r="AP180" s="87">
        <f>AH180/($AI$2*D180)</f>
        <v>57985.542277223394</v>
      </c>
      <c r="AQ180" s="87">
        <f t="shared" si="797"/>
        <v>154077.67957943352</v>
      </c>
      <c r="AR180" s="87">
        <f t="shared" si="798"/>
        <v>320878.9429753453</v>
      </c>
      <c r="AS180" s="87">
        <f t="shared" si="799"/>
        <v>77190.704362939548</v>
      </c>
      <c r="AT180" s="87">
        <f t="shared" si="800"/>
        <v>139739.16004706046</v>
      </c>
      <c r="AU180" s="87">
        <f>AS180/D180</f>
        <v>16960.105438939405</v>
      </c>
      <c r="AV180" s="87">
        <f>AT180/($AI$2*D180)</f>
        <v>10234.353596099771</v>
      </c>
      <c r="AW180" s="87">
        <f t="shared" si="801"/>
        <v>27194.459035039174</v>
      </c>
      <c r="AX180" s="87"/>
      <c r="AY180" s="87">
        <f t="shared" ref="AY180:AZ180" si="816">AQ180</f>
        <v>154077.67957943352</v>
      </c>
      <c r="AZ180" s="87">
        <f t="shared" si="816"/>
        <v>320878.9429753453</v>
      </c>
      <c r="BA180" s="87">
        <f t="shared" si="605"/>
        <v>2559647.3716199999</v>
      </c>
      <c r="BB180" s="87">
        <f t="shared" si="803"/>
        <v>27194.459035039174</v>
      </c>
      <c r="BC180" s="87">
        <f t="shared" si="804"/>
        <v>181272.1386144727</v>
      </c>
      <c r="BD180" s="87">
        <f t="shared" si="727"/>
        <v>143339.51173757354</v>
      </c>
      <c r="BE180" s="87">
        <f t="shared" si="728"/>
        <v>1143417.5177289986</v>
      </c>
      <c r="BF180" s="87">
        <f t="shared" ref="BF180:BG180" si="817">AZ180-BD180</f>
        <v>177539.43123777176</v>
      </c>
      <c r="BG180" s="87">
        <f t="shared" si="817"/>
        <v>1416229.8538910013</v>
      </c>
      <c r="BI180" s="280">
        <f>0.75*BE180</f>
        <v>857563.13829674898</v>
      </c>
      <c r="BJ180" s="280">
        <f>0.75*BD180</f>
        <v>107504.63380318016</v>
      </c>
      <c r="BK180" s="281">
        <f>BI180/B180</f>
        <v>0.10997650087348951</v>
      </c>
      <c r="BL180" s="281">
        <f>BI180/C180</f>
        <v>0.26717970215015108</v>
      </c>
      <c r="BM180" s="279"/>
      <c r="BN180" s="280">
        <f>0.25*BE180+BG180</f>
        <v>1702084.2333232509</v>
      </c>
      <c r="BO180" s="280">
        <f>BF180+0.25*BD180</f>
        <v>213374.30917216514</v>
      </c>
      <c r="BP180" s="281">
        <f>BN180/B180</f>
        <v>0.21828045051541467</v>
      </c>
      <c r="BQ180" s="281">
        <f>BN180/C180</f>
        <v>0.53029606589317935</v>
      </c>
      <c r="BR180" s="279"/>
      <c r="BS180" s="280">
        <f>SUM(AS180:AT180)</f>
        <v>216929.86441000001</v>
      </c>
      <c r="BT180" s="280">
        <f>BB180</f>
        <v>27194.459035039174</v>
      </c>
      <c r="BU180" s="281">
        <f>BS180/B180</f>
        <v>2.781974452651537E-2</v>
      </c>
      <c r="BV180" s="281">
        <f>BS180/C180</f>
        <v>6.7585993348142706E-2</v>
      </c>
      <c r="BW180" s="279"/>
      <c r="BX180" s="280">
        <f>H180</f>
        <v>411678.84088999999</v>
      </c>
      <c r="BY180" s="280">
        <f>BX180/D180</f>
        <v>90452.815609064201</v>
      </c>
      <c r="BZ180" s="281">
        <f>BX180/B180</f>
        <v>5.2794944631901125E-2</v>
      </c>
      <c r="CA180" s="281">
        <f>BX180/C180</f>
        <v>0.12826137829218145</v>
      </c>
    </row>
    <row r="181" spans="1:79" ht="14.25" customHeight="1" x14ac:dyDescent="0.35">
      <c r="A181" s="86" t="s">
        <v>46</v>
      </c>
      <c r="B181" s="87">
        <f>'JMP Total sum FINAL calcs'!B181</f>
        <v>42863017.970417671</v>
      </c>
      <c r="C181" s="87">
        <f t="shared" si="730"/>
        <v>9942490.9074999988</v>
      </c>
      <c r="D181" s="88">
        <f>[1]HH_Islam_wealth!D184</f>
        <v>4.5343375628240601</v>
      </c>
      <c r="E181" s="88">
        <v>53.341630000000002</v>
      </c>
      <c r="F181" s="88">
        <v>5303486.6645200001</v>
      </c>
      <c r="G181" s="89">
        <v>2.0286499999999998</v>
      </c>
      <c r="H181" s="89">
        <v>201698.26404000001</v>
      </c>
      <c r="I181" s="89">
        <v>30.15183</v>
      </c>
      <c r="J181" s="89">
        <v>2997842.9576599998</v>
      </c>
      <c r="K181" s="89"/>
      <c r="L181" s="89"/>
      <c r="M181" s="89">
        <v>26.106000000000002</v>
      </c>
      <c r="N181" s="89">
        <v>2595586.6694700001</v>
      </c>
      <c r="O181" s="89">
        <f t="shared" ref="O181:P181" si="818">M181</f>
        <v>26.106000000000002</v>
      </c>
      <c r="P181" s="89">
        <f t="shared" si="818"/>
        <v>2595586.6694700001</v>
      </c>
      <c r="Q181" s="89">
        <v>41.713520000000003</v>
      </c>
      <c r="R181" s="89">
        <v>4147363.01633</v>
      </c>
      <c r="S181" s="89"/>
      <c r="T181" s="90"/>
      <c r="U181" s="89">
        <v>2.2993299999999999</v>
      </c>
      <c r="V181" s="89">
        <v>228610.71744000001</v>
      </c>
      <c r="W181" s="89">
        <v>6.5338099999999999</v>
      </c>
      <c r="X181" s="89">
        <v>649623.46516000002</v>
      </c>
      <c r="Y181" s="89">
        <v>58.986379999999997</v>
      </c>
      <c r="Z181" s="89">
        <v>5864715.5031899996</v>
      </c>
      <c r="AA181" s="87">
        <f t="shared" si="788"/>
        <v>2595586.6694700001</v>
      </c>
      <c r="AB181" s="91">
        <f t="shared" si="789"/>
        <v>0.38493341792777347</v>
      </c>
      <c r="AC181" s="87">
        <f t="shared" si="790"/>
        <v>87999.904839099647</v>
      </c>
      <c r="AD181" s="87">
        <f t="shared" si="791"/>
        <v>140610.81260090036</v>
      </c>
      <c r="AE181" s="87">
        <f t="shared" si="792"/>
        <v>250061.78081012267</v>
      </c>
      <c r="AF181" s="87">
        <f t="shared" si="793"/>
        <v>399561.68434987735</v>
      </c>
      <c r="AG181" s="87">
        <f t="shared" si="794"/>
        <v>2257524.9838169282</v>
      </c>
      <c r="AH181" s="87">
        <f t="shared" si="795"/>
        <v>3607190.5193730714</v>
      </c>
      <c r="AI181" s="87"/>
      <c r="AJ181" s="87">
        <f>AC181/D181</f>
        <v>19407.444553883601</v>
      </c>
      <c r="AK181" s="87">
        <f>AD181/($AI$2*D181)</f>
        <v>10336.740531019312</v>
      </c>
      <c r="AL181" s="87">
        <f>AE181/D181</f>
        <v>55148.470387453926</v>
      </c>
      <c r="AM181" s="87">
        <f>AF181/($AI$2*D181)</f>
        <v>29373.028865031076</v>
      </c>
      <c r="AN181" s="87">
        <f t="shared" si="796"/>
        <v>84521.499252484995</v>
      </c>
      <c r="AO181" s="87">
        <f>AG181/D181</f>
        <v>497873.16284650506</v>
      </c>
      <c r="AP181" s="87">
        <f>AH181/($AI$2*D181)</f>
        <v>265175.85493616213</v>
      </c>
      <c r="AQ181" s="87">
        <f t="shared" si="797"/>
        <v>763049.01778266719</v>
      </c>
      <c r="AR181" s="87">
        <f t="shared" si="798"/>
        <v>847570.51703515218</v>
      </c>
      <c r="AS181" s="87">
        <f t="shared" si="799"/>
        <v>1153969.9361027693</v>
      </c>
      <c r="AT181" s="87">
        <f t="shared" si="800"/>
        <v>1843873.0215572305</v>
      </c>
      <c r="AU181" s="87">
        <f>AS181/D181</f>
        <v>254495.81556606869</v>
      </c>
      <c r="AV181" s="87">
        <f>AT181/($AI$2*D181)</f>
        <v>135548.87169368102</v>
      </c>
      <c r="AW181" s="87">
        <f t="shared" si="801"/>
        <v>390044.68725974974</v>
      </c>
      <c r="AX181" s="87"/>
      <c r="AY181" s="87">
        <f t="shared" ref="AY181:AZ181" si="819">AQ181</f>
        <v>763049.01778266719</v>
      </c>
      <c r="AZ181" s="87">
        <f t="shared" si="819"/>
        <v>847570.51703515218</v>
      </c>
      <c r="BA181" s="87">
        <f t="shared" si="605"/>
        <v>6514338.9683499997</v>
      </c>
      <c r="BB181" s="87">
        <f t="shared" si="803"/>
        <v>390044.68725974974</v>
      </c>
      <c r="BC181" s="87">
        <f t="shared" si="804"/>
        <v>1153093.7050424169</v>
      </c>
      <c r="BD181" s="87">
        <f t="shared" si="727"/>
        <v>452107.9291859779</v>
      </c>
      <c r="BE181" s="87">
        <f t="shared" si="728"/>
        <v>3474854.5894430745</v>
      </c>
      <c r="BF181" s="87">
        <f t="shared" ref="BF181:BG181" si="820">AZ181-BD181</f>
        <v>395462.58784917428</v>
      </c>
      <c r="BG181" s="87">
        <f t="shared" si="820"/>
        <v>3039484.3789069252</v>
      </c>
      <c r="BI181" s="280">
        <f>0.75*BE181</f>
        <v>2606140.9420823059</v>
      </c>
      <c r="BJ181" s="280">
        <f>0.75*BD181</f>
        <v>339080.94688948343</v>
      </c>
      <c r="BK181" s="281">
        <f>BI181/B181</f>
        <v>6.0801620265772217E-2</v>
      </c>
      <c r="BL181" s="281">
        <f>BI181/C181</f>
        <v>0.26212153134748101</v>
      </c>
      <c r="BM181" s="279"/>
      <c r="BN181" s="280">
        <f>0.25*BE181+BG181</f>
        <v>3908198.0262676938</v>
      </c>
      <c r="BO181" s="280">
        <f>BF181+0.25*BD181</f>
        <v>508489.57014566875</v>
      </c>
      <c r="BP181" s="281">
        <f>BN181/B181</f>
        <v>9.1178787946405798E-2</v>
      </c>
      <c r="BQ181" s="281">
        <f>BN181/C181</f>
        <v>0.39308037217510466</v>
      </c>
      <c r="BR181" s="279"/>
      <c r="BS181" s="280">
        <f>SUM(AS181:AT181)</f>
        <v>2997842.9576599998</v>
      </c>
      <c r="BT181" s="280">
        <f>BB181</f>
        <v>390044.68725974974</v>
      </c>
      <c r="BU181" s="281">
        <f>BS181/B181</f>
        <v>6.9940081207743948E-2</v>
      </c>
      <c r="BV181" s="281">
        <f>BS181/C181</f>
        <v>0.30151830014736175</v>
      </c>
      <c r="BW181" s="279"/>
      <c r="BX181" s="280">
        <f>H181</f>
        <v>201698.26404000001</v>
      </c>
      <c r="BY181" s="280">
        <f>BX181/D181</f>
        <v>44482.410329057857</v>
      </c>
      <c r="BZ181" s="281">
        <f>BX181/B181</f>
        <v>4.7056477492836372E-3</v>
      </c>
      <c r="CA181" s="281">
        <f>BX181/C181</f>
        <v>2.0286492179525287E-2</v>
      </c>
    </row>
    <row r="182" spans="1:79" ht="14.25" customHeight="1" x14ac:dyDescent="0.35">
      <c r="A182" s="86" t="s">
        <v>34</v>
      </c>
      <c r="B182" s="87">
        <f>'JMP Total sum FINAL calcs'!B182</f>
        <v>57310008.828602299</v>
      </c>
      <c r="C182" s="87">
        <f t="shared" si="730"/>
        <v>18942681.715130001</v>
      </c>
      <c r="D182" s="88">
        <f>[1]HH_Islam_wealth!D185</f>
        <v>4.8515478517615502</v>
      </c>
      <c r="E182" s="88">
        <v>58.775649999999999</v>
      </c>
      <c r="F182" s="88">
        <v>11133685.122989999</v>
      </c>
      <c r="G182" s="89">
        <v>1.70469</v>
      </c>
      <c r="H182" s="89">
        <v>322913.58957000001</v>
      </c>
      <c r="I182" s="89">
        <v>16.198899999999998</v>
      </c>
      <c r="J182" s="89">
        <v>3068506.8023000001</v>
      </c>
      <c r="K182" s="89">
        <v>11.130800000000001</v>
      </c>
      <c r="L182" s="89">
        <v>2108471.6304700002</v>
      </c>
      <c r="M182" s="89"/>
      <c r="N182" s="89"/>
      <c r="O182" s="89">
        <f t="shared" ref="O182:P182" si="821">K182</f>
        <v>11.130800000000001</v>
      </c>
      <c r="P182" s="89">
        <f t="shared" si="821"/>
        <v>2108471.6304700002</v>
      </c>
      <c r="Q182" s="89">
        <v>39.52393</v>
      </c>
      <c r="R182" s="89">
        <v>7486893.0710300002</v>
      </c>
      <c r="S182" s="89">
        <v>31.441680000000002</v>
      </c>
      <c r="T182" s="90">
        <v>5955896.6217599995</v>
      </c>
      <c r="U182" s="89">
        <v>1.5846</v>
      </c>
      <c r="V182" s="89">
        <v>300165.92752000003</v>
      </c>
      <c r="W182" s="89">
        <v>19.12491</v>
      </c>
      <c r="X182" s="89">
        <v>3622770.6318000001</v>
      </c>
      <c r="Y182" s="89">
        <v>61.386899999999997</v>
      </c>
      <c r="Z182" s="89">
        <v>11628324.763940001</v>
      </c>
      <c r="AA182" s="87">
        <f t="shared" si="788"/>
        <v>8064368.2522299998</v>
      </c>
      <c r="AB182" s="91">
        <f t="shared" si="789"/>
        <v>0.51856682777030672</v>
      </c>
      <c r="AC182" s="87">
        <f t="shared" si="790"/>
        <v>155656.09283877822</v>
      </c>
      <c r="AD182" s="87">
        <f t="shared" si="791"/>
        <v>144509.83468122181</v>
      </c>
      <c r="AE182" s="87">
        <f t="shared" si="792"/>
        <v>1878648.6742719559</v>
      </c>
      <c r="AF182" s="87">
        <f t="shared" si="793"/>
        <v>1744121.9575280442</v>
      </c>
      <c r="AG182" s="87">
        <f t="shared" si="794"/>
        <v>6030063.4851192674</v>
      </c>
      <c r="AH182" s="87">
        <f t="shared" si="795"/>
        <v>5598261.2788207335</v>
      </c>
      <c r="AI182" s="87"/>
      <c r="AJ182" s="87">
        <f>AC182/D182</f>
        <v>32083.800385945073</v>
      </c>
      <c r="AK182" s="87">
        <f>AD182/($AI$2*D182)</f>
        <v>9928.7786837453459</v>
      </c>
      <c r="AL182" s="87">
        <f>AE182/D182</f>
        <v>387226.66078411177</v>
      </c>
      <c r="AM182" s="87">
        <f>AF182/($AI$2*D182)</f>
        <v>119832.68095183068</v>
      </c>
      <c r="AN182" s="87">
        <f t="shared" si="796"/>
        <v>507059.34173594246</v>
      </c>
      <c r="AO182" s="87">
        <f>AG182/D182</f>
        <v>1242915.3889371222</v>
      </c>
      <c r="AP182" s="87">
        <f>AH182/($AI$2*D182)</f>
        <v>384637.47034107603</v>
      </c>
      <c r="AQ182" s="87">
        <f t="shared" si="797"/>
        <v>1627552.8592781983</v>
      </c>
      <c r="AR182" s="87">
        <f t="shared" si="798"/>
        <v>2134612.2010141406</v>
      </c>
      <c r="AS182" s="87">
        <f t="shared" si="799"/>
        <v>1591225.8384603187</v>
      </c>
      <c r="AT182" s="87">
        <f t="shared" si="800"/>
        <v>1477280.9638396814</v>
      </c>
      <c r="AU182" s="87">
        <f>AS182/D182</f>
        <v>327983.12766977242</v>
      </c>
      <c r="AV182" s="87">
        <f>AT182/($AI$2*D182)</f>
        <v>101498.94487132905</v>
      </c>
      <c r="AW182" s="87">
        <f t="shared" si="801"/>
        <v>429482.07254110149</v>
      </c>
      <c r="AX182" s="87"/>
      <c r="AY182" s="87">
        <f t="shared" ref="AY182:AZ182" si="822">AQ182</f>
        <v>1627552.8592781983</v>
      </c>
      <c r="AZ182" s="87">
        <f t="shared" si="822"/>
        <v>2134612.2010141406</v>
      </c>
      <c r="BA182" s="87">
        <f t="shared" si="605"/>
        <v>15251095.395740002</v>
      </c>
      <c r="BB182" s="87">
        <f t="shared" si="803"/>
        <v>429482.07254110149</v>
      </c>
      <c r="BC182" s="87">
        <f t="shared" si="804"/>
        <v>2057034.9318192997</v>
      </c>
      <c r="BD182" s="87">
        <f t="shared" si="727"/>
        <v>1254632.1961253679</v>
      </c>
      <c r="BE182" s="87">
        <f t="shared" si="728"/>
        <v>8963930.4509662595</v>
      </c>
      <c r="BF182" s="87">
        <f t="shared" ref="BF182:BG182" si="823">AZ182-BD182</f>
        <v>879980.00488877273</v>
      </c>
      <c r="BG182" s="87">
        <f t="shared" si="823"/>
        <v>6287164.9447737429</v>
      </c>
      <c r="BI182" s="280">
        <f>0.75*BE182</f>
        <v>6722947.8382246941</v>
      </c>
      <c r="BJ182" s="280">
        <f>0.75*BD182</f>
        <v>940974.14709402598</v>
      </c>
      <c r="BK182" s="281">
        <f>BI182/B182</f>
        <v>0.11730844185229654</v>
      </c>
      <c r="BL182" s="281">
        <f>BI182/C182</f>
        <v>0.35491003540723093</v>
      </c>
      <c r="BM182" s="279"/>
      <c r="BN182" s="280">
        <f>0.25*BE182+BG182</f>
        <v>8528147.5575153083</v>
      </c>
      <c r="BO182" s="280">
        <f>BF182+0.25*BD182</f>
        <v>1193638.0539201146</v>
      </c>
      <c r="BP182" s="281">
        <f>BN182/B182</f>
        <v>0.14880729791929603</v>
      </c>
      <c r="BQ182" s="281">
        <f>BN182/C182</f>
        <v>0.45020803737116377</v>
      </c>
      <c r="BR182" s="279"/>
      <c r="BS182" s="280">
        <f>SUM(AS182:AT182)</f>
        <v>3068506.8023000001</v>
      </c>
      <c r="BT182" s="280">
        <f>BB182</f>
        <v>429482.07254110149</v>
      </c>
      <c r="BU182" s="281">
        <f>BS182/B182</f>
        <v>5.3542249687607249E-2</v>
      </c>
      <c r="BV182" s="281">
        <f>BS182/C182</f>
        <v>0.16198903874571813</v>
      </c>
      <c r="BW182" s="279"/>
      <c r="BX182" s="280">
        <f>H182</f>
        <v>322913.58957000001</v>
      </c>
      <c r="BY182" s="280">
        <f>BX182/D182</f>
        <v>66558.879647606314</v>
      </c>
      <c r="BZ182" s="281">
        <f>BX182/B182</f>
        <v>5.6345060168415152E-3</v>
      </c>
      <c r="CA182" s="281">
        <f>BX182/C182</f>
        <v>1.7046878283980285E-2</v>
      </c>
    </row>
    <row r="183" spans="1:79" ht="14.25" customHeight="1" x14ac:dyDescent="0.35">
      <c r="A183" s="86" t="s">
        <v>90</v>
      </c>
      <c r="B183" s="87">
        <f>'JMP Total sum FINAL calcs'!B183</f>
        <v>17094116.566256963</v>
      </c>
      <c r="C183" s="87">
        <f t="shared" si="730"/>
        <v>7346373.6061500004</v>
      </c>
      <c r="D183" s="88">
        <f>[1]HH_Islam_wealth!D186</f>
        <v>5.1307888553671104</v>
      </c>
      <c r="E183" s="88">
        <v>68.185990000000004</v>
      </c>
      <c r="F183" s="88">
        <v>5009197.3219999997</v>
      </c>
      <c r="G183" s="89">
        <v>2.7584</v>
      </c>
      <c r="H183" s="89">
        <v>202642.55731999999</v>
      </c>
      <c r="I183" s="89">
        <v>27.64339</v>
      </c>
      <c r="J183" s="89">
        <v>2030786.6386299999</v>
      </c>
      <c r="K183" s="89"/>
      <c r="L183" s="89"/>
      <c r="M183" s="89">
        <v>36.23959</v>
      </c>
      <c r="N183" s="89">
        <v>2662295.9471399998</v>
      </c>
      <c r="O183" s="89">
        <f t="shared" ref="O183:P183" si="824">M183</f>
        <v>36.23959</v>
      </c>
      <c r="P183" s="89">
        <f t="shared" si="824"/>
        <v>2662295.9471399998</v>
      </c>
      <c r="Q183" s="89">
        <v>33.358609999999999</v>
      </c>
      <c r="R183" s="89">
        <v>2450648.46306</v>
      </c>
      <c r="S183" s="89"/>
      <c r="T183" s="90"/>
      <c r="U183" s="89">
        <v>20.78154</v>
      </c>
      <c r="V183" s="89">
        <v>1526689.9257400001</v>
      </c>
      <c r="W183" s="89">
        <v>12.808949999999999</v>
      </c>
      <c r="X183" s="89">
        <v>940992.98138000001</v>
      </c>
      <c r="Y183" s="89">
        <v>36.007719999999999</v>
      </c>
      <c r="Z183" s="89">
        <v>2645261.5030899998</v>
      </c>
      <c r="AA183" s="87">
        <f t="shared" si="788"/>
        <v>2662295.9471399998</v>
      </c>
      <c r="AB183" s="91">
        <f t="shared" si="789"/>
        <v>0.52069722131711194</v>
      </c>
      <c r="AC183" s="87">
        <f t="shared" si="790"/>
        <v>794943.20214564598</v>
      </c>
      <c r="AD183" s="87">
        <f t="shared" si="791"/>
        <v>731746.72359435412</v>
      </c>
      <c r="AE183" s="87">
        <f t="shared" si="792"/>
        <v>489972.43068347086</v>
      </c>
      <c r="AF183" s="87">
        <f t="shared" si="793"/>
        <v>451020.55069652916</v>
      </c>
      <c r="AG183" s="87">
        <f t="shared" si="794"/>
        <v>1377380.3143160897</v>
      </c>
      <c r="AH183" s="87">
        <f t="shared" si="795"/>
        <v>1267881.18877391</v>
      </c>
      <c r="AI183" s="87"/>
      <c r="AJ183" s="87">
        <f>AC183/D183</f>
        <v>154935.86357857782</v>
      </c>
      <c r="AK183" s="87">
        <f>AD183/($AI$2*D183)</f>
        <v>47539.585316651879</v>
      </c>
      <c r="AL183" s="87">
        <f>AE183/D183</f>
        <v>95496.510282416042</v>
      </c>
      <c r="AM183" s="87">
        <f>AF183/($AI$2*D183)</f>
        <v>29301.572877676492</v>
      </c>
      <c r="AN183" s="87">
        <f t="shared" si="796"/>
        <v>124798.08316009253</v>
      </c>
      <c r="AO183" s="87">
        <f>AG183/D183</f>
        <v>268453.90701963264</v>
      </c>
      <c r="AP183" s="87">
        <f>AH183/($AI$2*D183)</f>
        <v>82370.776665764308</v>
      </c>
      <c r="AQ183" s="87">
        <f t="shared" si="797"/>
        <v>350824.68368539691</v>
      </c>
      <c r="AR183" s="87">
        <f t="shared" si="798"/>
        <v>475622.76684548944</v>
      </c>
      <c r="AS183" s="87">
        <f t="shared" si="799"/>
        <v>1057424.9598225588</v>
      </c>
      <c r="AT183" s="87">
        <f t="shared" si="800"/>
        <v>973361.67880744103</v>
      </c>
      <c r="AU183" s="87">
        <f>AS183/D183</f>
        <v>206094.03146972798</v>
      </c>
      <c r="AV183" s="87">
        <f>AT183/($AI$2*D183)</f>
        <v>63236.64880428974</v>
      </c>
      <c r="AW183" s="87">
        <f t="shared" si="801"/>
        <v>269330.68027401774</v>
      </c>
      <c r="AX183" s="87"/>
      <c r="AY183" s="87">
        <f t="shared" ref="AY183:AZ183" si="825">AQ183</f>
        <v>350824.68368539691</v>
      </c>
      <c r="AZ183" s="87">
        <f t="shared" si="825"/>
        <v>475622.76684548944</v>
      </c>
      <c r="BA183" s="87">
        <f t="shared" si="605"/>
        <v>3586254.48447</v>
      </c>
      <c r="BB183" s="87">
        <f t="shared" si="803"/>
        <v>269330.68027401774</v>
      </c>
      <c r="BC183" s="87">
        <f t="shared" si="804"/>
        <v>620155.36395941465</v>
      </c>
      <c r="BD183" s="87">
        <f t="shared" si="727"/>
        <v>324308.09223898879</v>
      </c>
      <c r="BE183" s="87">
        <f t="shared" si="728"/>
        <v>2445323.1241552662</v>
      </c>
      <c r="BF183" s="87">
        <f t="shared" ref="BF183:BG183" si="826">AZ183-BD183</f>
        <v>151314.67460650066</v>
      </c>
      <c r="BG183" s="87">
        <f t="shared" si="826"/>
        <v>1140931.3603147338</v>
      </c>
      <c r="BI183" s="280">
        <f>0.75*BE183</f>
        <v>1833992.3431164497</v>
      </c>
      <c r="BJ183" s="280">
        <f>0.75*BD183</f>
        <v>243231.0691792416</v>
      </c>
      <c r="BK183" s="281">
        <f>BI183/B183</f>
        <v>0.10728792775033898</v>
      </c>
      <c r="BL183" s="281">
        <f>BI183/C183</f>
        <v>0.24964593981187222</v>
      </c>
      <c r="BM183" s="279"/>
      <c r="BN183" s="280">
        <f>0.25*BE183+BG183</f>
        <v>1752262.1413535504</v>
      </c>
      <c r="BO183" s="280">
        <f>BF183+0.25*BD183</f>
        <v>232391.69766624784</v>
      </c>
      <c r="BP183" s="281">
        <f>BN183/B183</f>
        <v>0.10250673876955063</v>
      </c>
      <c r="BQ183" s="281">
        <f>BN183/C183</f>
        <v>0.23852069541993454</v>
      </c>
      <c r="BR183" s="279"/>
      <c r="BS183" s="280">
        <f>SUM(AS183:AT183)</f>
        <v>2030786.6386299999</v>
      </c>
      <c r="BT183" s="280">
        <f>BB183</f>
        <v>269330.68027401774</v>
      </c>
      <c r="BU183" s="281">
        <f>BS183/B183</f>
        <v>0.11880032704577924</v>
      </c>
      <c r="BV183" s="281">
        <f>BS183/C183</f>
        <v>0.27643389071989632</v>
      </c>
      <c r="BW183" s="279"/>
      <c r="BX183" s="280">
        <f>H183</f>
        <v>202642.55731999999</v>
      </c>
      <c r="BY183" s="280">
        <f>BX183/D183</f>
        <v>39495.39983662041</v>
      </c>
      <c r="BZ183" s="281">
        <f>BX183/B183</f>
        <v>1.1854520620270457E-2</v>
      </c>
      <c r="CA183" s="281">
        <f>BX183/C183</f>
        <v>2.7584025559271613E-2</v>
      </c>
    </row>
    <row r="184" spans="1:79" ht="14.25" customHeight="1" x14ac:dyDescent="0.35">
      <c r="A184" s="86" t="s">
        <v>68</v>
      </c>
      <c r="B184" s="87">
        <f>'JMP Total sum FINAL calcs'!B184</f>
        <v>16529889.786516318</v>
      </c>
      <c r="C184" s="87">
        <f t="shared" si="730"/>
        <v>5328745.0717700003</v>
      </c>
      <c r="D184" s="88">
        <f>[1]HH_Islam_wealth!D187</f>
        <v>4.0771793327345298</v>
      </c>
      <c r="E184" s="88">
        <v>74.423479999999998</v>
      </c>
      <c r="F184" s="88">
        <v>3965837.4330099998</v>
      </c>
      <c r="G184" s="89">
        <v>0.11090999999999999</v>
      </c>
      <c r="H184" s="89">
        <v>5910.2799199999999</v>
      </c>
      <c r="I184" s="89">
        <v>3.78268</v>
      </c>
      <c r="J184" s="89">
        <v>201569.14775</v>
      </c>
      <c r="K184" s="89">
        <v>29.923819999999999</v>
      </c>
      <c r="L184" s="89">
        <v>1594563.84296</v>
      </c>
      <c r="M184" s="89"/>
      <c r="N184" s="89"/>
      <c r="O184" s="89">
        <f t="shared" ref="O184:P184" si="827">K184</f>
        <v>29.923819999999999</v>
      </c>
      <c r="P184" s="89">
        <f t="shared" si="827"/>
        <v>1594563.84296</v>
      </c>
      <c r="Q184" s="89">
        <v>49.890419999999999</v>
      </c>
      <c r="R184" s="89">
        <v>2658533.1743399999</v>
      </c>
      <c r="S184" s="89">
        <v>16.292179999999998</v>
      </c>
      <c r="T184" s="90">
        <v>868168.62679999997</v>
      </c>
      <c r="U184" s="89">
        <v>76.033270000000002</v>
      </c>
      <c r="V184" s="89">
        <v>4051619.34718</v>
      </c>
      <c r="W184" s="89">
        <v>11.552530000000001</v>
      </c>
      <c r="X184" s="89">
        <v>615604.85317000002</v>
      </c>
      <c r="Y184" s="89">
        <v>8.5206099999999996</v>
      </c>
      <c r="Z184" s="89">
        <v>454041.44374999998</v>
      </c>
      <c r="AA184" s="87">
        <f t="shared" si="788"/>
        <v>2462732.4697599998</v>
      </c>
      <c r="AB184" s="91">
        <f t="shared" si="789"/>
        <v>0.48088356295229739</v>
      </c>
      <c r="AC184" s="87">
        <f t="shared" si="790"/>
        <v>1948357.1473983796</v>
      </c>
      <c r="AD184" s="87">
        <f t="shared" si="791"/>
        <v>2103262.1997816204</v>
      </c>
      <c r="AE184" s="87">
        <f t="shared" si="792"/>
        <v>296034.25516311551</v>
      </c>
      <c r="AF184" s="87">
        <f t="shared" si="793"/>
        <v>319570.59800688451</v>
      </c>
      <c r="AG184" s="87">
        <f t="shared" si="794"/>
        <v>218341.0671985051</v>
      </c>
      <c r="AH184" s="87">
        <f t="shared" si="795"/>
        <v>235700.37655149488</v>
      </c>
      <c r="AI184" s="87"/>
      <c r="AJ184" s="87">
        <f>AC184/D184</f>
        <v>477868.88640280458</v>
      </c>
      <c r="AK184" s="87">
        <f>AD184/($AI$2*D184)</f>
        <v>171954.02573989637</v>
      </c>
      <c r="AL184" s="87">
        <f>AE184/D184</f>
        <v>72607.612028820877</v>
      </c>
      <c r="AM184" s="87">
        <f>AF184/($AI$2*D184)</f>
        <v>26126.771470097949</v>
      </c>
      <c r="AN184" s="87">
        <f t="shared" si="796"/>
        <v>98734.383498918818</v>
      </c>
      <c r="AO184" s="87">
        <f>AG184/D184</f>
        <v>53551.990084298202</v>
      </c>
      <c r="AP184" s="87">
        <f>AH184/($AI$2*D184)</f>
        <v>19269.88875692587</v>
      </c>
      <c r="AQ184" s="87">
        <f t="shared" si="797"/>
        <v>72821.878841224068</v>
      </c>
      <c r="AR184" s="87">
        <f t="shared" si="798"/>
        <v>171556.26234014289</v>
      </c>
      <c r="AS184" s="87">
        <f t="shared" si="799"/>
        <v>96931.289951278057</v>
      </c>
      <c r="AT184" s="87">
        <f t="shared" si="800"/>
        <v>104637.85779872195</v>
      </c>
      <c r="AU184" s="87">
        <f>AS184/D184</f>
        <v>23774.105095903902</v>
      </c>
      <c r="AV184" s="87">
        <f>AT184/($AI$2*D184)</f>
        <v>8554.7588385115432</v>
      </c>
      <c r="AW184" s="87">
        <f t="shared" si="801"/>
        <v>32328.863934415444</v>
      </c>
      <c r="AX184" s="87"/>
      <c r="AY184" s="87">
        <f t="shared" ref="AY184:AZ184" si="828">AQ184</f>
        <v>72821.878841224068</v>
      </c>
      <c r="AZ184" s="87">
        <f t="shared" si="828"/>
        <v>171556.26234014289</v>
      </c>
      <c r="BA184" s="87">
        <f t="shared" si="605"/>
        <v>1069646.2969200001</v>
      </c>
      <c r="BB184" s="87">
        <f t="shared" si="803"/>
        <v>32328.863934415444</v>
      </c>
      <c r="BC184" s="87">
        <f t="shared" si="804"/>
        <v>105150.74277563952</v>
      </c>
      <c r="BD184" s="87">
        <f t="shared" si="727"/>
        <v>127678.14059146377</v>
      </c>
      <c r="BE184" s="87">
        <f t="shared" si="728"/>
        <v>796067.99785899685</v>
      </c>
      <c r="BF184" s="87">
        <f t="shared" ref="BF184:BG184" si="829">AZ184-BD184</f>
        <v>43878.121748679114</v>
      </c>
      <c r="BG184" s="87">
        <f t="shared" si="829"/>
        <v>273578.29906100326</v>
      </c>
      <c r="BI184" s="280">
        <f>0.75*BE184</f>
        <v>597050.99839424761</v>
      </c>
      <c r="BJ184" s="280">
        <f>0.75*BD184</f>
        <v>95758.605443597829</v>
      </c>
      <c r="BK184" s="281">
        <f>BI184/B184</f>
        <v>3.6119478478390775E-2</v>
      </c>
      <c r="BL184" s="281">
        <f>BI184/C184</f>
        <v>0.11204345307438975</v>
      </c>
      <c r="BM184" s="279"/>
      <c r="BN184" s="280">
        <f>0.25*BE184+BG184</f>
        <v>472595.2985257525</v>
      </c>
      <c r="BO184" s="280">
        <f>BF184+0.25*BD184</f>
        <v>75797.656896545057</v>
      </c>
      <c r="BP184" s="281">
        <f>BN184/B184</f>
        <v>2.8590347826230253E-2</v>
      </c>
      <c r="BQ184" s="281">
        <f>BN184/C184</f>
        <v>8.8687916603369221E-2</v>
      </c>
      <c r="BR184" s="279"/>
      <c r="BS184" s="280">
        <f>SUM(AS184:AT184)</f>
        <v>201569.14775</v>
      </c>
      <c r="BT184" s="280">
        <f>BB184</f>
        <v>32328.863934415444</v>
      </c>
      <c r="BU184" s="281">
        <f>BS184/B184</f>
        <v>1.2194222124482828E-2</v>
      </c>
      <c r="BV184" s="281">
        <f>BS184/C184</f>
        <v>3.7826757526429507E-2</v>
      </c>
      <c r="BW184" s="279"/>
      <c r="BX184" s="280">
        <f>H184</f>
        <v>5910.2799199999999</v>
      </c>
      <c r="BY184" s="280">
        <f>BX184/D184</f>
        <v>1449.6001862238484</v>
      </c>
      <c r="BZ184" s="281">
        <f>BX184/B184</f>
        <v>3.575510784603721E-4</v>
      </c>
      <c r="CA184" s="281">
        <f>BX184/C184</f>
        <v>1.1091316699143269E-3</v>
      </c>
    </row>
    <row r="185" spans="1:79" ht="14.25" customHeight="1" x14ac:dyDescent="0.35">
      <c r="B185" s="15"/>
      <c r="C185" s="15"/>
      <c r="D185" s="15"/>
      <c r="E185" s="15"/>
      <c r="F185" s="15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2"/>
      <c r="U185" s="40"/>
      <c r="V185" s="40"/>
      <c r="W185" s="40"/>
      <c r="X185" s="40"/>
      <c r="Y185" s="40"/>
      <c r="Z185" s="40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I185" s="289"/>
      <c r="BJ185" s="290" t="s">
        <v>0</v>
      </c>
      <c r="BK185" s="289"/>
      <c r="BL185" s="289"/>
      <c r="BM185" s="289"/>
      <c r="BN185" s="289"/>
      <c r="BO185" s="290" t="s">
        <v>1</v>
      </c>
      <c r="BP185" s="289"/>
      <c r="BQ185" s="289"/>
      <c r="BR185" s="289"/>
      <c r="BS185" s="289"/>
      <c r="BT185" s="290" t="s">
        <v>2</v>
      </c>
      <c r="BU185" s="289"/>
      <c r="BV185" s="289"/>
      <c r="BW185" s="289"/>
      <c r="BX185" s="289"/>
      <c r="BY185" s="290" t="s">
        <v>256</v>
      </c>
      <c r="BZ185" s="289"/>
      <c r="CA185" s="289"/>
    </row>
    <row r="186" spans="1:79" ht="14.25" customHeight="1" x14ac:dyDescent="0.35">
      <c r="A186" s="94" t="s">
        <v>239</v>
      </c>
      <c r="B186" s="15"/>
      <c r="C186" s="15"/>
      <c r="D186" s="15"/>
      <c r="E186" s="15"/>
      <c r="F186" s="15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2"/>
      <c r="U186" s="40"/>
      <c r="V186" s="95"/>
      <c r="W186" s="40"/>
      <c r="X186" s="40"/>
      <c r="Y186" s="40"/>
      <c r="Z186" s="40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I186" s="280" t="s">
        <v>179</v>
      </c>
      <c r="BJ186" s="282">
        <f>SUM(BJ5:BJ184)</f>
        <v>125868686.67689162</v>
      </c>
      <c r="BK186" s="283">
        <f>BJ186/'JMP Total sum FINAL calcs'!BB186</f>
        <v>0.55093659567322861</v>
      </c>
      <c r="BL186" s="282"/>
      <c r="BM186" s="282"/>
      <c r="BN186" s="280" t="s">
        <v>179</v>
      </c>
      <c r="BO186" s="282">
        <f>SUM(BO5:BO184)</f>
        <v>118051440.74005336</v>
      </c>
      <c r="BP186" s="283">
        <f>BO186/'JMP Total sum FINAL calcs'!BH186</f>
        <v>0.32697548702469148</v>
      </c>
      <c r="BQ186" s="283"/>
      <c r="BR186" s="282"/>
      <c r="BS186" s="280" t="s">
        <v>179</v>
      </c>
      <c r="BT186" s="282">
        <f>SUM(BT5:BT184)</f>
        <v>29953180.866432101</v>
      </c>
      <c r="BU186" s="283">
        <f>BT186/'JMP Total sum FINAL calcs'!BN186</f>
        <v>0.22673686075677935</v>
      </c>
      <c r="BV186" s="282"/>
      <c r="BW186" s="282"/>
      <c r="BX186" s="280" t="s">
        <v>179</v>
      </c>
      <c r="BY186" s="282">
        <f>SUM(BY5:BY184)</f>
        <v>12647528.400518639</v>
      </c>
      <c r="BZ186" s="284">
        <f>BY186/'JMP Total sum FINAL calcs'!BT186</f>
        <v>8.9713045512999842E-2</v>
      </c>
      <c r="CA186" s="279"/>
    </row>
    <row r="187" spans="1:79" ht="14.25" customHeight="1" x14ac:dyDescent="0.35">
      <c r="B187" s="15"/>
      <c r="C187" s="15"/>
      <c r="D187" s="15"/>
      <c r="E187" s="96"/>
      <c r="F187" s="15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2"/>
      <c r="U187" s="20"/>
      <c r="V187" s="95"/>
      <c r="W187" s="40"/>
      <c r="X187" s="40"/>
      <c r="Y187" s="40"/>
      <c r="Z187" s="40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I187" s="285" t="s">
        <v>242</v>
      </c>
      <c r="BJ187" s="282">
        <f>'[1]JMP Total sum FINAL calcs'!BR189</f>
        <v>198231100.10756317</v>
      </c>
      <c r="BK187" s="282"/>
      <c r="BL187" s="282"/>
      <c r="BM187" s="282"/>
      <c r="BN187" s="286" t="s">
        <v>242</v>
      </c>
      <c r="BO187" s="282">
        <f>'[1]JMP Total sum FINAL calcs'!BX189</f>
        <v>391272652.39811963</v>
      </c>
      <c r="BP187" s="282"/>
      <c r="BQ187" s="282"/>
      <c r="BR187" s="282"/>
      <c r="BS187" s="286" t="s">
        <v>242</v>
      </c>
      <c r="BT187" s="282">
        <f>'[1]JMP Total sum FINAL calcs'!CD189</f>
        <v>132105475.77688694</v>
      </c>
      <c r="BU187" s="282"/>
      <c r="BV187" s="282"/>
      <c r="BW187" s="282"/>
      <c r="BX187" s="286" t="s">
        <v>242</v>
      </c>
      <c r="BY187" s="282">
        <f>'[1]JMP Total sum FINAL calcs'!CJ189</f>
        <v>140977583.89760554</v>
      </c>
      <c r="BZ187" s="279"/>
      <c r="CA187" s="279"/>
    </row>
    <row r="188" spans="1:79" ht="14.25" customHeight="1" x14ac:dyDescent="0.35">
      <c r="B188" s="15"/>
      <c r="C188" s="15"/>
      <c r="D188" s="15"/>
      <c r="E188" s="97"/>
      <c r="F188" s="41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2"/>
      <c r="U188" s="20"/>
      <c r="V188" s="95"/>
      <c r="W188" s="40"/>
      <c r="X188" s="40"/>
      <c r="Y188" s="40"/>
      <c r="Z188" s="40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I188" s="280" t="s">
        <v>243</v>
      </c>
      <c r="BJ188" s="281">
        <f>BJ186/BJ187</f>
        <v>0.63495933084462219</v>
      </c>
      <c r="BK188" s="279"/>
      <c r="BL188" s="279"/>
      <c r="BM188" s="279"/>
      <c r="BN188" s="280" t="s">
        <v>243</v>
      </c>
      <c r="BO188" s="281">
        <f>BO186/BO187</f>
        <v>0.30171145367945651</v>
      </c>
      <c r="BP188" s="279"/>
      <c r="BQ188" s="279"/>
      <c r="BR188" s="279"/>
      <c r="BS188" s="280" t="s">
        <v>243</v>
      </c>
      <c r="BT188" s="281">
        <f>BT186/BT187</f>
        <v>0.22673686075677935</v>
      </c>
      <c r="BU188" s="279"/>
      <c r="BV188" s="279"/>
      <c r="BW188" s="279"/>
      <c r="BX188" s="280" t="s">
        <v>243</v>
      </c>
      <c r="BY188" s="281">
        <f>BY186/BY187</f>
        <v>8.9713045512999842E-2</v>
      </c>
      <c r="BZ188" s="279"/>
      <c r="CA188" s="279"/>
    </row>
    <row r="189" spans="1:79" ht="14.25" customHeight="1" x14ac:dyDescent="0.35">
      <c r="B189" s="15"/>
      <c r="C189" s="15"/>
      <c r="D189" s="15"/>
      <c r="E189" s="98"/>
      <c r="F189" s="15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2"/>
      <c r="U189" s="20"/>
      <c r="V189" s="95"/>
      <c r="W189" s="40"/>
      <c r="X189" s="40"/>
      <c r="Y189" s="40"/>
      <c r="Z189" s="40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I189" s="279"/>
      <c r="BJ189" s="279"/>
      <c r="BK189" s="281">
        <f>SUM(BK190:BK195)</f>
        <v>1</v>
      </c>
      <c r="BL189" s="279"/>
      <c r="BM189" s="279"/>
      <c r="BN189" s="279"/>
      <c r="BO189" s="279"/>
      <c r="BP189" s="281">
        <f>SUM(BP190:BP195)</f>
        <v>1</v>
      </c>
      <c r="BQ189" s="279"/>
      <c r="BR189" s="279"/>
      <c r="BS189" s="279"/>
      <c r="BT189" s="279"/>
      <c r="BU189" s="281">
        <f>SUM(BU190:BU195)</f>
        <v>0.99999999999999989</v>
      </c>
      <c r="BV189" s="279"/>
      <c r="BW189" s="279"/>
      <c r="BX189" s="279"/>
      <c r="BY189" s="279"/>
      <c r="BZ189" s="281">
        <f>SUM(BZ190:BZ195)</f>
        <v>0.99999999999999978</v>
      </c>
      <c r="CA189" s="279"/>
    </row>
    <row r="190" spans="1:79" ht="14.25" customHeight="1" x14ac:dyDescent="0.35">
      <c r="B190" s="15"/>
      <c r="C190" s="15"/>
      <c r="D190" s="15"/>
      <c r="E190" s="15"/>
      <c r="F190" s="15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2"/>
      <c r="U190" s="20"/>
      <c r="V190" s="95"/>
      <c r="W190" s="40"/>
      <c r="X190" s="40"/>
      <c r="Y190" s="40"/>
      <c r="Z190" s="40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I190" s="280" t="s">
        <v>180</v>
      </c>
      <c r="BJ190" s="282">
        <f>SUM(BJ5:BJ18)</f>
        <v>40451010.655519642</v>
      </c>
      <c r="BK190" s="281">
        <f t="shared" ref="BK190:BK195" si="830">BJ190/$BJ$186</f>
        <v>0.3213746939249354</v>
      </c>
      <c r="BL190" s="282"/>
      <c r="BM190" s="282"/>
      <c r="BN190" s="282" t="s">
        <v>180</v>
      </c>
      <c r="BO190" s="282">
        <f>SUM(BO5:BO18)</f>
        <v>37062834.974694148</v>
      </c>
      <c r="BP190" s="281">
        <f t="shared" ref="BP190:BP195" si="831">BO190/$BO$186</f>
        <v>0.31395495677435808</v>
      </c>
      <c r="BQ190" s="282"/>
      <c r="BR190" s="282"/>
      <c r="BS190" s="282" t="s">
        <v>180</v>
      </c>
      <c r="BT190" s="282">
        <f>SUM(BT5:BT18)</f>
        <v>4928757.2191934576</v>
      </c>
      <c r="BU190" s="281">
        <f t="shared" ref="BU190:BU195" si="832">BT190/$BT$186</f>
        <v>0.16454870823809609</v>
      </c>
      <c r="BV190" s="282"/>
      <c r="BW190" s="282"/>
      <c r="BX190" s="282" t="s">
        <v>180</v>
      </c>
      <c r="BY190" s="282">
        <f>SUM(BY5:BY18)</f>
        <v>4799522.48196158</v>
      </c>
      <c r="BZ190" s="281">
        <f t="shared" ref="BZ190:BZ195" si="833">BY190/$BY$186</f>
        <v>0.37948303652473042</v>
      </c>
      <c r="CA190" s="279"/>
    </row>
    <row r="191" spans="1:79" ht="14.25" customHeight="1" x14ac:dyDescent="0.35">
      <c r="B191" s="15"/>
      <c r="C191" s="15"/>
      <c r="D191" s="15"/>
      <c r="E191" s="15"/>
      <c r="F191" s="15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2"/>
      <c r="U191" s="20"/>
      <c r="V191" s="95"/>
      <c r="W191" s="40"/>
      <c r="X191" s="40"/>
      <c r="Y191" s="40"/>
      <c r="Z191" s="40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I191" s="280" t="s">
        <v>181</v>
      </c>
      <c r="BJ191" s="282">
        <f>SUM(BJ20:BJ37)</f>
        <v>48745225.26770626</v>
      </c>
      <c r="BK191" s="281">
        <f t="shared" si="830"/>
        <v>0.38727046857044428</v>
      </c>
      <c r="BL191" s="282"/>
      <c r="BM191" s="282"/>
      <c r="BN191" s="282" t="s">
        <v>181</v>
      </c>
      <c r="BO191" s="282">
        <f>SUM(BO20:BO37)</f>
        <v>49485206.933638357</v>
      </c>
      <c r="BP191" s="281">
        <f t="shared" si="831"/>
        <v>0.41918342227269956</v>
      </c>
      <c r="BQ191" s="282"/>
      <c r="BR191" s="282"/>
      <c r="BS191" s="282" t="s">
        <v>181</v>
      </c>
      <c r="BT191" s="282">
        <f>SUM(BT20:BT37)</f>
        <v>8917081.1005831789</v>
      </c>
      <c r="BU191" s="281">
        <f t="shared" si="832"/>
        <v>0.29770063955298864</v>
      </c>
      <c r="BV191" s="282"/>
      <c r="BW191" s="282"/>
      <c r="BX191" s="282" t="s">
        <v>181</v>
      </c>
      <c r="BY191" s="282">
        <f>SUM(BY20:BY37)</f>
        <v>2014580.2682373573</v>
      </c>
      <c r="BZ191" s="281">
        <f t="shared" si="833"/>
        <v>0.1592864791001177</v>
      </c>
      <c r="CA191" s="279"/>
    </row>
    <row r="192" spans="1:79" ht="14.25" customHeight="1" x14ac:dyDescent="0.35">
      <c r="B192" s="15"/>
      <c r="C192" s="15"/>
      <c r="D192" s="15"/>
      <c r="E192" s="15"/>
      <c r="F192" s="15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2"/>
      <c r="U192" s="20"/>
      <c r="V192" s="95"/>
      <c r="W192" s="40"/>
      <c r="X192" s="40"/>
      <c r="Y192" s="40"/>
      <c r="Z192" s="40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I192" s="280" t="s">
        <v>182</v>
      </c>
      <c r="BJ192" s="282">
        <f>SUM(BJ39:BJ85)</f>
        <v>18089036.641676031</v>
      </c>
      <c r="BK192" s="281">
        <f t="shared" si="830"/>
        <v>0.14371355671733579</v>
      </c>
      <c r="BL192" s="282"/>
      <c r="BM192" s="282"/>
      <c r="BN192" s="282" t="s">
        <v>182</v>
      </c>
      <c r="BO192" s="282">
        <f>SUM(BO39:BO85)</f>
        <v>7456734.6849048445</v>
      </c>
      <c r="BP192" s="281">
        <f t="shared" si="831"/>
        <v>6.3165130710470599E-2</v>
      </c>
      <c r="BQ192" s="282"/>
      <c r="BR192" s="282"/>
      <c r="BS192" s="282" t="s">
        <v>182</v>
      </c>
      <c r="BT192" s="282">
        <f>SUM(BT39:BT85)</f>
        <v>4862712.7205175236</v>
      </c>
      <c r="BU192" s="281">
        <f t="shared" si="832"/>
        <v>0.16234378386060039</v>
      </c>
      <c r="BV192" s="282"/>
      <c r="BW192" s="282"/>
      <c r="BX192" s="282" t="s">
        <v>182</v>
      </c>
      <c r="BY192" s="282">
        <f>SUM(BY39:BY85)</f>
        <v>948809.42798779777</v>
      </c>
      <c r="BZ192" s="281">
        <f t="shared" si="833"/>
        <v>7.5019355398236523E-2</v>
      </c>
      <c r="CA192" s="279"/>
    </row>
    <row r="193" spans="2:79" ht="14.25" customHeight="1" x14ac:dyDescent="0.35">
      <c r="B193" s="15"/>
      <c r="C193" s="15"/>
      <c r="D193" s="15"/>
      <c r="E193" s="15"/>
      <c r="F193" s="15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2"/>
      <c r="U193" s="40"/>
      <c r="V193" s="95"/>
      <c r="W193" s="40"/>
      <c r="X193" s="40"/>
      <c r="Y193" s="40"/>
      <c r="Z193" s="40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I193" s="280" t="s">
        <v>183</v>
      </c>
      <c r="BJ193" s="282">
        <f>SUM(BJ87:BJ110)</f>
        <v>4885387.8013057895</v>
      </c>
      <c r="BK193" s="281">
        <f t="shared" si="830"/>
        <v>3.8813369157070128E-2</v>
      </c>
      <c r="BL193" s="282"/>
      <c r="BM193" s="282"/>
      <c r="BN193" s="282" t="s">
        <v>183</v>
      </c>
      <c r="BO193" s="282">
        <f>SUM(BO87:BO110)</f>
        <v>2874259.8079141253</v>
      </c>
      <c r="BP193" s="281">
        <f t="shared" si="831"/>
        <v>2.4347519944658544E-2</v>
      </c>
      <c r="BQ193" s="282"/>
      <c r="BR193" s="282"/>
      <c r="BS193" s="282" t="s">
        <v>183</v>
      </c>
      <c r="BT193" s="282">
        <f>SUM(BT87:BT110)</f>
        <v>1049057.3052110111</v>
      </c>
      <c r="BU193" s="281">
        <f t="shared" si="832"/>
        <v>3.5023235424945051E-2</v>
      </c>
      <c r="BV193" s="282"/>
      <c r="BW193" s="282"/>
      <c r="BX193" s="282" t="s">
        <v>183</v>
      </c>
      <c r="BY193" s="282">
        <f>SUM(BY87:BY110)</f>
        <v>76812.575120633672</v>
      </c>
      <c r="BZ193" s="281">
        <f t="shared" si="833"/>
        <v>6.0733269527573318E-3</v>
      </c>
      <c r="CA193" s="279"/>
    </row>
    <row r="194" spans="2:79" ht="14.25" customHeight="1" x14ac:dyDescent="0.35">
      <c r="B194" s="15"/>
      <c r="C194" s="15"/>
      <c r="D194" s="15"/>
      <c r="E194" s="15"/>
      <c r="F194" s="15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2"/>
      <c r="U194" s="40"/>
      <c r="V194" s="40"/>
      <c r="W194" s="40"/>
      <c r="X194" s="40"/>
      <c r="Y194" s="40"/>
      <c r="Z194" s="40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I194" s="280" t="s">
        <v>246</v>
      </c>
      <c r="BJ194" s="282">
        <f>SUM(BJ112:BJ132)</f>
        <v>50265.653437370325</v>
      </c>
      <c r="BK194" s="281">
        <f t="shared" si="830"/>
        <v>3.9934994766731492E-4</v>
      </c>
      <c r="BL194" s="282"/>
      <c r="BM194" s="282"/>
      <c r="BN194" s="282" t="s">
        <v>246</v>
      </c>
      <c r="BO194" s="282">
        <f>SUM(BO112:BO132)</f>
        <v>56205.06920820332</v>
      </c>
      <c r="BP194" s="281">
        <f t="shared" si="831"/>
        <v>4.7610659265028059E-4</v>
      </c>
      <c r="BQ194" s="282"/>
      <c r="BR194" s="282"/>
      <c r="BS194" s="282" t="s">
        <v>246</v>
      </c>
      <c r="BT194" s="282">
        <f>SUM(BT112:BT132)</f>
        <v>86633.502343255517</v>
      </c>
      <c r="BU194" s="281">
        <f t="shared" si="832"/>
        <v>2.8922972398014615E-3</v>
      </c>
      <c r="BV194" s="282"/>
      <c r="BW194" s="282"/>
      <c r="BX194" s="282" t="s">
        <v>246</v>
      </c>
      <c r="BY194" s="282">
        <f>SUM(BY112:BY132)</f>
        <v>3413.9472270323877</v>
      </c>
      <c r="BZ194" s="281">
        <f t="shared" si="833"/>
        <v>2.6992999097692413E-4</v>
      </c>
      <c r="CA194" s="279"/>
    </row>
    <row r="195" spans="2:79" ht="14.25" customHeight="1" x14ac:dyDescent="0.35">
      <c r="B195" s="15"/>
      <c r="C195" s="15"/>
      <c r="D195" s="15"/>
      <c r="E195" s="15"/>
      <c r="F195" s="15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2"/>
      <c r="U195" s="40"/>
      <c r="V195" s="40"/>
      <c r="W195" s="40"/>
      <c r="X195" s="40"/>
      <c r="Y195" s="40"/>
      <c r="Z195" s="40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I195" s="280" t="s">
        <v>185</v>
      </c>
      <c r="BJ195" s="282">
        <f>SUM(BJ134:BJ184)</f>
        <v>13647760.657246551</v>
      </c>
      <c r="BK195" s="281">
        <f t="shared" si="830"/>
        <v>0.10842856168254721</v>
      </c>
      <c r="BL195" s="282"/>
      <c r="BM195" s="282"/>
      <c r="BN195" s="282" t="s">
        <v>185</v>
      </c>
      <c r="BO195" s="282">
        <f>SUM(BO134:BO184)</f>
        <v>21116199.269693695</v>
      </c>
      <c r="BP195" s="281">
        <f t="shared" si="831"/>
        <v>0.17887286370516303</v>
      </c>
      <c r="BQ195" s="282"/>
      <c r="BR195" s="282"/>
      <c r="BS195" s="282" t="s">
        <v>185</v>
      </c>
      <c r="BT195" s="282">
        <f>SUM(BT134:BT184)</f>
        <v>10108939.018583674</v>
      </c>
      <c r="BU195" s="281">
        <f t="shared" si="832"/>
        <v>0.33749133568356837</v>
      </c>
      <c r="BV195" s="282"/>
      <c r="BW195" s="282"/>
      <c r="BX195" s="282" t="s">
        <v>185</v>
      </c>
      <c r="BY195" s="282">
        <f>SUM(BY134:BY184)</f>
        <v>4804389.6999842348</v>
      </c>
      <c r="BZ195" s="281">
        <f t="shared" si="833"/>
        <v>0.37986787203318084</v>
      </c>
      <c r="CA195" s="279"/>
    </row>
    <row r="196" spans="2:79" ht="14.25" customHeight="1" x14ac:dyDescent="0.35">
      <c r="B196" s="15"/>
      <c r="C196" s="15"/>
      <c r="D196" s="15"/>
      <c r="E196" s="15"/>
      <c r="F196" s="15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2"/>
      <c r="U196" s="40"/>
      <c r="V196" s="40"/>
      <c r="W196" s="40"/>
      <c r="X196" s="40"/>
      <c r="Y196" s="40"/>
      <c r="Z196" s="40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J196" s="20"/>
      <c r="BK196" s="21"/>
      <c r="BO196" s="20"/>
      <c r="BP196" s="21"/>
      <c r="BT196" s="20"/>
      <c r="BU196" s="21"/>
      <c r="BY196" s="20"/>
      <c r="BZ196" s="21"/>
    </row>
    <row r="197" spans="2:79" ht="14.25" customHeight="1" x14ac:dyDescent="0.35">
      <c r="B197" s="15"/>
      <c r="C197" s="15"/>
      <c r="D197" s="15"/>
      <c r="E197" s="15"/>
      <c r="F197" s="15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2"/>
      <c r="U197" s="40"/>
      <c r="V197" s="40"/>
      <c r="W197" s="40"/>
      <c r="X197" s="40"/>
      <c r="Y197" s="40"/>
      <c r="Z197" s="40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</row>
    <row r="198" spans="2:79" ht="14.25" customHeight="1" x14ac:dyDescent="0.35">
      <c r="B198" s="15"/>
      <c r="C198" s="15"/>
      <c r="D198" s="15"/>
      <c r="E198" s="15"/>
      <c r="F198" s="15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2"/>
      <c r="U198" s="40"/>
      <c r="V198" s="40"/>
      <c r="W198" s="40"/>
      <c r="X198" s="40"/>
      <c r="Y198" s="40"/>
      <c r="Z198" s="40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</row>
    <row r="199" spans="2:79" ht="14.25" customHeight="1" x14ac:dyDescent="0.35">
      <c r="B199" s="15"/>
      <c r="C199" s="15"/>
      <c r="D199" s="15"/>
      <c r="E199" s="15"/>
      <c r="F199" s="15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2"/>
      <c r="U199" s="40"/>
      <c r="V199" s="40"/>
      <c r="W199" s="40"/>
      <c r="X199" s="40"/>
      <c r="Y199" s="40"/>
      <c r="Z199" s="40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</row>
    <row r="200" spans="2:79" ht="14.25" customHeight="1" x14ac:dyDescent="0.35">
      <c r="B200" s="15"/>
      <c r="C200" s="15"/>
      <c r="D200" s="15"/>
      <c r="E200" s="15"/>
      <c r="F200" s="15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2"/>
      <c r="U200" s="40"/>
      <c r="V200" s="40"/>
      <c r="W200" s="40"/>
      <c r="X200" s="40"/>
      <c r="Y200" s="40"/>
      <c r="Z200" s="40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</row>
    <row r="201" spans="2:79" ht="14.25" customHeight="1" x14ac:dyDescent="0.35">
      <c r="B201" s="15"/>
      <c r="C201" s="15"/>
      <c r="D201" s="15"/>
      <c r="E201" s="15"/>
      <c r="F201" s="15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2"/>
      <c r="U201" s="40"/>
      <c r="V201" s="40"/>
      <c r="W201" s="40"/>
      <c r="X201" s="40"/>
      <c r="Y201" s="40"/>
      <c r="Z201" s="40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</row>
    <row r="202" spans="2:79" ht="14.25" customHeight="1" x14ac:dyDescent="0.35">
      <c r="B202" s="15"/>
      <c r="C202" s="15"/>
      <c r="D202" s="15"/>
      <c r="E202" s="15"/>
      <c r="F202" s="15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2"/>
      <c r="U202" s="40"/>
      <c r="V202" s="40"/>
      <c r="W202" s="40"/>
      <c r="X202" s="40"/>
      <c r="Y202" s="40"/>
      <c r="Z202" s="40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</row>
    <row r="203" spans="2:79" ht="14.25" customHeight="1" x14ac:dyDescent="0.35">
      <c r="B203" s="15"/>
      <c r="C203" s="15"/>
      <c r="D203" s="15"/>
      <c r="E203" s="15"/>
      <c r="F203" s="15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2"/>
      <c r="U203" s="40"/>
      <c r="V203" s="40"/>
      <c r="W203" s="40"/>
      <c r="X203" s="40"/>
      <c r="Y203" s="40"/>
      <c r="Z203" s="40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K203" s="20"/>
      <c r="BL203" s="20"/>
    </row>
    <row r="204" spans="2:79" ht="14.25" customHeight="1" x14ac:dyDescent="0.35">
      <c r="B204" s="15"/>
      <c r="C204" s="15"/>
      <c r="D204" s="15"/>
      <c r="E204" s="15"/>
      <c r="F204" s="15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2"/>
      <c r="U204" s="40"/>
      <c r="V204" s="40"/>
      <c r="W204" s="40"/>
      <c r="X204" s="40"/>
      <c r="Y204" s="40"/>
      <c r="Z204" s="40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J204" s="1"/>
      <c r="BK204" s="1"/>
      <c r="BL204" s="1"/>
      <c r="BM204" s="20"/>
    </row>
    <row r="205" spans="2:79" ht="14.25" customHeight="1" x14ac:dyDescent="0.35">
      <c r="B205" s="15"/>
      <c r="C205" s="15"/>
      <c r="D205" s="15"/>
      <c r="E205" s="15"/>
      <c r="F205" s="15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2"/>
      <c r="U205" s="40"/>
      <c r="V205" s="40"/>
      <c r="W205" s="40"/>
      <c r="X205" s="40"/>
      <c r="Y205" s="40"/>
      <c r="Z205" s="40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</row>
    <row r="206" spans="2:79" ht="14.25" customHeight="1" x14ac:dyDescent="0.35">
      <c r="B206" s="15"/>
      <c r="C206" s="15"/>
      <c r="D206" s="15"/>
      <c r="E206" s="15"/>
      <c r="F206" s="15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2"/>
      <c r="U206" s="40"/>
      <c r="V206" s="40"/>
      <c r="W206" s="40"/>
      <c r="X206" s="40"/>
      <c r="Y206" s="40"/>
      <c r="Z206" s="40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</row>
    <row r="207" spans="2:79" ht="14.25" customHeight="1" x14ac:dyDescent="0.35">
      <c r="B207" s="15"/>
      <c r="C207" s="15"/>
      <c r="D207" s="15"/>
      <c r="E207" s="15"/>
      <c r="F207" s="15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2"/>
      <c r="U207" s="40"/>
      <c r="V207" s="40"/>
      <c r="W207" s="40"/>
      <c r="X207" s="40"/>
      <c r="Y207" s="40"/>
      <c r="Z207" s="40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</row>
    <row r="208" spans="2:79" ht="14.25" customHeight="1" x14ac:dyDescent="0.35">
      <c r="B208" s="15"/>
      <c r="C208" s="15"/>
      <c r="D208" s="15"/>
      <c r="E208" s="15"/>
      <c r="F208" s="15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2"/>
      <c r="U208" s="40"/>
      <c r="V208" s="40"/>
      <c r="W208" s="40"/>
      <c r="X208" s="40"/>
      <c r="Y208" s="40"/>
      <c r="Z208" s="40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</row>
    <row r="209" spans="2:62" ht="14.25" customHeight="1" x14ac:dyDescent="0.35">
      <c r="B209" s="15"/>
      <c r="C209" s="15"/>
      <c r="D209" s="15"/>
      <c r="E209" s="15"/>
      <c r="F209" s="15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2"/>
      <c r="U209" s="40"/>
      <c r="V209" s="40"/>
      <c r="W209" s="40"/>
      <c r="X209" s="40"/>
      <c r="Y209" s="40"/>
      <c r="Z209" s="40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</row>
    <row r="210" spans="2:62" ht="14.25" customHeight="1" x14ac:dyDescent="0.35">
      <c r="B210" s="15"/>
      <c r="C210" s="15"/>
      <c r="D210" s="15"/>
      <c r="E210" s="15"/>
      <c r="F210" s="15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2"/>
      <c r="U210" s="40"/>
      <c r="V210" s="40"/>
      <c r="W210" s="40"/>
      <c r="X210" s="40"/>
      <c r="Y210" s="40"/>
      <c r="Z210" s="40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J210" s="20"/>
    </row>
    <row r="211" spans="2:62" ht="14.25" customHeight="1" x14ac:dyDescent="0.35">
      <c r="B211" s="15"/>
      <c r="C211" s="15"/>
      <c r="D211" s="15"/>
      <c r="E211" s="15"/>
      <c r="F211" s="15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2"/>
      <c r="U211" s="40"/>
      <c r="V211" s="40"/>
      <c r="W211" s="40"/>
      <c r="X211" s="40"/>
      <c r="Y211" s="40"/>
      <c r="Z211" s="40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</row>
    <row r="212" spans="2:62" ht="14.25" customHeight="1" x14ac:dyDescent="0.35">
      <c r="B212" s="15"/>
      <c r="C212" s="15"/>
      <c r="D212" s="15"/>
      <c r="E212" s="15"/>
      <c r="F212" s="15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2"/>
      <c r="U212" s="40"/>
      <c r="V212" s="40"/>
      <c r="W212" s="40"/>
      <c r="X212" s="40"/>
      <c r="Y212" s="40"/>
      <c r="Z212" s="40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</row>
    <row r="213" spans="2:62" ht="14.25" customHeight="1" x14ac:dyDescent="0.35">
      <c r="B213" s="15"/>
      <c r="C213" s="15"/>
      <c r="D213" s="15"/>
      <c r="E213" s="15"/>
      <c r="F213" s="15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2"/>
      <c r="U213" s="40"/>
      <c r="V213" s="40"/>
      <c r="W213" s="40"/>
      <c r="X213" s="40"/>
      <c r="Y213" s="40"/>
      <c r="Z213" s="40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</row>
    <row r="214" spans="2:62" ht="14.25" customHeight="1" x14ac:dyDescent="0.35">
      <c r="B214" s="15"/>
      <c r="C214" s="15"/>
      <c r="D214" s="15"/>
      <c r="E214" s="15"/>
      <c r="F214" s="15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2"/>
      <c r="U214" s="40"/>
      <c r="V214" s="40"/>
      <c r="W214" s="40"/>
      <c r="X214" s="40"/>
      <c r="Y214" s="40"/>
      <c r="Z214" s="40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</row>
    <row r="215" spans="2:62" ht="14.25" customHeight="1" x14ac:dyDescent="0.35">
      <c r="B215" s="15"/>
      <c r="C215" s="15"/>
      <c r="D215" s="15"/>
      <c r="E215" s="15"/>
      <c r="F215" s="15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2"/>
      <c r="U215" s="40"/>
      <c r="V215" s="40"/>
      <c r="W215" s="40"/>
      <c r="X215" s="40"/>
      <c r="Y215" s="40"/>
      <c r="Z215" s="40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</row>
    <row r="216" spans="2:62" ht="14.25" customHeight="1" x14ac:dyDescent="0.35">
      <c r="B216" s="15"/>
      <c r="C216" s="15"/>
      <c r="D216" s="15"/>
      <c r="E216" s="15"/>
      <c r="F216" s="15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2"/>
      <c r="U216" s="40"/>
      <c r="V216" s="40"/>
      <c r="W216" s="40"/>
      <c r="X216" s="40"/>
      <c r="Y216" s="40"/>
      <c r="Z216" s="40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</row>
    <row r="217" spans="2:62" ht="14.25" customHeight="1" x14ac:dyDescent="0.35">
      <c r="B217" s="15"/>
      <c r="C217" s="15"/>
      <c r="D217" s="15"/>
      <c r="E217" s="15"/>
      <c r="F217" s="15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2"/>
      <c r="U217" s="40"/>
      <c r="V217" s="40"/>
      <c r="W217" s="40"/>
      <c r="X217" s="40"/>
      <c r="Y217" s="40"/>
      <c r="Z217" s="40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</row>
    <row r="218" spans="2:62" ht="14.25" customHeight="1" x14ac:dyDescent="0.35">
      <c r="B218" s="15"/>
      <c r="C218" s="15"/>
      <c r="D218" s="15"/>
      <c r="E218" s="15"/>
      <c r="F218" s="15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2"/>
      <c r="U218" s="40"/>
      <c r="V218" s="40"/>
      <c r="W218" s="40"/>
      <c r="X218" s="40"/>
      <c r="Y218" s="40"/>
      <c r="Z218" s="40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</row>
    <row r="219" spans="2:62" ht="14.25" customHeight="1" x14ac:dyDescent="0.35">
      <c r="B219" s="15"/>
      <c r="C219" s="15"/>
      <c r="D219" s="15"/>
      <c r="E219" s="15"/>
      <c r="F219" s="15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2"/>
      <c r="U219" s="40"/>
      <c r="V219" s="40"/>
      <c r="W219" s="40"/>
      <c r="X219" s="40"/>
      <c r="Y219" s="40"/>
      <c r="Z219" s="40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</row>
    <row r="220" spans="2:62" ht="14.25" customHeight="1" x14ac:dyDescent="0.35">
      <c r="B220" s="15"/>
      <c r="C220" s="15"/>
      <c r="D220" s="15"/>
      <c r="E220" s="15"/>
      <c r="F220" s="15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2"/>
      <c r="U220" s="40"/>
      <c r="V220" s="40"/>
      <c r="W220" s="40"/>
      <c r="X220" s="40"/>
      <c r="Y220" s="40"/>
      <c r="Z220" s="40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</row>
    <row r="221" spans="2:62" ht="14.25" customHeight="1" x14ac:dyDescent="0.35">
      <c r="B221" s="15"/>
      <c r="C221" s="15"/>
      <c r="D221" s="15"/>
      <c r="E221" s="15"/>
      <c r="F221" s="15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2"/>
      <c r="U221" s="40"/>
      <c r="V221" s="40"/>
      <c r="W221" s="40"/>
      <c r="X221" s="40"/>
      <c r="Y221" s="40"/>
      <c r="Z221" s="40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</row>
    <row r="222" spans="2:62" ht="14.25" customHeight="1" x14ac:dyDescent="0.35">
      <c r="B222" s="15"/>
      <c r="C222" s="15"/>
      <c r="D222" s="15"/>
      <c r="E222" s="15"/>
      <c r="F222" s="15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2"/>
      <c r="U222" s="40"/>
      <c r="V222" s="40"/>
      <c r="W222" s="40"/>
      <c r="X222" s="40"/>
      <c r="Y222" s="40"/>
      <c r="Z222" s="40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</row>
    <row r="223" spans="2:62" ht="14.25" customHeight="1" x14ac:dyDescent="0.35">
      <c r="B223" s="15"/>
      <c r="C223" s="15"/>
      <c r="D223" s="15"/>
      <c r="E223" s="15"/>
      <c r="F223" s="15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2"/>
      <c r="U223" s="40"/>
      <c r="V223" s="40"/>
      <c r="W223" s="40"/>
      <c r="X223" s="40"/>
      <c r="Y223" s="40"/>
      <c r="Z223" s="40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</row>
    <row r="224" spans="2:62" ht="14.25" customHeight="1" x14ac:dyDescent="0.35">
      <c r="B224" s="15"/>
      <c r="C224" s="15"/>
      <c r="D224" s="15"/>
      <c r="E224" s="15"/>
      <c r="F224" s="15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2"/>
      <c r="U224" s="40"/>
      <c r="V224" s="40"/>
      <c r="W224" s="40"/>
      <c r="X224" s="40"/>
      <c r="Y224" s="40"/>
      <c r="Z224" s="40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</row>
    <row r="225" spans="2:59" ht="14.25" customHeight="1" x14ac:dyDescent="0.35">
      <c r="B225" s="15"/>
      <c r="C225" s="15"/>
      <c r="D225" s="15"/>
      <c r="E225" s="15"/>
      <c r="F225" s="15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2"/>
      <c r="U225" s="40"/>
      <c r="V225" s="40"/>
      <c r="W225" s="40"/>
      <c r="X225" s="40"/>
      <c r="Y225" s="40"/>
      <c r="Z225" s="40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</row>
    <row r="226" spans="2:59" ht="14.25" customHeight="1" x14ac:dyDescent="0.35">
      <c r="B226" s="15"/>
      <c r="C226" s="15"/>
      <c r="D226" s="15"/>
      <c r="E226" s="15"/>
      <c r="F226" s="15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2"/>
      <c r="U226" s="40"/>
      <c r="V226" s="40"/>
      <c r="W226" s="40"/>
      <c r="X226" s="40"/>
      <c r="Y226" s="40"/>
      <c r="Z226" s="40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</row>
    <row r="227" spans="2:59" ht="14.25" customHeight="1" x14ac:dyDescent="0.35">
      <c r="B227" s="15"/>
      <c r="C227" s="15"/>
      <c r="D227" s="15"/>
      <c r="E227" s="15"/>
      <c r="F227" s="15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2"/>
      <c r="U227" s="40"/>
      <c r="V227" s="40"/>
      <c r="W227" s="40"/>
      <c r="X227" s="40"/>
      <c r="Y227" s="40"/>
      <c r="Z227" s="40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</row>
    <row r="228" spans="2:59" ht="14.25" customHeight="1" x14ac:dyDescent="0.35">
      <c r="B228" s="15"/>
      <c r="C228" s="15"/>
      <c r="D228" s="15"/>
      <c r="E228" s="15"/>
      <c r="F228" s="15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2"/>
      <c r="U228" s="40"/>
      <c r="V228" s="40"/>
      <c r="W228" s="40"/>
      <c r="X228" s="40"/>
      <c r="Y228" s="40"/>
      <c r="Z228" s="40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</row>
    <row r="229" spans="2:59" ht="14.25" customHeight="1" x14ac:dyDescent="0.35">
      <c r="B229" s="15"/>
      <c r="C229" s="15"/>
      <c r="D229" s="15"/>
      <c r="E229" s="15"/>
      <c r="F229" s="15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2"/>
      <c r="U229" s="40"/>
      <c r="V229" s="40"/>
      <c r="W229" s="40"/>
      <c r="X229" s="40"/>
      <c r="Y229" s="40"/>
      <c r="Z229" s="40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</row>
    <row r="230" spans="2:59" ht="14.25" customHeight="1" x14ac:dyDescent="0.35">
      <c r="B230" s="15"/>
      <c r="C230" s="15"/>
      <c r="D230" s="15"/>
      <c r="E230" s="15"/>
      <c r="F230" s="15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2"/>
      <c r="U230" s="40"/>
      <c r="V230" s="40"/>
      <c r="W230" s="40"/>
      <c r="X230" s="40"/>
      <c r="Y230" s="40"/>
      <c r="Z230" s="40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</row>
    <row r="231" spans="2:59" ht="14.25" customHeight="1" x14ac:dyDescent="0.35">
      <c r="B231" s="15"/>
      <c r="C231" s="15"/>
      <c r="D231" s="15"/>
      <c r="E231" s="15"/>
      <c r="F231" s="15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2"/>
      <c r="U231" s="40"/>
      <c r="V231" s="40"/>
      <c r="W231" s="40"/>
      <c r="X231" s="40"/>
      <c r="Y231" s="40"/>
      <c r="Z231" s="40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</row>
    <row r="232" spans="2:59" ht="14.25" customHeight="1" x14ac:dyDescent="0.35">
      <c r="B232" s="15"/>
      <c r="C232" s="15"/>
      <c r="D232" s="15"/>
      <c r="E232" s="15"/>
      <c r="F232" s="15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2"/>
      <c r="U232" s="40"/>
      <c r="V232" s="40"/>
      <c r="W232" s="40"/>
      <c r="X232" s="40"/>
      <c r="Y232" s="40"/>
      <c r="Z232" s="40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</row>
    <row r="233" spans="2:59" ht="14.25" customHeight="1" x14ac:dyDescent="0.35">
      <c r="B233" s="15"/>
      <c r="C233" s="15"/>
      <c r="D233" s="15"/>
      <c r="E233" s="15"/>
      <c r="F233" s="15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2"/>
      <c r="U233" s="40"/>
      <c r="V233" s="40"/>
      <c r="W233" s="40"/>
      <c r="X233" s="40"/>
      <c r="Y233" s="40"/>
      <c r="Z233" s="40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</row>
    <row r="234" spans="2:59" ht="14.25" customHeight="1" x14ac:dyDescent="0.35">
      <c r="B234" s="15"/>
      <c r="C234" s="15"/>
      <c r="D234" s="15"/>
      <c r="E234" s="15"/>
      <c r="F234" s="15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2"/>
      <c r="U234" s="40"/>
      <c r="V234" s="40"/>
      <c r="W234" s="40"/>
      <c r="X234" s="40"/>
      <c r="Y234" s="40"/>
      <c r="Z234" s="40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</row>
    <row r="235" spans="2:59" ht="14.25" customHeight="1" x14ac:dyDescent="0.35">
      <c r="B235" s="15"/>
      <c r="C235" s="15"/>
      <c r="D235" s="15"/>
      <c r="E235" s="15"/>
      <c r="F235" s="15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2"/>
      <c r="U235" s="40"/>
      <c r="V235" s="40"/>
      <c r="W235" s="40"/>
      <c r="X235" s="40"/>
      <c r="Y235" s="40"/>
      <c r="Z235" s="40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</row>
    <row r="236" spans="2:59" ht="14.25" customHeight="1" x14ac:dyDescent="0.35">
      <c r="B236" s="15"/>
      <c r="C236" s="15"/>
      <c r="D236" s="15"/>
      <c r="E236" s="15"/>
      <c r="F236" s="15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2"/>
      <c r="U236" s="40"/>
      <c r="V236" s="40"/>
      <c r="W236" s="40"/>
      <c r="X236" s="40"/>
      <c r="Y236" s="40"/>
      <c r="Z236" s="40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</row>
    <row r="237" spans="2:59" ht="14.25" customHeight="1" x14ac:dyDescent="0.35">
      <c r="B237" s="15"/>
      <c r="C237" s="15"/>
      <c r="D237" s="15"/>
      <c r="E237" s="15"/>
      <c r="F237" s="15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2"/>
      <c r="U237" s="40"/>
      <c r="V237" s="40"/>
      <c r="W237" s="40"/>
      <c r="X237" s="40"/>
      <c r="Y237" s="40"/>
      <c r="Z237" s="40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</row>
    <row r="238" spans="2:59" ht="14.25" customHeight="1" x14ac:dyDescent="0.35">
      <c r="B238" s="15"/>
      <c r="C238" s="15"/>
      <c r="D238" s="15"/>
      <c r="E238" s="15"/>
      <c r="F238" s="15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2"/>
      <c r="U238" s="40"/>
      <c r="V238" s="40"/>
      <c r="W238" s="40"/>
      <c r="X238" s="40"/>
      <c r="Y238" s="40"/>
      <c r="Z238" s="40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</row>
    <row r="239" spans="2:59" ht="14.25" customHeight="1" x14ac:dyDescent="0.35">
      <c r="B239" s="15"/>
      <c r="C239" s="15"/>
      <c r="D239" s="15"/>
      <c r="E239" s="15"/>
      <c r="F239" s="15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2"/>
      <c r="U239" s="40"/>
      <c r="V239" s="40"/>
      <c r="W239" s="40"/>
      <c r="X239" s="40"/>
      <c r="Y239" s="40"/>
      <c r="Z239" s="40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</row>
    <row r="240" spans="2:59" ht="14.25" customHeight="1" x14ac:dyDescent="0.35">
      <c r="B240" s="15"/>
      <c r="C240" s="15"/>
      <c r="D240" s="15"/>
      <c r="E240" s="15"/>
      <c r="F240" s="15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2"/>
      <c r="U240" s="40"/>
      <c r="V240" s="40"/>
      <c r="W240" s="40"/>
      <c r="X240" s="40"/>
      <c r="Y240" s="40"/>
      <c r="Z240" s="40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</row>
    <row r="241" spans="2:59" ht="14.25" customHeight="1" x14ac:dyDescent="0.35">
      <c r="B241" s="15"/>
      <c r="C241" s="15"/>
      <c r="D241" s="15"/>
      <c r="E241" s="15"/>
      <c r="F241" s="15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2"/>
      <c r="U241" s="40"/>
      <c r="V241" s="40"/>
      <c r="W241" s="40"/>
      <c r="X241" s="40"/>
      <c r="Y241" s="40"/>
      <c r="Z241" s="40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</row>
    <row r="242" spans="2:59" ht="14.25" customHeight="1" x14ac:dyDescent="0.35">
      <c r="B242" s="15"/>
      <c r="C242" s="15"/>
      <c r="D242" s="15"/>
      <c r="E242" s="15"/>
      <c r="F242" s="15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2"/>
      <c r="U242" s="40"/>
      <c r="V242" s="40"/>
      <c r="W242" s="40"/>
      <c r="X242" s="40"/>
      <c r="Y242" s="40"/>
      <c r="Z242" s="40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</row>
    <row r="243" spans="2:59" ht="14.25" customHeight="1" x14ac:dyDescent="0.35">
      <c r="B243" s="15"/>
      <c r="C243" s="15"/>
      <c r="D243" s="15"/>
      <c r="E243" s="15"/>
      <c r="F243" s="15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2"/>
      <c r="U243" s="40"/>
      <c r="V243" s="40"/>
      <c r="W243" s="40"/>
      <c r="X243" s="40"/>
      <c r="Y243" s="40"/>
      <c r="Z243" s="40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</row>
    <row r="244" spans="2:59" ht="14.25" customHeight="1" x14ac:dyDescent="0.35">
      <c r="B244" s="15"/>
      <c r="C244" s="15"/>
      <c r="D244" s="15"/>
      <c r="E244" s="15"/>
      <c r="F244" s="15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2"/>
      <c r="U244" s="40"/>
      <c r="V244" s="40"/>
      <c r="W244" s="40"/>
      <c r="X244" s="40"/>
      <c r="Y244" s="40"/>
      <c r="Z244" s="40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</row>
    <row r="245" spans="2:59" ht="14.25" customHeight="1" x14ac:dyDescent="0.35">
      <c r="B245" s="15"/>
      <c r="C245" s="15"/>
      <c r="D245" s="15"/>
      <c r="E245" s="15"/>
      <c r="F245" s="15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2"/>
      <c r="U245" s="40"/>
      <c r="V245" s="40"/>
      <c r="W245" s="40"/>
      <c r="X245" s="40"/>
      <c r="Y245" s="40"/>
      <c r="Z245" s="40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</row>
    <row r="246" spans="2:59" ht="14.25" customHeight="1" x14ac:dyDescent="0.35">
      <c r="B246" s="15"/>
      <c r="C246" s="15"/>
      <c r="D246" s="15"/>
      <c r="E246" s="15"/>
      <c r="F246" s="15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2"/>
      <c r="U246" s="40"/>
      <c r="V246" s="40"/>
      <c r="W246" s="40"/>
      <c r="X246" s="40"/>
      <c r="Y246" s="40"/>
      <c r="Z246" s="40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</row>
    <row r="247" spans="2:59" ht="14.25" customHeight="1" x14ac:dyDescent="0.35">
      <c r="B247" s="15"/>
      <c r="C247" s="15"/>
      <c r="D247" s="15"/>
      <c r="E247" s="15"/>
      <c r="F247" s="15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2"/>
      <c r="U247" s="40"/>
      <c r="V247" s="40"/>
      <c r="W247" s="40"/>
      <c r="X247" s="40"/>
      <c r="Y247" s="40"/>
      <c r="Z247" s="40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</row>
    <row r="248" spans="2:59" ht="14.25" customHeight="1" x14ac:dyDescent="0.35">
      <c r="B248" s="15"/>
      <c r="C248" s="15"/>
      <c r="D248" s="15"/>
      <c r="E248" s="15"/>
      <c r="F248" s="15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2"/>
      <c r="U248" s="40"/>
      <c r="V248" s="40"/>
      <c r="W248" s="40"/>
      <c r="X248" s="40"/>
      <c r="Y248" s="40"/>
      <c r="Z248" s="40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</row>
    <row r="249" spans="2:59" ht="14.25" customHeight="1" x14ac:dyDescent="0.35">
      <c r="B249" s="15"/>
      <c r="C249" s="15"/>
      <c r="D249" s="15"/>
      <c r="E249" s="15"/>
      <c r="F249" s="15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2"/>
      <c r="U249" s="40"/>
      <c r="V249" s="40"/>
      <c r="W249" s="40"/>
      <c r="X249" s="40"/>
      <c r="Y249" s="40"/>
      <c r="Z249" s="40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</row>
    <row r="250" spans="2:59" ht="14.25" customHeight="1" x14ac:dyDescent="0.35">
      <c r="B250" s="15"/>
      <c r="C250" s="15"/>
      <c r="D250" s="15"/>
      <c r="E250" s="15"/>
      <c r="F250" s="15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2"/>
      <c r="U250" s="40"/>
      <c r="V250" s="40"/>
      <c r="W250" s="40"/>
      <c r="X250" s="40"/>
      <c r="Y250" s="40"/>
      <c r="Z250" s="40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</row>
    <row r="251" spans="2:59" ht="14.25" customHeight="1" x14ac:dyDescent="0.35">
      <c r="B251" s="15"/>
      <c r="C251" s="15"/>
      <c r="D251" s="15"/>
      <c r="E251" s="15"/>
      <c r="F251" s="15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2"/>
      <c r="U251" s="40"/>
      <c r="V251" s="40"/>
      <c r="W251" s="40"/>
      <c r="X251" s="40"/>
      <c r="Y251" s="40"/>
      <c r="Z251" s="40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</row>
    <row r="252" spans="2:59" ht="14.25" customHeight="1" x14ac:dyDescent="0.35">
      <c r="B252" s="15"/>
      <c r="C252" s="15"/>
      <c r="D252" s="15"/>
      <c r="E252" s="15"/>
      <c r="F252" s="15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2"/>
      <c r="U252" s="40"/>
      <c r="V252" s="40"/>
      <c r="W252" s="40"/>
      <c r="X252" s="40"/>
      <c r="Y252" s="40"/>
      <c r="Z252" s="40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</row>
    <row r="253" spans="2:59" ht="14.25" customHeight="1" x14ac:dyDescent="0.35">
      <c r="B253" s="15"/>
      <c r="C253" s="15"/>
      <c r="D253" s="15"/>
      <c r="E253" s="15"/>
      <c r="F253" s="15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2"/>
      <c r="U253" s="40"/>
      <c r="V253" s="40"/>
      <c r="W253" s="40"/>
      <c r="X253" s="40"/>
      <c r="Y253" s="40"/>
      <c r="Z253" s="40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</row>
    <row r="254" spans="2:59" ht="14.25" customHeight="1" x14ac:dyDescent="0.35">
      <c r="B254" s="15"/>
      <c r="C254" s="15"/>
      <c r="D254" s="15"/>
      <c r="E254" s="15"/>
      <c r="F254" s="15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2"/>
      <c r="U254" s="40"/>
      <c r="V254" s="40"/>
      <c r="W254" s="40"/>
      <c r="X254" s="40"/>
      <c r="Y254" s="40"/>
      <c r="Z254" s="40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</row>
    <row r="255" spans="2:59" ht="14.25" customHeight="1" x14ac:dyDescent="0.35">
      <c r="B255" s="15"/>
      <c r="C255" s="15"/>
      <c r="D255" s="15"/>
      <c r="E255" s="15"/>
      <c r="F255" s="15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2"/>
      <c r="U255" s="40"/>
      <c r="V255" s="40"/>
      <c r="W255" s="40"/>
      <c r="X255" s="40"/>
      <c r="Y255" s="40"/>
      <c r="Z255" s="40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</row>
    <row r="256" spans="2:59" ht="14.25" customHeight="1" x14ac:dyDescent="0.35">
      <c r="B256" s="15"/>
      <c r="C256" s="15"/>
      <c r="D256" s="15"/>
      <c r="E256" s="15"/>
      <c r="F256" s="15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2"/>
      <c r="U256" s="40"/>
      <c r="V256" s="40"/>
      <c r="W256" s="40"/>
      <c r="X256" s="40"/>
      <c r="Y256" s="40"/>
      <c r="Z256" s="40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</row>
    <row r="257" spans="2:59" ht="14.25" customHeight="1" x14ac:dyDescent="0.35">
      <c r="B257" s="15"/>
      <c r="C257" s="15"/>
      <c r="D257" s="15"/>
      <c r="E257" s="15"/>
      <c r="F257" s="15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2"/>
      <c r="U257" s="40"/>
      <c r="V257" s="40"/>
      <c r="W257" s="40"/>
      <c r="X257" s="40"/>
      <c r="Y257" s="40"/>
      <c r="Z257" s="40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</row>
    <row r="258" spans="2:59" ht="14.25" customHeight="1" x14ac:dyDescent="0.35">
      <c r="B258" s="15"/>
      <c r="C258" s="15"/>
      <c r="D258" s="15"/>
      <c r="E258" s="15"/>
      <c r="F258" s="15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2"/>
      <c r="U258" s="40"/>
      <c r="V258" s="40"/>
      <c r="W258" s="40"/>
      <c r="X258" s="40"/>
      <c r="Y258" s="40"/>
      <c r="Z258" s="40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</row>
    <row r="259" spans="2:59" ht="14.25" customHeight="1" x14ac:dyDescent="0.35">
      <c r="B259" s="15"/>
      <c r="C259" s="15"/>
      <c r="D259" s="15"/>
      <c r="E259" s="15"/>
      <c r="F259" s="15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2"/>
      <c r="U259" s="40"/>
      <c r="V259" s="40"/>
      <c r="W259" s="40"/>
      <c r="X259" s="40"/>
      <c r="Y259" s="40"/>
      <c r="Z259" s="40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</row>
    <row r="260" spans="2:59" ht="14.25" customHeight="1" x14ac:dyDescent="0.35">
      <c r="B260" s="15"/>
      <c r="C260" s="15"/>
      <c r="D260" s="15"/>
      <c r="E260" s="15"/>
      <c r="F260" s="15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2"/>
      <c r="U260" s="40"/>
      <c r="V260" s="40"/>
      <c r="W260" s="40"/>
      <c r="X260" s="40"/>
      <c r="Y260" s="40"/>
      <c r="Z260" s="40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</row>
    <row r="261" spans="2:59" ht="14.25" customHeight="1" x14ac:dyDescent="0.35">
      <c r="B261" s="15"/>
      <c r="C261" s="15"/>
      <c r="D261" s="15"/>
      <c r="E261" s="15"/>
      <c r="F261" s="15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2"/>
      <c r="U261" s="40"/>
      <c r="V261" s="40"/>
      <c r="W261" s="40"/>
      <c r="X261" s="40"/>
      <c r="Y261" s="40"/>
      <c r="Z261" s="40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</row>
    <row r="262" spans="2:59" ht="14.25" customHeight="1" x14ac:dyDescent="0.35">
      <c r="B262" s="15"/>
      <c r="C262" s="15"/>
      <c r="D262" s="15"/>
      <c r="E262" s="15"/>
      <c r="F262" s="15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2"/>
      <c r="U262" s="40"/>
      <c r="V262" s="40"/>
      <c r="W262" s="40"/>
      <c r="X262" s="40"/>
      <c r="Y262" s="40"/>
      <c r="Z262" s="40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</row>
    <row r="263" spans="2:59" ht="14.25" customHeight="1" x14ac:dyDescent="0.35">
      <c r="B263" s="15"/>
      <c r="C263" s="15"/>
      <c r="D263" s="15"/>
      <c r="E263" s="15"/>
      <c r="F263" s="15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2"/>
      <c r="U263" s="40"/>
      <c r="V263" s="40"/>
      <c r="W263" s="40"/>
      <c r="X263" s="40"/>
      <c r="Y263" s="40"/>
      <c r="Z263" s="40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</row>
    <row r="264" spans="2:59" ht="14.25" customHeight="1" x14ac:dyDescent="0.35">
      <c r="B264" s="15"/>
      <c r="C264" s="15"/>
      <c r="D264" s="15"/>
      <c r="E264" s="15"/>
      <c r="F264" s="15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2"/>
      <c r="U264" s="40"/>
      <c r="V264" s="40"/>
      <c r="W264" s="40"/>
      <c r="X264" s="40"/>
      <c r="Y264" s="40"/>
      <c r="Z264" s="40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</row>
    <row r="265" spans="2:59" ht="14.25" customHeight="1" x14ac:dyDescent="0.35">
      <c r="B265" s="15"/>
      <c r="C265" s="15"/>
      <c r="D265" s="15"/>
      <c r="E265" s="15"/>
      <c r="F265" s="15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2"/>
      <c r="U265" s="40"/>
      <c r="V265" s="40"/>
      <c r="W265" s="40"/>
      <c r="X265" s="40"/>
      <c r="Y265" s="40"/>
      <c r="Z265" s="40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</row>
    <row r="266" spans="2:59" ht="14.25" customHeight="1" x14ac:dyDescent="0.35">
      <c r="B266" s="15"/>
      <c r="C266" s="15"/>
      <c r="D266" s="15"/>
      <c r="E266" s="15"/>
      <c r="F266" s="15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2"/>
      <c r="U266" s="40"/>
      <c r="V266" s="40"/>
      <c r="W266" s="40"/>
      <c r="X266" s="40"/>
      <c r="Y266" s="40"/>
      <c r="Z266" s="40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</row>
    <row r="267" spans="2:59" ht="14.25" customHeight="1" x14ac:dyDescent="0.35">
      <c r="B267" s="15"/>
      <c r="C267" s="15"/>
      <c r="D267" s="15"/>
      <c r="E267" s="15"/>
      <c r="F267" s="15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2"/>
      <c r="U267" s="40"/>
      <c r="V267" s="40"/>
      <c r="W267" s="40"/>
      <c r="X267" s="40"/>
      <c r="Y267" s="40"/>
      <c r="Z267" s="40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</row>
    <row r="268" spans="2:59" ht="14.25" customHeight="1" x14ac:dyDescent="0.35">
      <c r="B268" s="15"/>
      <c r="C268" s="15"/>
      <c r="D268" s="15"/>
      <c r="E268" s="15"/>
      <c r="F268" s="15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2"/>
      <c r="U268" s="40"/>
      <c r="V268" s="40"/>
      <c r="W268" s="40"/>
      <c r="X268" s="40"/>
      <c r="Y268" s="40"/>
      <c r="Z268" s="40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</row>
    <row r="269" spans="2:59" ht="14.25" customHeight="1" x14ac:dyDescent="0.35">
      <c r="B269" s="15"/>
      <c r="C269" s="15"/>
      <c r="D269" s="15"/>
      <c r="E269" s="15"/>
      <c r="F269" s="15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2"/>
      <c r="U269" s="40"/>
      <c r="V269" s="40"/>
      <c r="W269" s="40"/>
      <c r="X269" s="40"/>
      <c r="Y269" s="40"/>
      <c r="Z269" s="40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</row>
    <row r="270" spans="2:59" ht="14.25" customHeight="1" x14ac:dyDescent="0.35">
      <c r="B270" s="15"/>
      <c r="C270" s="15"/>
      <c r="D270" s="15"/>
      <c r="E270" s="15"/>
      <c r="F270" s="15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2"/>
      <c r="U270" s="40"/>
      <c r="V270" s="40"/>
      <c r="W270" s="40"/>
      <c r="X270" s="40"/>
      <c r="Y270" s="40"/>
      <c r="Z270" s="40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</row>
    <row r="271" spans="2:59" ht="14.25" customHeight="1" x14ac:dyDescent="0.35">
      <c r="B271" s="15"/>
      <c r="C271" s="15"/>
      <c r="D271" s="15"/>
      <c r="E271" s="15"/>
      <c r="F271" s="15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2"/>
      <c r="U271" s="40"/>
      <c r="V271" s="40"/>
      <c r="W271" s="40"/>
      <c r="X271" s="40"/>
      <c r="Y271" s="40"/>
      <c r="Z271" s="40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</row>
    <row r="272" spans="2:59" ht="14.25" customHeight="1" x14ac:dyDescent="0.35">
      <c r="B272" s="15"/>
      <c r="C272" s="15"/>
      <c r="D272" s="15"/>
      <c r="E272" s="15"/>
      <c r="F272" s="15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2"/>
      <c r="U272" s="40"/>
      <c r="V272" s="40"/>
      <c r="W272" s="40"/>
      <c r="X272" s="40"/>
      <c r="Y272" s="40"/>
      <c r="Z272" s="40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</row>
    <row r="273" spans="2:59" ht="14.25" customHeight="1" x14ac:dyDescent="0.35">
      <c r="B273" s="15"/>
      <c r="C273" s="15"/>
      <c r="D273" s="15"/>
      <c r="E273" s="15"/>
      <c r="F273" s="15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2"/>
      <c r="U273" s="40"/>
      <c r="V273" s="40"/>
      <c r="W273" s="40"/>
      <c r="X273" s="40"/>
      <c r="Y273" s="40"/>
      <c r="Z273" s="40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</row>
    <row r="274" spans="2:59" ht="14.25" customHeight="1" x14ac:dyDescent="0.35">
      <c r="B274" s="15"/>
      <c r="C274" s="15"/>
      <c r="D274" s="15"/>
      <c r="E274" s="15"/>
      <c r="F274" s="15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2"/>
      <c r="U274" s="40"/>
      <c r="V274" s="40"/>
      <c r="W274" s="40"/>
      <c r="X274" s="40"/>
      <c r="Y274" s="40"/>
      <c r="Z274" s="40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</row>
    <row r="275" spans="2:59" ht="14.25" customHeight="1" x14ac:dyDescent="0.35">
      <c r="B275" s="15"/>
      <c r="C275" s="15"/>
      <c r="D275" s="15"/>
      <c r="E275" s="15"/>
      <c r="F275" s="15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2"/>
      <c r="U275" s="40"/>
      <c r="V275" s="40"/>
      <c r="W275" s="40"/>
      <c r="X275" s="40"/>
      <c r="Y275" s="40"/>
      <c r="Z275" s="40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</row>
    <row r="276" spans="2:59" ht="14.25" customHeight="1" x14ac:dyDescent="0.35">
      <c r="B276" s="15"/>
      <c r="C276" s="15"/>
      <c r="D276" s="15"/>
      <c r="E276" s="15"/>
      <c r="F276" s="15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2"/>
      <c r="U276" s="40"/>
      <c r="V276" s="40"/>
      <c r="W276" s="40"/>
      <c r="X276" s="40"/>
      <c r="Y276" s="40"/>
      <c r="Z276" s="40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</row>
    <row r="277" spans="2:59" ht="14.25" customHeight="1" x14ac:dyDescent="0.35">
      <c r="B277" s="15"/>
      <c r="C277" s="15"/>
      <c r="D277" s="15"/>
      <c r="E277" s="15"/>
      <c r="F277" s="15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2"/>
      <c r="U277" s="40"/>
      <c r="V277" s="40"/>
      <c r="W277" s="40"/>
      <c r="X277" s="40"/>
      <c r="Y277" s="40"/>
      <c r="Z277" s="40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</row>
    <row r="278" spans="2:59" ht="14.25" customHeight="1" x14ac:dyDescent="0.35">
      <c r="B278" s="15"/>
      <c r="C278" s="15"/>
      <c r="D278" s="15"/>
      <c r="E278" s="15"/>
      <c r="F278" s="15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2"/>
      <c r="U278" s="40"/>
      <c r="V278" s="40"/>
      <c r="W278" s="40"/>
      <c r="X278" s="40"/>
      <c r="Y278" s="40"/>
      <c r="Z278" s="40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</row>
    <row r="279" spans="2:59" ht="14.25" customHeight="1" x14ac:dyDescent="0.35">
      <c r="B279" s="15"/>
      <c r="C279" s="15"/>
      <c r="D279" s="15"/>
      <c r="E279" s="15"/>
      <c r="F279" s="15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2"/>
      <c r="U279" s="40"/>
      <c r="V279" s="40"/>
      <c r="W279" s="40"/>
      <c r="X279" s="40"/>
      <c r="Y279" s="40"/>
      <c r="Z279" s="40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</row>
    <row r="280" spans="2:59" ht="14.25" customHeight="1" x14ac:dyDescent="0.35">
      <c r="B280" s="15"/>
      <c r="C280" s="15"/>
      <c r="D280" s="15"/>
      <c r="E280" s="15"/>
      <c r="F280" s="15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2"/>
      <c r="U280" s="40"/>
      <c r="V280" s="40"/>
      <c r="W280" s="40"/>
      <c r="X280" s="40"/>
      <c r="Y280" s="40"/>
      <c r="Z280" s="40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</row>
    <row r="281" spans="2:59" ht="14.25" customHeight="1" x14ac:dyDescent="0.35">
      <c r="B281" s="15"/>
      <c r="C281" s="15"/>
      <c r="D281" s="15"/>
      <c r="E281" s="15"/>
      <c r="F281" s="15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2"/>
      <c r="U281" s="40"/>
      <c r="V281" s="40"/>
      <c r="W281" s="40"/>
      <c r="X281" s="40"/>
      <c r="Y281" s="40"/>
      <c r="Z281" s="40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</row>
    <row r="282" spans="2:59" ht="14.25" customHeight="1" x14ac:dyDescent="0.35">
      <c r="B282" s="15"/>
      <c r="C282" s="15"/>
      <c r="D282" s="15"/>
      <c r="E282" s="15"/>
      <c r="F282" s="15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2"/>
      <c r="U282" s="40"/>
      <c r="V282" s="40"/>
      <c r="W282" s="40"/>
      <c r="X282" s="40"/>
      <c r="Y282" s="40"/>
      <c r="Z282" s="40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</row>
    <row r="283" spans="2:59" ht="14.25" customHeight="1" x14ac:dyDescent="0.35">
      <c r="B283" s="15"/>
      <c r="C283" s="15"/>
      <c r="D283" s="15"/>
      <c r="E283" s="15"/>
      <c r="F283" s="15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2"/>
      <c r="U283" s="40"/>
      <c r="V283" s="40"/>
      <c r="W283" s="40"/>
      <c r="X283" s="40"/>
      <c r="Y283" s="40"/>
      <c r="Z283" s="40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</row>
    <row r="284" spans="2:59" ht="14.25" customHeight="1" x14ac:dyDescent="0.35">
      <c r="B284" s="15"/>
      <c r="C284" s="15"/>
      <c r="D284" s="15"/>
      <c r="E284" s="15"/>
      <c r="F284" s="15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2"/>
      <c r="U284" s="40"/>
      <c r="V284" s="40"/>
      <c r="W284" s="40"/>
      <c r="X284" s="40"/>
      <c r="Y284" s="40"/>
      <c r="Z284" s="40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</row>
    <row r="285" spans="2:59" ht="14.25" customHeight="1" x14ac:dyDescent="0.35">
      <c r="B285" s="15"/>
      <c r="C285" s="15"/>
      <c r="D285" s="15"/>
      <c r="E285" s="15"/>
      <c r="F285" s="15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2"/>
      <c r="U285" s="40"/>
      <c r="V285" s="40"/>
      <c r="W285" s="40"/>
      <c r="X285" s="40"/>
      <c r="Y285" s="40"/>
      <c r="Z285" s="40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</row>
    <row r="286" spans="2:59" ht="14.25" customHeight="1" x14ac:dyDescent="0.35">
      <c r="B286" s="15"/>
      <c r="C286" s="15"/>
      <c r="D286" s="15"/>
      <c r="E286" s="15"/>
      <c r="F286" s="15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2"/>
      <c r="U286" s="40"/>
      <c r="V286" s="40"/>
      <c r="W286" s="40"/>
      <c r="X286" s="40"/>
      <c r="Y286" s="40"/>
      <c r="Z286" s="40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</row>
    <row r="287" spans="2:59" ht="14.25" customHeight="1" x14ac:dyDescent="0.35">
      <c r="B287" s="15"/>
      <c r="C287" s="15"/>
      <c r="D287" s="15"/>
      <c r="E287" s="15"/>
      <c r="F287" s="15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2"/>
      <c r="U287" s="40"/>
      <c r="V287" s="40"/>
      <c r="W287" s="40"/>
      <c r="X287" s="40"/>
      <c r="Y287" s="40"/>
      <c r="Z287" s="40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</row>
    <row r="288" spans="2:59" ht="14.25" customHeight="1" x14ac:dyDescent="0.35">
      <c r="B288" s="15"/>
      <c r="C288" s="15"/>
      <c r="D288" s="15"/>
      <c r="E288" s="15"/>
      <c r="F288" s="15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2"/>
      <c r="U288" s="40"/>
      <c r="V288" s="40"/>
      <c r="W288" s="40"/>
      <c r="X288" s="40"/>
      <c r="Y288" s="40"/>
      <c r="Z288" s="40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</row>
    <row r="289" spans="2:59" ht="14.25" customHeight="1" x14ac:dyDescent="0.35">
      <c r="B289" s="15"/>
      <c r="C289" s="15"/>
      <c r="D289" s="15"/>
      <c r="E289" s="15"/>
      <c r="F289" s="15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2"/>
      <c r="U289" s="40"/>
      <c r="V289" s="40"/>
      <c r="W289" s="40"/>
      <c r="X289" s="40"/>
      <c r="Y289" s="40"/>
      <c r="Z289" s="40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</row>
    <row r="290" spans="2:59" ht="14.25" customHeight="1" x14ac:dyDescent="0.35">
      <c r="B290" s="15"/>
      <c r="C290" s="15"/>
      <c r="D290" s="15"/>
      <c r="E290" s="15"/>
      <c r="F290" s="15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2"/>
      <c r="U290" s="40"/>
      <c r="V290" s="40"/>
      <c r="W290" s="40"/>
      <c r="X290" s="40"/>
      <c r="Y290" s="40"/>
      <c r="Z290" s="40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</row>
    <row r="291" spans="2:59" ht="14.25" customHeight="1" x14ac:dyDescent="0.35">
      <c r="B291" s="15"/>
      <c r="C291" s="15"/>
      <c r="D291" s="15"/>
      <c r="E291" s="15"/>
      <c r="F291" s="15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2"/>
      <c r="U291" s="40"/>
      <c r="V291" s="40"/>
      <c r="W291" s="40"/>
      <c r="X291" s="40"/>
      <c r="Y291" s="40"/>
      <c r="Z291" s="40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</row>
    <row r="292" spans="2:59" ht="14.25" customHeight="1" x14ac:dyDescent="0.35">
      <c r="B292" s="15"/>
      <c r="C292" s="15"/>
      <c r="D292" s="15"/>
      <c r="E292" s="15"/>
      <c r="F292" s="15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2"/>
      <c r="U292" s="40"/>
      <c r="V292" s="40"/>
      <c r="W292" s="40"/>
      <c r="X292" s="40"/>
      <c r="Y292" s="40"/>
      <c r="Z292" s="40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</row>
    <row r="293" spans="2:59" ht="14.25" customHeight="1" x14ac:dyDescent="0.35">
      <c r="B293" s="15"/>
      <c r="C293" s="15"/>
      <c r="D293" s="15"/>
      <c r="E293" s="15"/>
      <c r="F293" s="15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2"/>
      <c r="U293" s="40"/>
      <c r="V293" s="40"/>
      <c r="W293" s="40"/>
      <c r="X293" s="40"/>
      <c r="Y293" s="40"/>
      <c r="Z293" s="40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</row>
    <row r="294" spans="2:59" ht="14.25" customHeight="1" x14ac:dyDescent="0.35">
      <c r="B294" s="15"/>
      <c r="C294" s="15"/>
      <c r="D294" s="15"/>
      <c r="E294" s="15"/>
      <c r="F294" s="15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2"/>
      <c r="U294" s="40"/>
      <c r="V294" s="40"/>
      <c r="W294" s="40"/>
      <c r="X294" s="40"/>
      <c r="Y294" s="40"/>
      <c r="Z294" s="40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</row>
    <row r="295" spans="2:59" ht="14.25" customHeight="1" x14ac:dyDescent="0.35">
      <c r="B295" s="15"/>
      <c r="C295" s="15"/>
      <c r="D295" s="15"/>
      <c r="E295" s="15"/>
      <c r="F295" s="15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2"/>
      <c r="U295" s="40"/>
      <c r="V295" s="40"/>
      <c r="W295" s="40"/>
      <c r="X295" s="40"/>
      <c r="Y295" s="40"/>
      <c r="Z295" s="40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</row>
    <row r="296" spans="2:59" ht="14.25" customHeight="1" x14ac:dyDescent="0.35">
      <c r="B296" s="15"/>
      <c r="C296" s="15"/>
      <c r="D296" s="15"/>
      <c r="E296" s="15"/>
      <c r="F296" s="15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2"/>
      <c r="U296" s="40"/>
      <c r="V296" s="40"/>
      <c r="W296" s="40"/>
      <c r="X296" s="40"/>
      <c r="Y296" s="40"/>
      <c r="Z296" s="40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</row>
    <row r="297" spans="2:59" ht="14.25" customHeight="1" x14ac:dyDescent="0.35">
      <c r="B297" s="15"/>
      <c r="C297" s="15"/>
      <c r="D297" s="15"/>
      <c r="E297" s="15"/>
      <c r="F297" s="15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2"/>
      <c r="U297" s="40"/>
      <c r="V297" s="40"/>
      <c r="W297" s="40"/>
      <c r="X297" s="40"/>
      <c r="Y297" s="40"/>
      <c r="Z297" s="40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</row>
    <row r="298" spans="2:59" ht="14.25" customHeight="1" x14ac:dyDescent="0.35">
      <c r="B298" s="15"/>
      <c r="C298" s="15"/>
      <c r="D298" s="15"/>
      <c r="E298" s="15"/>
      <c r="F298" s="15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2"/>
      <c r="U298" s="40"/>
      <c r="V298" s="40"/>
      <c r="W298" s="40"/>
      <c r="X298" s="40"/>
      <c r="Y298" s="40"/>
      <c r="Z298" s="40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</row>
    <row r="299" spans="2:59" ht="14.25" customHeight="1" x14ac:dyDescent="0.35">
      <c r="B299" s="15"/>
      <c r="C299" s="15"/>
      <c r="D299" s="15"/>
      <c r="E299" s="15"/>
      <c r="F299" s="15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2"/>
      <c r="U299" s="40"/>
      <c r="V299" s="40"/>
      <c r="W299" s="40"/>
      <c r="X299" s="40"/>
      <c r="Y299" s="40"/>
      <c r="Z299" s="40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</row>
    <row r="300" spans="2:59" ht="14.25" customHeight="1" x14ac:dyDescent="0.35">
      <c r="B300" s="15"/>
      <c r="C300" s="15"/>
      <c r="D300" s="15"/>
      <c r="E300" s="15"/>
      <c r="F300" s="15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2"/>
      <c r="U300" s="40"/>
      <c r="V300" s="40"/>
      <c r="W300" s="40"/>
      <c r="X300" s="40"/>
      <c r="Y300" s="40"/>
      <c r="Z300" s="40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</row>
    <row r="301" spans="2:59" ht="14.25" customHeight="1" x14ac:dyDescent="0.35">
      <c r="B301" s="15"/>
      <c r="C301" s="15"/>
      <c r="D301" s="15"/>
      <c r="E301" s="15"/>
      <c r="F301" s="15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2"/>
      <c r="U301" s="40"/>
      <c r="V301" s="40"/>
      <c r="W301" s="40"/>
      <c r="X301" s="40"/>
      <c r="Y301" s="40"/>
      <c r="Z301" s="40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</row>
    <row r="302" spans="2:59" ht="14.25" customHeight="1" x14ac:dyDescent="0.35">
      <c r="B302" s="15"/>
      <c r="C302" s="15"/>
      <c r="D302" s="15"/>
      <c r="E302" s="15"/>
      <c r="F302" s="15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2"/>
      <c r="U302" s="40"/>
      <c r="V302" s="40"/>
      <c r="W302" s="40"/>
      <c r="X302" s="40"/>
      <c r="Y302" s="40"/>
      <c r="Z302" s="40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</row>
    <row r="303" spans="2:59" ht="14.25" customHeight="1" x14ac:dyDescent="0.35">
      <c r="B303" s="15"/>
      <c r="C303" s="15"/>
      <c r="D303" s="15"/>
      <c r="E303" s="15"/>
      <c r="F303" s="15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2"/>
      <c r="U303" s="40"/>
      <c r="V303" s="40"/>
      <c r="W303" s="40"/>
      <c r="X303" s="40"/>
      <c r="Y303" s="40"/>
      <c r="Z303" s="40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</row>
    <row r="304" spans="2:59" ht="14.25" customHeight="1" x14ac:dyDescent="0.35">
      <c r="B304" s="15"/>
      <c r="C304" s="15"/>
      <c r="D304" s="15"/>
      <c r="E304" s="15"/>
      <c r="F304" s="15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2"/>
      <c r="U304" s="40"/>
      <c r="V304" s="40"/>
      <c r="W304" s="40"/>
      <c r="X304" s="40"/>
      <c r="Y304" s="40"/>
      <c r="Z304" s="40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</row>
    <row r="305" spans="2:59" ht="14.25" customHeight="1" x14ac:dyDescent="0.35">
      <c r="B305" s="15"/>
      <c r="C305" s="15"/>
      <c r="D305" s="15"/>
      <c r="E305" s="15"/>
      <c r="F305" s="15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2"/>
      <c r="U305" s="40"/>
      <c r="V305" s="40"/>
      <c r="W305" s="40"/>
      <c r="X305" s="40"/>
      <c r="Y305" s="40"/>
      <c r="Z305" s="40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</row>
    <row r="306" spans="2:59" ht="14.25" customHeight="1" x14ac:dyDescent="0.35">
      <c r="B306" s="15"/>
      <c r="C306" s="15"/>
      <c r="D306" s="15"/>
      <c r="E306" s="15"/>
      <c r="F306" s="15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2"/>
      <c r="U306" s="40"/>
      <c r="V306" s="40"/>
      <c r="W306" s="40"/>
      <c r="X306" s="40"/>
      <c r="Y306" s="40"/>
      <c r="Z306" s="40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</row>
    <row r="307" spans="2:59" ht="14.25" customHeight="1" x14ac:dyDescent="0.35">
      <c r="B307" s="15"/>
      <c r="C307" s="15"/>
      <c r="D307" s="15"/>
      <c r="E307" s="15"/>
      <c r="F307" s="15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2"/>
      <c r="U307" s="40"/>
      <c r="V307" s="40"/>
      <c r="W307" s="40"/>
      <c r="X307" s="40"/>
      <c r="Y307" s="40"/>
      <c r="Z307" s="40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</row>
    <row r="308" spans="2:59" ht="14.25" customHeight="1" x14ac:dyDescent="0.35">
      <c r="B308" s="15"/>
      <c r="C308" s="15"/>
      <c r="D308" s="15"/>
      <c r="E308" s="15"/>
      <c r="F308" s="15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2"/>
      <c r="U308" s="40"/>
      <c r="V308" s="40"/>
      <c r="W308" s="40"/>
      <c r="X308" s="40"/>
      <c r="Y308" s="40"/>
      <c r="Z308" s="40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</row>
    <row r="309" spans="2:59" ht="14.25" customHeight="1" x14ac:dyDescent="0.35">
      <c r="B309" s="15"/>
      <c r="C309" s="15"/>
      <c r="D309" s="15"/>
      <c r="E309" s="15"/>
      <c r="F309" s="15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2"/>
      <c r="U309" s="40"/>
      <c r="V309" s="40"/>
      <c r="W309" s="40"/>
      <c r="X309" s="40"/>
      <c r="Y309" s="40"/>
      <c r="Z309" s="40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</row>
    <row r="310" spans="2:59" ht="14.25" customHeight="1" x14ac:dyDescent="0.35">
      <c r="B310" s="15"/>
      <c r="C310" s="15"/>
      <c r="D310" s="15"/>
      <c r="E310" s="15"/>
      <c r="F310" s="15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2"/>
      <c r="U310" s="40"/>
      <c r="V310" s="40"/>
      <c r="W310" s="40"/>
      <c r="X310" s="40"/>
      <c r="Y310" s="40"/>
      <c r="Z310" s="40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</row>
    <row r="311" spans="2:59" ht="14.25" customHeight="1" x14ac:dyDescent="0.35">
      <c r="B311" s="15"/>
      <c r="C311" s="15"/>
      <c r="D311" s="15"/>
      <c r="E311" s="15"/>
      <c r="F311" s="15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2"/>
      <c r="U311" s="40"/>
      <c r="V311" s="40"/>
      <c r="W311" s="40"/>
      <c r="X311" s="40"/>
      <c r="Y311" s="40"/>
      <c r="Z311" s="40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</row>
    <row r="312" spans="2:59" ht="14.25" customHeight="1" x14ac:dyDescent="0.35">
      <c r="B312" s="15"/>
      <c r="C312" s="15"/>
      <c r="D312" s="15"/>
      <c r="E312" s="15"/>
      <c r="F312" s="15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2"/>
      <c r="U312" s="40"/>
      <c r="V312" s="40"/>
      <c r="W312" s="40"/>
      <c r="X312" s="40"/>
      <c r="Y312" s="40"/>
      <c r="Z312" s="40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</row>
    <row r="313" spans="2:59" ht="14.25" customHeight="1" x14ac:dyDescent="0.35">
      <c r="B313" s="15"/>
      <c r="C313" s="15"/>
      <c r="D313" s="15"/>
      <c r="E313" s="15"/>
      <c r="F313" s="15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2"/>
      <c r="U313" s="40"/>
      <c r="V313" s="40"/>
      <c r="W313" s="40"/>
      <c r="X313" s="40"/>
      <c r="Y313" s="40"/>
      <c r="Z313" s="40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</row>
    <row r="314" spans="2:59" ht="14.25" customHeight="1" x14ac:dyDescent="0.35">
      <c r="B314" s="15"/>
      <c r="C314" s="15"/>
      <c r="D314" s="15"/>
      <c r="E314" s="15"/>
      <c r="F314" s="15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2"/>
      <c r="U314" s="40"/>
      <c r="V314" s="40"/>
      <c r="W314" s="40"/>
      <c r="X314" s="40"/>
      <c r="Y314" s="40"/>
      <c r="Z314" s="40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</row>
    <row r="315" spans="2:59" ht="14.25" customHeight="1" x14ac:dyDescent="0.35">
      <c r="B315" s="15"/>
      <c r="C315" s="15"/>
      <c r="D315" s="15"/>
      <c r="E315" s="15"/>
      <c r="F315" s="15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2"/>
      <c r="U315" s="40"/>
      <c r="V315" s="40"/>
      <c r="W315" s="40"/>
      <c r="X315" s="40"/>
      <c r="Y315" s="40"/>
      <c r="Z315" s="40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</row>
    <row r="316" spans="2:59" ht="14.25" customHeight="1" x14ac:dyDescent="0.35">
      <c r="B316" s="15"/>
      <c r="C316" s="15"/>
      <c r="D316" s="15"/>
      <c r="E316" s="15"/>
      <c r="F316" s="15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2"/>
      <c r="U316" s="40"/>
      <c r="V316" s="40"/>
      <c r="W316" s="40"/>
      <c r="X316" s="40"/>
      <c r="Y316" s="40"/>
      <c r="Z316" s="40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</row>
    <row r="317" spans="2:59" ht="14.25" customHeight="1" x14ac:dyDescent="0.35">
      <c r="B317" s="15"/>
      <c r="C317" s="15"/>
      <c r="D317" s="15"/>
      <c r="E317" s="15"/>
      <c r="F317" s="15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2"/>
      <c r="U317" s="40"/>
      <c r="V317" s="40"/>
      <c r="W317" s="40"/>
      <c r="X317" s="40"/>
      <c r="Y317" s="40"/>
      <c r="Z317" s="40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</row>
    <row r="318" spans="2:59" ht="14.25" customHeight="1" x14ac:dyDescent="0.35">
      <c r="B318" s="15"/>
      <c r="C318" s="15"/>
      <c r="D318" s="15"/>
      <c r="E318" s="15"/>
      <c r="F318" s="15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2"/>
      <c r="U318" s="40"/>
      <c r="V318" s="40"/>
      <c r="W318" s="40"/>
      <c r="X318" s="40"/>
      <c r="Y318" s="40"/>
      <c r="Z318" s="40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</row>
    <row r="319" spans="2:59" ht="14.25" customHeight="1" x14ac:dyDescent="0.35">
      <c r="B319" s="15"/>
      <c r="C319" s="15"/>
      <c r="D319" s="15"/>
      <c r="E319" s="15"/>
      <c r="F319" s="15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2"/>
      <c r="U319" s="40"/>
      <c r="V319" s="40"/>
      <c r="W319" s="40"/>
      <c r="X319" s="40"/>
      <c r="Y319" s="40"/>
      <c r="Z319" s="40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</row>
    <row r="320" spans="2:59" ht="14.25" customHeight="1" x14ac:dyDescent="0.35">
      <c r="B320" s="15"/>
      <c r="C320" s="15"/>
      <c r="D320" s="15"/>
      <c r="E320" s="15"/>
      <c r="F320" s="15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2"/>
      <c r="U320" s="40"/>
      <c r="V320" s="40"/>
      <c r="W320" s="40"/>
      <c r="X320" s="40"/>
      <c r="Y320" s="40"/>
      <c r="Z320" s="40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</row>
    <row r="321" spans="2:59" ht="14.25" customHeight="1" x14ac:dyDescent="0.35">
      <c r="B321" s="15"/>
      <c r="C321" s="15"/>
      <c r="D321" s="15"/>
      <c r="E321" s="15"/>
      <c r="F321" s="15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2"/>
      <c r="U321" s="40"/>
      <c r="V321" s="40"/>
      <c r="W321" s="40"/>
      <c r="X321" s="40"/>
      <c r="Y321" s="40"/>
      <c r="Z321" s="40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</row>
    <row r="322" spans="2:59" ht="14.25" customHeight="1" x14ac:dyDescent="0.35">
      <c r="B322" s="15"/>
      <c r="C322" s="15"/>
      <c r="D322" s="15"/>
      <c r="E322" s="15"/>
      <c r="F322" s="15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2"/>
      <c r="U322" s="40"/>
      <c r="V322" s="40"/>
      <c r="W322" s="40"/>
      <c r="X322" s="40"/>
      <c r="Y322" s="40"/>
      <c r="Z322" s="40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</row>
    <row r="323" spans="2:59" ht="14.25" customHeight="1" x14ac:dyDescent="0.35">
      <c r="B323" s="15"/>
      <c r="C323" s="15"/>
      <c r="D323" s="15"/>
      <c r="E323" s="15"/>
      <c r="F323" s="15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2"/>
      <c r="U323" s="40"/>
      <c r="V323" s="40"/>
      <c r="W323" s="40"/>
      <c r="X323" s="40"/>
      <c r="Y323" s="40"/>
      <c r="Z323" s="40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</row>
    <row r="324" spans="2:59" ht="14.25" customHeight="1" x14ac:dyDescent="0.35">
      <c r="B324" s="15"/>
      <c r="C324" s="15"/>
      <c r="D324" s="15"/>
      <c r="E324" s="15"/>
      <c r="F324" s="15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2"/>
      <c r="U324" s="40"/>
      <c r="V324" s="40"/>
      <c r="W324" s="40"/>
      <c r="X324" s="40"/>
      <c r="Y324" s="40"/>
      <c r="Z324" s="40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</row>
    <row r="325" spans="2:59" ht="14.25" customHeight="1" x14ac:dyDescent="0.35">
      <c r="B325" s="15"/>
      <c r="C325" s="15"/>
      <c r="D325" s="15"/>
      <c r="E325" s="15"/>
      <c r="F325" s="15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2"/>
      <c r="U325" s="40"/>
      <c r="V325" s="40"/>
      <c r="W325" s="40"/>
      <c r="X325" s="40"/>
      <c r="Y325" s="40"/>
      <c r="Z325" s="40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</row>
    <row r="326" spans="2:59" ht="14.25" customHeight="1" x14ac:dyDescent="0.35">
      <c r="B326" s="15"/>
      <c r="C326" s="15"/>
      <c r="D326" s="15"/>
      <c r="E326" s="15"/>
      <c r="F326" s="15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2"/>
      <c r="U326" s="40"/>
      <c r="V326" s="40"/>
      <c r="W326" s="40"/>
      <c r="X326" s="40"/>
      <c r="Y326" s="40"/>
      <c r="Z326" s="40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</row>
    <row r="327" spans="2:59" ht="14.25" customHeight="1" x14ac:dyDescent="0.35">
      <c r="B327" s="15"/>
      <c r="C327" s="15"/>
      <c r="D327" s="15"/>
      <c r="E327" s="15"/>
      <c r="F327" s="15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2"/>
      <c r="U327" s="40"/>
      <c r="V327" s="40"/>
      <c r="W327" s="40"/>
      <c r="X327" s="40"/>
      <c r="Y327" s="40"/>
      <c r="Z327" s="40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</row>
    <row r="328" spans="2:59" ht="14.25" customHeight="1" x14ac:dyDescent="0.35">
      <c r="B328" s="15"/>
      <c r="C328" s="15"/>
      <c r="D328" s="15"/>
      <c r="E328" s="15"/>
      <c r="F328" s="15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2"/>
      <c r="U328" s="40"/>
      <c r="V328" s="40"/>
      <c r="W328" s="40"/>
      <c r="X328" s="40"/>
      <c r="Y328" s="40"/>
      <c r="Z328" s="40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</row>
    <row r="329" spans="2:59" ht="14.25" customHeight="1" x14ac:dyDescent="0.35">
      <c r="B329" s="15"/>
      <c r="C329" s="15"/>
      <c r="D329" s="15"/>
      <c r="E329" s="15"/>
      <c r="F329" s="15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2"/>
      <c r="U329" s="40"/>
      <c r="V329" s="40"/>
      <c r="W329" s="40"/>
      <c r="X329" s="40"/>
      <c r="Y329" s="40"/>
      <c r="Z329" s="40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</row>
    <row r="330" spans="2:59" ht="14.25" customHeight="1" x14ac:dyDescent="0.35">
      <c r="B330" s="15"/>
      <c r="C330" s="15"/>
      <c r="D330" s="15"/>
      <c r="E330" s="15"/>
      <c r="F330" s="15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2"/>
      <c r="U330" s="40"/>
      <c r="V330" s="40"/>
      <c r="W330" s="40"/>
      <c r="X330" s="40"/>
      <c r="Y330" s="40"/>
      <c r="Z330" s="40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</row>
    <row r="331" spans="2:59" ht="14.25" customHeight="1" x14ac:dyDescent="0.35">
      <c r="B331" s="15"/>
      <c r="C331" s="15"/>
      <c r="D331" s="15"/>
      <c r="E331" s="15"/>
      <c r="F331" s="15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2"/>
      <c r="U331" s="40"/>
      <c r="V331" s="40"/>
      <c r="W331" s="40"/>
      <c r="X331" s="40"/>
      <c r="Y331" s="40"/>
      <c r="Z331" s="40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</row>
    <row r="332" spans="2:59" ht="14.25" customHeight="1" x14ac:dyDescent="0.35">
      <c r="B332" s="15"/>
      <c r="C332" s="15"/>
      <c r="D332" s="15"/>
      <c r="E332" s="15"/>
      <c r="F332" s="15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2"/>
      <c r="U332" s="40"/>
      <c r="V332" s="40"/>
      <c r="W332" s="40"/>
      <c r="X332" s="40"/>
      <c r="Y332" s="40"/>
      <c r="Z332" s="40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</row>
    <row r="333" spans="2:59" ht="14.25" customHeight="1" x14ac:dyDescent="0.35">
      <c r="B333" s="15"/>
      <c r="C333" s="15"/>
      <c r="D333" s="15"/>
      <c r="E333" s="15"/>
      <c r="F333" s="15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2"/>
      <c r="U333" s="40"/>
      <c r="V333" s="40"/>
      <c r="W333" s="40"/>
      <c r="X333" s="40"/>
      <c r="Y333" s="40"/>
      <c r="Z333" s="40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</row>
    <row r="334" spans="2:59" ht="14.25" customHeight="1" x14ac:dyDescent="0.35">
      <c r="B334" s="15"/>
      <c r="C334" s="15"/>
      <c r="D334" s="15"/>
      <c r="E334" s="15"/>
      <c r="F334" s="15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2"/>
      <c r="U334" s="40"/>
      <c r="V334" s="40"/>
      <c r="W334" s="40"/>
      <c r="X334" s="40"/>
      <c r="Y334" s="40"/>
      <c r="Z334" s="40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</row>
    <row r="335" spans="2:59" ht="14.25" customHeight="1" x14ac:dyDescent="0.35">
      <c r="B335" s="15"/>
      <c r="C335" s="15"/>
      <c r="D335" s="15"/>
      <c r="E335" s="15"/>
      <c r="F335" s="15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2"/>
      <c r="U335" s="40"/>
      <c r="V335" s="40"/>
      <c r="W335" s="40"/>
      <c r="X335" s="40"/>
      <c r="Y335" s="40"/>
      <c r="Z335" s="40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</row>
    <row r="336" spans="2:59" ht="14.25" customHeight="1" x14ac:dyDescent="0.35">
      <c r="B336" s="15"/>
      <c r="C336" s="15"/>
      <c r="D336" s="15"/>
      <c r="E336" s="15"/>
      <c r="F336" s="15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2"/>
      <c r="U336" s="40"/>
      <c r="V336" s="40"/>
      <c r="W336" s="40"/>
      <c r="X336" s="40"/>
      <c r="Y336" s="40"/>
      <c r="Z336" s="40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</row>
    <row r="337" spans="2:59" ht="14.25" customHeight="1" x14ac:dyDescent="0.35">
      <c r="B337" s="15"/>
      <c r="C337" s="15"/>
      <c r="D337" s="15"/>
      <c r="E337" s="15"/>
      <c r="F337" s="15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2"/>
      <c r="U337" s="40"/>
      <c r="V337" s="40"/>
      <c r="W337" s="40"/>
      <c r="X337" s="40"/>
      <c r="Y337" s="40"/>
      <c r="Z337" s="40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</row>
    <row r="338" spans="2:59" ht="14.25" customHeight="1" x14ac:dyDescent="0.35">
      <c r="B338" s="15"/>
      <c r="C338" s="15"/>
      <c r="D338" s="15"/>
      <c r="E338" s="15"/>
      <c r="F338" s="15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2"/>
      <c r="U338" s="40"/>
      <c r="V338" s="40"/>
      <c r="W338" s="40"/>
      <c r="X338" s="40"/>
      <c r="Y338" s="40"/>
      <c r="Z338" s="40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</row>
    <row r="339" spans="2:59" ht="14.25" customHeight="1" x14ac:dyDescent="0.35">
      <c r="B339" s="15"/>
      <c r="C339" s="15"/>
      <c r="D339" s="15"/>
      <c r="E339" s="15"/>
      <c r="F339" s="15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2"/>
      <c r="U339" s="40"/>
      <c r="V339" s="40"/>
      <c r="W339" s="40"/>
      <c r="X339" s="40"/>
      <c r="Y339" s="40"/>
      <c r="Z339" s="40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</row>
    <row r="340" spans="2:59" ht="14.25" customHeight="1" x14ac:dyDescent="0.35">
      <c r="B340" s="15"/>
      <c r="C340" s="15"/>
      <c r="D340" s="15"/>
      <c r="E340" s="15"/>
      <c r="F340" s="15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2"/>
      <c r="U340" s="40"/>
      <c r="V340" s="40"/>
      <c r="W340" s="40"/>
      <c r="X340" s="40"/>
      <c r="Y340" s="40"/>
      <c r="Z340" s="40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</row>
    <row r="341" spans="2:59" ht="14.25" customHeight="1" x14ac:dyDescent="0.35">
      <c r="B341" s="15"/>
      <c r="C341" s="15"/>
      <c r="D341" s="15"/>
      <c r="E341" s="15"/>
      <c r="F341" s="15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2"/>
      <c r="U341" s="40"/>
      <c r="V341" s="40"/>
      <c r="W341" s="40"/>
      <c r="X341" s="40"/>
      <c r="Y341" s="40"/>
      <c r="Z341" s="40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</row>
    <row r="342" spans="2:59" ht="14.25" customHeight="1" x14ac:dyDescent="0.35">
      <c r="B342" s="15"/>
      <c r="C342" s="15"/>
      <c r="D342" s="15"/>
      <c r="E342" s="15"/>
      <c r="F342" s="15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2"/>
      <c r="U342" s="40"/>
      <c r="V342" s="40"/>
      <c r="W342" s="40"/>
      <c r="X342" s="40"/>
      <c r="Y342" s="40"/>
      <c r="Z342" s="40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</row>
    <row r="343" spans="2:59" ht="14.25" customHeight="1" x14ac:dyDescent="0.35">
      <c r="B343" s="15"/>
      <c r="C343" s="15"/>
      <c r="D343" s="15"/>
      <c r="E343" s="15"/>
      <c r="F343" s="15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2"/>
      <c r="U343" s="40"/>
      <c r="V343" s="40"/>
      <c r="W343" s="40"/>
      <c r="X343" s="40"/>
      <c r="Y343" s="40"/>
      <c r="Z343" s="40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</row>
    <row r="344" spans="2:59" ht="14.25" customHeight="1" x14ac:dyDescent="0.35">
      <c r="B344" s="15"/>
      <c r="C344" s="15"/>
      <c r="D344" s="15"/>
      <c r="E344" s="15"/>
      <c r="F344" s="15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2"/>
      <c r="U344" s="40"/>
      <c r="V344" s="40"/>
      <c r="W344" s="40"/>
      <c r="X344" s="40"/>
      <c r="Y344" s="40"/>
      <c r="Z344" s="40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</row>
    <row r="345" spans="2:59" ht="14.25" customHeight="1" x14ac:dyDescent="0.35">
      <c r="B345" s="15"/>
      <c r="C345" s="15"/>
      <c r="D345" s="15"/>
      <c r="E345" s="15"/>
      <c r="F345" s="15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2"/>
      <c r="U345" s="40"/>
      <c r="V345" s="40"/>
      <c r="W345" s="40"/>
      <c r="X345" s="40"/>
      <c r="Y345" s="40"/>
      <c r="Z345" s="40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</row>
    <row r="346" spans="2:59" ht="14.25" customHeight="1" x14ac:dyDescent="0.35">
      <c r="B346" s="15"/>
      <c r="C346" s="15"/>
      <c r="D346" s="15"/>
      <c r="E346" s="15"/>
      <c r="F346" s="15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2"/>
      <c r="U346" s="40"/>
      <c r="V346" s="40"/>
      <c r="W346" s="40"/>
      <c r="X346" s="40"/>
      <c r="Y346" s="40"/>
      <c r="Z346" s="40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</row>
    <row r="347" spans="2:59" ht="14.25" customHeight="1" x14ac:dyDescent="0.35">
      <c r="B347" s="15"/>
      <c r="C347" s="15"/>
      <c r="D347" s="15"/>
      <c r="E347" s="15"/>
      <c r="F347" s="15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2"/>
      <c r="U347" s="40"/>
      <c r="V347" s="40"/>
      <c r="W347" s="40"/>
      <c r="X347" s="40"/>
      <c r="Y347" s="40"/>
      <c r="Z347" s="40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</row>
    <row r="348" spans="2:59" ht="14.25" customHeight="1" x14ac:dyDescent="0.35">
      <c r="B348" s="15"/>
      <c r="C348" s="15"/>
      <c r="D348" s="15"/>
      <c r="E348" s="15"/>
      <c r="F348" s="15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2"/>
      <c r="U348" s="40"/>
      <c r="V348" s="40"/>
      <c r="W348" s="40"/>
      <c r="X348" s="40"/>
      <c r="Y348" s="40"/>
      <c r="Z348" s="40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</row>
    <row r="349" spans="2:59" ht="14.25" customHeight="1" x14ac:dyDescent="0.35">
      <c r="B349" s="15"/>
      <c r="C349" s="15"/>
      <c r="D349" s="15"/>
      <c r="E349" s="15"/>
      <c r="F349" s="15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2"/>
      <c r="U349" s="40"/>
      <c r="V349" s="40"/>
      <c r="W349" s="40"/>
      <c r="X349" s="40"/>
      <c r="Y349" s="40"/>
      <c r="Z349" s="40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</row>
    <row r="350" spans="2:59" ht="14.25" customHeight="1" x14ac:dyDescent="0.35">
      <c r="B350" s="15"/>
      <c r="C350" s="15"/>
      <c r="D350" s="15"/>
      <c r="E350" s="15"/>
      <c r="F350" s="15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2"/>
      <c r="U350" s="40"/>
      <c r="V350" s="40"/>
      <c r="W350" s="40"/>
      <c r="X350" s="40"/>
      <c r="Y350" s="40"/>
      <c r="Z350" s="40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</row>
    <row r="351" spans="2:59" ht="14.25" customHeight="1" x14ac:dyDescent="0.35">
      <c r="B351" s="15"/>
      <c r="C351" s="15"/>
      <c r="D351" s="15"/>
      <c r="E351" s="15"/>
      <c r="F351" s="15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2"/>
      <c r="U351" s="40"/>
      <c r="V351" s="40"/>
      <c r="W351" s="40"/>
      <c r="X351" s="40"/>
      <c r="Y351" s="40"/>
      <c r="Z351" s="40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</row>
    <row r="352" spans="2:59" ht="14.25" customHeight="1" x14ac:dyDescent="0.35">
      <c r="B352" s="15"/>
      <c r="C352" s="15"/>
      <c r="D352" s="15"/>
      <c r="E352" s="15"/>
      <c r="F352" s="15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2"/>
      <c r="U352" s="40"/>
      <c r="V352" s="40"/>
      <c r="W352" s="40"/>
      <c r="X352" s="40"/>
      <c r="Y352" s="40"/>
      <c r="Z352" s="40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</row>
    <row r="353" spans="2:59" ht="14.25" customHeight="1" x14ac:dyDescent="0.35">
      <c r="B353" s="15"/>
      <c r="C353" s="15"/>
      <c r="D353" s="15"/>
      <c r="E353" s="15"/>
      <c r="F353" s="15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2"/>
      <c r="U353" s="40"/>
      <c r="V353" s="40"/>
      <c r="W353" s="40"/>
      <c r="X353" s="40"/>
      <c r="Y353" s="40"/>
      <c r="Z353" s="40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</row>
    <row r="354" spans="2:59" ht="14.25" customHeight="1" x14ac:dyDescent="0.35">
      <c r="B354" s="15"/>
      <c r="C354" s="15"/>
      <c r="D354" s="15"/>
      <c r="E354" s="15"/>
      <c r="F354" s="15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2"/>
      <c r="U354" s="40"/>
      <c r="V354" s="40"/>
      <c r="W354" s="40"/>
      <c r="X354" s="40"/>
      <c r="Y354" s="40"/>
      <c r="Z354" s="40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</row>
    <row r="355" spans="2:59" ht="14.25" customHeight="1" x14ac:dyDescent="0.35">
      <c r="B355" s="15"/>
      <c r="C355" s="15"/>
      <c r="D355" s="15"/>
      <c r="E355" s="15"/>
      <c r="F355" s="15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2"/>
      <c r="U355" s="40"/>
      <c r="V355" s="40"/>
      <c r="W355" s="40"/>
      <c r="X355" s="40"/>
      <c r="Y355" s="40"/>
      <c r="Z355" s="40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</row>
    <row r="356" spans="2:59" ht="14.25" customHeight="1" x14ac:dyDescent="0.35">
      <c r="B356" s="15"/>
      <c r="C356" s="15"/>
      <c r="D356" s="15"/>
      <c r="E356" s="15"/>
      <c r="F356" s="15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2"/>
      <c r="U356" s="40"/>
      <c r="V356" s="40"/>
      <c r="W356" s="40"/>
      <c r="X356" s="40"/>
      <c r="Y356" s="40"/>
      <c r="Z356" s="40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</row>
    <row r="357" spans="2:59" ht="14.25" customHeight="1" x14ac:dyDescent="0.35">
      <c r="B357" s="15"/>
      <c r="C357" s="15"/>
      <c r="D357" s="15"/>
      <c r="E357" s="15"/>
      <c r="F357" s="15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2"/>
      <c r="U357" s="40"/>
      <c r="V357" s="40"/>
      <c r="W357" s="40"/>
      <c r="X357" s="40"/>
      <c r="Y357" s="40"/>
      <c r="Z357" s="40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</row>
    <row r="358" spans="2:59" ht="14.25" customHeight="1" x14ac:dyDescent="0.35">
      <c r="B358" s="15"/>
      <c r="C358" s="15"/>
      <c r="D358" s="15"/>
      <c r="E358" s="15"/>
      <c r="F358" s="15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2"/>
      <c r="U358" s="40"/>
      <c r="V358" s="40"/>
      <c r="W358" s="40"/>
      <c r="X358" s="40"/>
      <c r="Y358" s="40"/>
      <c r="Z358" s="40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</row>
    <row r="359" spans="2:59" ht="14.25" customHeight="1" x14ac:dyDescent="0.35">
      <c r="B359" s="15"/>
      <c r="C359" s="15"/>
      <c r="D359" s="15"/>
      <c r="E359" s="15"/>
      <c r="F359" s="15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2"/>
      <c r="U359" s="40"/>
      <c r="V359" s="40"/>
      <c r="W359" s="40"/>
      <c r="X359" s="40"/>
      <c r="Y359" s="40"/>
      <c r="Z359" s="40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</row>
    <row r="360" spans="2:59" ht="14.25" customHeight="1" x14ac:dyDescent="0.35">
      <c r="B360" s="15"/>
      <c r="C360" s="15"/>
      <c r="D360" s="15"/>
      <c r="E360" s="15"/>
      <c r="F360" s="15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2"/>
      <c r="U360" s="40"/>
      <c r="V360" s="40"/>
      <c r="W360" s="40"/>
      <c r="X360" s="40"/>
      <c r="Y360" s="40"/>
      <c r="Z360" s="40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</row>
    <row r="361" spans="2:59" ht="14.25" customHeight="1" x14ac:dyDescent="0.35">
      <c r="B361" s="15"/>
      <c r="C361" s="15"/>
      <c r="D361" s="15"/>
      <c r="E361" s="15"/>
      <c r="F361" s="15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2"/>
      <c r="U361" s="40"/>
      <c r="V361" s="40"/>
      <c r="W361" s="40"/>
      <c r="X361" s="40"/>
      <c r="Y361" s="40"/>
      <c r="Z361" s="40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</row>
    <row r="362" spans="2:59" ht="14.25" customHeight="1" x14ac:dyDescent="0.35">
      <c r="B362" s="15"/>
      <c r="C362" s="15"/>
      <c r="D362" s="15"/>
      <c r="E362" s="15"/>
      <c r="F362" s="15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2"/>
      <c r="U362" s="40"/>
      <c r="V362" s="40"/>
      <c r="W362" s="40"/>
      <c r="X362" s="40"/>
      <c r="Y362" s="40"/>
      <c r="Z362" s="40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</row>
    <row r="363" spans="2:59" ht="14.25" customHeight="1" x14ac:dyDescent="0.35">
      <c r="B363" s="15"/>
      <c r="C363" s="15"/>
      <c r="D363" s="15"/>
      <c r="E363" s="15"/>
      <c r="F363" s="15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2"/>
      <c r="U363" s="40"/>
      <c r="V363" s="40"/>
      <c r="W363" s="40"/>
      <c r="X363" s="40"/>
      <c r="Y363" s="40"/>
      <c r="Z363" s="40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</row>
    <row r="364" spans="2:59" ht="14.25" customHeight="1" x14ac:dyDescent="0.35">
      <c r="B364" s="15"/>
      <c r="C364" s="15"/>
      <c r="D364" s="15"/>
      <c r="E364" s="15"/>
      <c r="F364" s="15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2"/>
      <c r="U364" s="40"/>
      <c r="V364" s="40"/>
      <c r="W364" s="40"/>
      <c r="X364" s="40"/>
      <c r="Y364" s="40"/>
      <c r="Z364" s="40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</row>
    <row r="365" spans="2:59" ht="14.25" customHeight="1" x14ac:dyDescent="0.35">
      <c r="B365" s="15"/>
      <c r="C365" s="15"/>
      <c r="D365" s="15"/>
      <c r="E365" s="15"/>
      <c r="F365" s="15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2"/>
      <c r="U365" s="40"/>
      <c r="V365" s="40"/>
      <c r="W365" s="40"/>
      <c r="X365" s="40"/>
      <c r="Y365" s="40"/>
      <c r="Z365" s="40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</row>
    <row r="366" spans="2:59" ht="14.25" customHeight="1" x14ac:dyDescent="0.35">
      <c r="B366" s="15"/>
      <c r="C366" s="15"/>
      <c r="D366" s="15"/>
      <c r="E366" s="15"/>
      <c r="F366" s="15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2"/>
      <c r="U366" s="40"/>
      <c r="V366" s="40"/>
      <c r="W366" s="40"/>
      <c r="X366" s="40"/>
      <c r="Y366" s="40"/>
      <c r="Z366" s="40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</row>
    <row r="367" spans="2:59" ht="14.25" customHeight="1" x14ac:dyDescent="0.35">
      <c r="B367" s="15"/>
      <c r="C367" s="15"/>
      <c r="D367" s="15"/>
      <c r="E367" s="15"/>
      <c r="F367" s="15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2"/>
      <c r="U367" s="40"/>
      <c r="V367" s="40"/>
      <c r="W367" s="40"/>
      <c r="X367" s="40"/>
      <c r="Y367" s="40"/>
      <c r="Z367" s="40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</row>
    <row r="368" spans="2:59" ht="14.25" customHeight="1" x14ac:dyDescent="0.35">
      <c r="B368" s="15"/>
      <c r="C368" s="15"/>
      <c r="D368" s="15"/>
      <c r="E368" s="15"/>
      <c r="F368" s="15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2"/>
      <c r="U368" s="40"/>
      <c r="V368" s="40"/>
      <c r="W368" s="40"/>
      <c r="X368" s="40"/>
      <c r="Y368" s="40"/>
      <c r="Z368" s="40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</row>
    <row r="369" spans="2:59" ht="14.25" customHeight="1" x14ac:dyDescent="0.35">
      <c r="B369" s="15"/>
      <c r="C369" s="15"/>
      <c r="D369" s="15"/>
      <c r="E369" s="15"/>
      <c r="F369" s="15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2"/>
      <c r="U369" s="40"/>
      <c r="V369" s="40"/>
      <c r="W369" s="40"/>
      <c r="X369" s="40"/>
      <c r="Y369" s="40"/>
      <c r="Z369" s="40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</row>
    <row r="370" spans="2:59" ht="14.25" customHeight="1" x14ac:dyDescent="0.35">
      <c r="B370" s="15"/>
      <c r="C370" s="15"/>
      <c r="D370" s="15"/>
      <c r="E370" s="15"/>
      <c r="F370" s="15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2"/>
      <c r="U370" s="40"/>
      <c r="V370" s="40"/>
      <c r="W370" s="40"/>
      <c r="X370" s="40"/>
      <c r="Y370" s="40"/>
      <c r="Z370" s="40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</row>
    <row r="371" spans="2:59" ht="14.25" customHeight="1" x14ac:dyDescent="0.35">
      <c r="B371" s="15"/>
      <c r="C371" s="15"/>
      <c r="D371" s="15"/>
      <c r="E371" s="15"/>
      <c r="F371" s="15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2"/>
      <c r="U371" s="40"/>
      <c r="V371" s="40"/>
      <c r="W371" s="40"/>
      <c r="X371" s="40"/>
      <c r="Y371" s="40"/>
      <c r="Z371" s="40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</row>
    <row r="372" spans="2:59" ht="14.25" customHeight="1" x14ac:dyDescent="0.35">
      <c r="B372" s="15"/>
      <c r="C372" s="15"/>
      <c r="D372" s="15"/>
      <c r="E372" s="15"/>
      <c r="F372" s="15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2"/>
      <c r="U372" s="40"/>
      <c r="V372" s="40"/>
      <c r="W372" s="40"/>
      <c r="X372" s="40"/>
      <c r="Y372" s="40"/>
      <c r="Z372" s="40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</row>
    <row r="373" spans="2:59" ht="14.25" customHeight="1" x14ac:dyDescent="0.35">
      <c r="B373" s="15"/>
      <c r="C373" s="15"/>
      <c r="D373" s="15"/>
      <c r="E373" s="15"/>
      <c r="F373" s="15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2"/>
      <c r="U373" s="40"/>
      <c r="V373" s="40"/>
      <c r="W373" s="40"/>
      <c r="X373" s="40"/>
      <c r="Y373" s="40"/>
      <c r="Z373" s="40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</row>
    <row r="374" spans="2:59" ht="14.25" customHeight="1" x14ac:dyDescent="0.35">
      <c r="B374" s="15"/>
      <c r="C374" s="15"/>
      <c r="D374" s="15"/>
      <c r="E374" s="15"/>
      <c r="F374" s="15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2"/>
      <c r="U374" s="40"/>
      <c r="V374" s="40"/>
      <c r="W374" s="40"/>
      <c r="X374" s="40"/>
      <c r="Y374" s="40"/>
      <c r="Z374" s="40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</row>
    <row r="375" spans="2:59" ht="14.25" customHeight="1" x14ac:dyDescent="0.35">
      <c r="B375" s="15"/>
      <c r="C375" s="15"/>
      <c r="D375" s="15"/>
      <c r="E375" s="15"/>
      <c r="F375" s="15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2"/>
      <c r="U375" s="40"/>
      <c r="V375" s="40"/>
      <c r="W375" s="40"/>
      <c r="X375" s="40"/>
      <c r="Y375" s="40"/>
      <c r="Z375" s="40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</row>
    <row r="376" spans="2:59" ht="14.25" customHeight="1" x14ac:dyDescent="0.35">
      <c r="B376" s="15"/>
      <c r="C376" s="15"/>
      <c r="D376" s="15"/>
      <c r="E376" s="15"/>
      <c r="F376" s="15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2"/>
      <c r="U376" s="40"/>
      <c r="V376" s="40"/>
      <c r="W376" s="40"/>
      <c r="X376" s="40"/>
      <c r="Y376" s="40"/>
      <c r="Z376" s="40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</row>
    <row r="377" spans="2:59" ht="14.25" customHeight="1" x14ac:dyDescent="0.35">
      <c r="B377" s="15"/>
      <c r="C377" s="15"/>
      <c r="D377" s="15"/>
      <c r="E377" s="15"/>
      <c r="F377" s="15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2"/>
      <c r="U377" s="40"/>
      <c r="V377" s="40"/>
      <c r="W377" s="40"/>
      <c r="X377" s="40"/>
      <c r="Y377" s="40"/>
      <c r="Z377" s="40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</row>
    <row r="378" spans="2:59" ht="14.25" customHeight="1" x14ac:dyDescent="0.35">
      <c r="B378" s="15"/>
      <c r="C378" s="15"/>
      <c r="D378" s="15"/>
      <c r="E378" s="15"/>
      <c r="F378" s="15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2"/>
      <c r="U378" s="40"/>
      <c r="V378" s="40"/>
      <c r="W378" s="40"/>
      <c r="X378" s="40"/>
      <c r="Y378" s="40"/>
      <c r="Z378" s="40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</row>
    <row r="379" spans="2:59" ht="14.25" customHeight="1" x14ac:dyDescent="0.35">
      <c r="B379" s="15"/>
      <c r="C379" s="15"/>
      <c r="D379" s="15"/>
      <c r="E379" s="15"/>
      <c r="F379" s="15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2"/>
      <c r="U379" s="40"/>
      <c r="V379" s="40"/>
      <c r="W379" s="40"/>
      <c r="X379" s="40"/>
      <c r="Y379" s="40"/>
      <c r="Z379" s="40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</row>
    <row r="380" spans="2:59" ht="14.25" customHeight="1" x14ac:dyDescent="0.35">
      <c r="B380" s="15"/>
      <c r="C380" s="15"/>
      <c r="D380" s="15"/>
      <c r="E380" s="15"/>
      <c r="F380" s="15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2"/>
      <c r="U380" s="40"/>
      <c r="V380" s="40"/>
      <c r="W380" s="40"/>
      <c r="X380" s="40"/>
      <c r="Y380" s="40"/>
      <c r="Z380" s="40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</row>
    <row r="381" spans="2:59" ht="14.25" customHeight="1" x14ac:dyDescent="0.35">
      <c r="B381" s="15"/>
      <c r="C381" s="15"/>
      <c r="D381" s="15"/>
      <c r="E381" s="15"/>
      <c r="F381" s="15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2"/>
      <c r="U381" s="40"/>
      <c r="V381" s="40"/>
      <c r="W381" s="40"/>
      <c r="X381" s="40"/>
      <c r="Y381" s="40"/>
      <c r="Z381" s="40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</row>
    <row r="382" spans="2:59" ht="14.25" customHeight="1" x14ac:dyDescent="0.35">
      <c r="B382" s="15"/>
      <c r="C382" s="15"/>
      <c r="D382" s="15"/>
      <c r="E382" s="15"/>
      <c r="F382" s="15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2"/>
      <c r="U382" s="40"/>
      <c r="V382" s="40"/>
      <c r="W382" s="40"/>
      <c r="X382" s="40"/>
      <c r="Y382" s="40"/>
      <c r="Z382" s="40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</row>
    <row r="383" spans="2:59" ht="14.25" customHeight="1" x14ac:dyDescent="0.35">
      <c r="B383" s="15"/>
      <c r="C383" s="15"/>
      <c r="D383" s="15"/>
      <c r="E383" s="15"/>
      <c r="F383" s="15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2"/>
      <c r="U383" s="40"/>
      <c r="V383" s="40"/>
      <c r="W383" s="40"/>
      <c r="X383" s="40"/>
      <c r="Y383" s="40"/>
      <c r="Z383" s="40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</row>
    <row r="384" spans="2:59" ht="14.25" customHeight="1" x14ac:dyDescent="0.35">
      <c r="B384" s="15"/>
      <c r="C384" s="15"/>
      <c r="D384" s="15"/>
      <c r="E384" s="15"/>
      <c r="F384" s="15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2"/>
      <c r="U384" s="40"/>
      <c r="V384" s="40"/>
      <c r="W384" s="40"/>
      <c r="X384" s="40"/>
      <c r="Y384" s="40"/>
      <c r="Z384" s="40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</row>
    <row r="385" spans="2:59" ht="14.25" customHeight="1" x14ac:dyDescent="0.35">
      <c r="B385" s="15"/>
      <c r="C385" s="15"/>
      <c r="D385" s="15"/>
      <c r="E385" s="15"/>
      <c r="F385" s="15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2"/>
      <c r="U385" s="40"/>
      <c r="V385" s="40"/>
      <c r="W385" s="40"/>
      <c r="X385" s="40"/>
      <c r="Y385" s="40"/>
      <c r="Z385" s="40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</row>
    <row r="386" spans="2:59" ht="14.25" customHeight="1" x14ac:dyDescent="0.35">
      <c r="B386" s="15"/>
      <c r="C386" s="15"/>
      <c r="D386" s="15"/>
      <c r="E386" s="15"/>
      <c r="F386" s="15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2"/>
      <c r="U386" s="40"/>
      <c r="V386" s="40"/>
      <c r="W386" s="40"/>
      <c r="X386" s="40"/>
      <c r="Y386" s="40"/>
      <c r="Z386" s="40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</row>
    <row r="387" spans="2:59" ht="14.25" customHeight="1" x14ac:dyDescent="0.35">
      <c r="B387" s="15"/>
      <c r="C387" s="15"/>
      <c r="D387" s="15"/>
      <c r="E387" s="15"/>
      <c r="F387" s="15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2"/>
      <c r="U387" s="40"/>
      <c r="V387" s="40"/>
      <c r="W387" s="40"/>
      <c r="X387" s="40"/>
      <c r="Y387" s="40"/>
      <c r="Z387" s="40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</row>
    <row r="388" spans="2:59" ht="14.25" customHeight="1" x14ac:dyDescent="0.35">
      <c r="B388" s="15"/>
      <c r="C388" s="15"/>
      <c r="D388" s="15"/>
      <c r="E388" s="15"/>
      <c r="F388" s="15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2"/>
      <c r="U388" s="40"/>
      <c r="V388" s="40"/>
      <c r="W388" s="40"/>
      <c r="X388" s="40"/>
      <c r="Y388" s="40"/>
      <c r="Z388" s="40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</row>
    <row r="389" spans="2:59" ht="14.25" customHeight="1" x14ac:dyDescent="0.35">
      <c r="B389" s="15"/>
      <c r="C389" s="15"/>
      <c r="D389" s="15"/>
      <c r="E389" s="15"/>
      <c r="F389" s="15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2"/>
      <c r="U389" s="40"/>
      <c r="V389" s="40"/>
      <c r="W389" s="40"/>
      <c r="X389" s="40"/>
      <c r="Y389" s="40"/>
      <c r="Z389" s="40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</row>
    <row r="390" spans="2:59" ht="14.25" customHeight="1" x14ac:dyDescent="0.35">
      <c r="B390" s="15"/>
      <c r="C390" s="15"/>
      <c r="D390" s="15"/>
      <c r="E390" s="15"/>
      <c r="F390" s="15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2"/>
      <c r="U390" s="40"/>
      <c r="V390" s="40"/>
      <c r="W390" s="40"/>
      <c r="X390" s="40"/>
      <c r="Y390" s="40"/>
      <c r="Z390" s="40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</row>
    <row r="391" spans="2:59" ht="14.25" customHeight="1" x14ac:dyDescent="0.35">
      <c r="B391" s="15"/>
      <c r="C391" s="15"/>
      <c r="D391" s="15"/>
      <c r="E391" s="15"/>
      <c r="F391" s="15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2"/>
      <c r="U391" s="40"/>
      <c r="V391" s="40"/>
      <c r="W391" s="40"/>
      <c r="X391" s="40"/>
      <c r="Y391" s="40"/>
      <c r="Z391" s="40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</row>
    <row r="392" spans="2:59" ht="14.25" customHeight="1" x14ac:dyDescent="0.35">
      <c r="B392" s="15"/>
      <c r="C392" s="15"/>
      <c r="D392" s="15"/>
      <c r="E392" s="15"/>
      <c r="F392" s="15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2"/>
      <c r="U392" s="40"/>
      <c r="V392" s="40"/>
      <c r="W392" s="40"/>
      <c r="X392" s="40"/>
      <c r="Y392" s="40"/>
      <c r="Z392" s="40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</row>
    <row r="393" spans="2:59" ht="14.25" customHeight="1" x14ac:dyDescent="0.35">
      <c r="B393" s="15"/>
      <c r="C393" s="15"/>
      <c r="D393" s="15"/>
      <c r="E393" s="15"/>
      <c r="F393" s="15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2"/>
      <c r="U393" s="40"/>
      <c r="V393" s="40"/>
      <c r="W393" s="40"/>
      <c r="X393" s="40"/>
      <c r="Y393" s="40"/>
      <c r="Z393" s="40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</row>
    <row r="394" spans="2:59" ht="14.25" customHeight="1" x14ac:dyDescent="0.35">
      <c r="B394" s="15"/>
      <c r="C394" s="15"/>
      <c r="D394" s="15"/>
      <c r="E394" s="15"/>
      <c r="F394" s="15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2"/>
      <c r="U394" s="40"/>
      <c r="V394" s="40"/>
      <c r="W394" s="40"/>
      <c r="X394" s="40"/>
      <c r="Y394" s="40"/>
      <c r="Z394" s="40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</row>
    <row r="395" spans="2:59" ht="14.25" customHeight="1" x14ac:dyDescent="0.35">
      <c r="B395" s="15"/>
      <c r="C395" s="15"/>
      <c r="D395" s="15"/>
      <c r="E395" s="15"/>
      <c r="F395" s="15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2"/>
      <c r="U395" s="40"/>
      <c r="V395" s="40"/>
      <c r="W395" s="40"/>
      <c r="X395" s="40"/>
      <c r="Y395" s="40"/>
      <c r="Z395" s="40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</row>
    <row r="396" spans="2:59" ht="14.25" customHeight="1" x14ac:dyDescent="0.35">
      <c r="B396" s="15"/>
      <c r="C396" s="15"/>
      <c r="D396" s="15"/>
      <c r="E396" s="15"/>
      <c r="F396" s="15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2"/>
      <c r="U396" s="40"/>
      <c r="V396" s="40"/>
      <c r="W396" s="40"/>
      <c r="X396" s="40"/>
      <c r="Y396" s="40"/>
      <c r="Z396" s="40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</row>
    <row r="397" spans="2:59" ht="14.25" customHeight="1" x14ac:dyDescent="0.35">
      <c r="B397" s="15"/>
      <c r="C397" s="15"/>
      <c r="D397" s="15"/>
      <c r="E397" s="15"/>
      <c r="F397" s="15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2"/>
      <c r="U397" s="40"/>
      <c r="V397" s="40"/>
      <c r="W397" s="40"/>
      <c r="X397" s="40"/>
      <c r="Y397" s="40"/>
      <c r="Z397" s="40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</row>
    <row r="398" spans="2:59" ht="14.25" customHeight="1" x14ac:dyDescent="0.35">
      <c r="B398" s="15"/>
      <c r="C398" s="15"/>
      <c r="D398" s="15"/>
      <c r="E398" s="15"/>
      <c r="F398" s="15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2"/>
      <c r="U398" s="40"/>
      <c r="V398" s="40"/>
      <c r="W398" s="40"/>
      <c r="X398" s="40"/>
      <c r="Y398" s="40"/>
      <c r="Z398" s="40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</row>
    <row r="399" spans="2:59" ht="14.25" customHeight="1" x14ac:dyDescent="0.35">
      <c r="B399" s="15"/>
      <c r="C399" s="15"/>
      <c r="D399" s="15"/>
      <c r="E399" s="15"/>
      <c r="F399" s="15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2"/>
      <c r="U399" s="40"/>
      <c r="V399" s="40"/>
      <c r="W399" s="40"/>
      <c r="X399" s="40"/>
      <c r="Y399" s="40"/>
      <c r="Z399" s="40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</row>
    <row r="400" spans="2:59" ht="14.25" customHeight="1" x14ac:dyDescent="0.35">
      <c r="B400" s="15"/>
      <c r="C400" s="15"/>
      <c r="D400" s="15"/>
      <c r="E400" s="15"/>
      <c r="F400" s="15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2"/>
      <c r="U400" s="40"/>
      <c r="V400" s="40"/>
      <c r="W400" s="40"/>
      <c r="X400" s="40"/>
      <c r="Y400" s="40"/>
      <c r="Z400" s="40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</row>
    <row r="401" spans="2:59" ht="14.25" customHeight="1" x14ac:dyDescent="0.35">
      <c r="B401" s="15"/>
      <c r="C401" s="15"/>
      <c r="D401" s="15"/>
      <c r="E401" s="15"/>
      <c r="F401" s="15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2"/>
      <c r="U401" s="40"/>
      <c r="V401" s="40"/>
      <c r="W401" s="40"/>
      <c r="X401" s="40"/>
      <c r="Y401" s="40"/>
      <c r="Z401" s="40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</row>
    <row r="402" spans="2:59" ht="14.25" customHeight="1" x14ac:dyDescent="0.35">
      <c r="B402" s="15"/>
      <c r="C402" s="15"/>
      <c r="D402" s="15"/>
      <c r="E402" s="15"/>
      <c r="F402" s="15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2"/>
      <c r="U402" s="40"/>
      <c r="V402" s="40"/>
      <c r="W402" s="40"/>
      <c r="X402" s="40"/>
      <c r="Y402" s="40"/>
      <c r="Z402" s="40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</row>
    <row r="403" spans="2:59" ht="14.25" customHeight="1" x14ac:dyDescent="0.35">
      <c r="B403" s="15"/>
      <c r="C403" s="15"/>
      <c r="D403" s="15"/>
      <c r="E403" s="15"/>
      <c r="F403" s="15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2"/>
      <c r="U403" s="40"/>
      <c r="V403" s="40"/>
      <c r="W403" s="40"/>
      <c r="X403" s="40"/>
      <c r="Y403" s="40"/>
      <c r="Z403" s="40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</row>
    <row r="404" spans="2:59" ht="14.25" customHeight="1" x14ac:dyDescent="0.35">
      <c r="B404" s="15"/>
      <c r="C404" s="15"/>
      <c r="D404" s="15"/>
      <c r="E404" s="15"/>
      <c r="F404" s="15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2"/>
      <c r="U404" s="40"/>
      <c r="V404" s="40"/>
      <c r="W404" s="40"/>
      <c r="X404" s="40"/>
      <c r="Y404" s="40"/>
      <c r="Z404" s="40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</row>
    <row r="405" spans="2:59" ht="14.25" customHeight="1" x14ac:dyDescent="0.35">
      <c r="B405" s="15"/>
      <c r="C405" s="15"/>
      <c r="D405" s="15"/>
      <c r="E405" s="15"/>
      <c r="F405" s="15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2"/>
      <c r="U405" s="40"/>
      <c r="V405" s="40"/>
      <c r="W405" s="40"/>
      <c r="X405" s="40"/>
      <c r="Y405" s="40"/>
      <c r="Z405" s="40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</row>
    <row r="406" spans="2:59" ht="14.25" customHeight="1" x14ac:dyDescent="0.35">
      <c r="B406" s="15"/>
      <c r="C406" s="15"/>
      <c r="D406" s="15"/>
      <c r="E406" s="15"/>
      <c r="F406" s="15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2"/>
      <c r="U406" s="40"/>
      <c r="V406" s="40"/>
      <c r="W406" s="40"/>
      <c r="X406" s="40"/>
      <c r="Y406" s="40"/>
      <c r="Z406" s="40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</row>
    <row r="407" spans="2:59" ht="14.25" customHeight="1" x14ac:dyDescent="0.35">
      <c r="B407" s="15"/>
      <c r="C407" s="15"/>
      <c r="D407" s="15"/>
      <c r="E407" s="15"/>
      <c r="F407" s="15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2"/>
      <c r="U407" s="40"/>
      <c r="V407" s="40"/>
      <c r="W407" s="40"/>
      <c r="X407" s="40"/>
      <c r="Y407" s="40"/>
      <c r="Z407" s="40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</row>
    <row r="408" spans="2:59" ht="14.25" customHeight="1" x14ac:dyDescent="0.35">
      <c r="B408" s="15"/>
      <c r="C408" s="15"/>
      <c r="D408" s="15"/>
      <c r="E408" s="15"/>
      <c r="F408" s="15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2"/>
      <c r="U408" s="40"/>
      <c r="V408" s="40"/>
      <c r="W408" s="40"/>
      <c r="X408" s="40"/>
      <c r="Y408" s="40"/>
      <c r="Z408" s="40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</row>
    <row r="409" spans="2:59" ht="14.25" customHeight="1" x14ac:dyDescent="0.35">
      <c r="B409" s="15"/>
      <c r="C409" s="15"/>
      <c r="D409" s="15"/>
      <c r="E409" s="15"/>
      <c r="F409" s="15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2"/>
      <c r="U409" s="40"/>
      <c r="V409" s="40"/>
      <c r="W409" s="40"/>
      <c r="X409" s="40"/>
      <c r="Y409" s="40"/>
      <c r="Z409" s="40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</row>
    <row r="410" spans="2:59" ht="14.25" customHeight="1" x14ac:dyDescent="0.35">
      <c r="B410" s="15"/>
      <c r="C410" s="15"/>
      <c r="D410" s="15"/>
      <c r="E410" s="15"/>
      <c r="F410" s="15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2"/>
      <c r="U410" s="40"/>
      <c r="V410" s="40"/>
      <c r="W410" s="40"/>
      <c r="X410" s="40"/>
      <c r="Y410" s="40"/>
      <c r="Z410" s="40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</row>
    <row r="411" spans="2:59" ht="14.25" customHeight="1" x14ac:dyDescent="0.35">
      <c r="B411" s="15"/>
      <c r="C411" s="15"/>
      <c r="D411" s="15"/>
      <c r="E411" s="15"/>
      <c r="F411" s="15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2"/>
      <c r="U411" s="40"/>
      <c r="V411" s="40"/>
      <c r="W411" s="40"/>
      <c r="X411" s="40"/>
      <c r="Y411" s="40"/>
      <c r="Z411" s="40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</row>
    <row r="412" spans="2:59" ht="14.25" customHeight="1" x14ac:dyDescent="0.35">
      <c r="B412" s="15"/>
      <c r="C412" s="15"/>
      <c r="D412" s="15"/>
      <c r="E412" s="15"/>
      <c r="F412" s="15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2"/>
      <c r="U412" s="40"/>
      <c r="V412" s="40"/>
      <c r="W412" s="40"/>
      <c r="X412" s="40"/>
      <c r="Y412" s="40"/>
      <c r="Z412" s="40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</row>
    <row r="413" spans="2:59" ht="14.25" customHeight="1" x14ac:dyDescent="0.35">
      <c r="B413" s="15"/>
      <c r="C413" s="15"/>
      <c r="D413" s="15"/>
      <c r="E413" s="15"/>
      <c r="F413" s="15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2"/>
      <c r="U413" s="40"/>
      <c r="V413" s="40"/>
      <c r="W413" s="40"/>
      <c r="X413" s="40"/>
      <c r="Y413" s="40"/>
      <c r="Z413" s="40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</row>
    <row r="414" spans="2:59" ht="14.25" customHeight="1" x14ac:dyDescent="0.35">
      <c r="B414" s="15"/>
      <c r="C414" s="15"/>
      <c r="D414" s="15"/>
      <c r="E414" s="15"/>
      <c r="F414" s="15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2"/>
      <c r="U414" s="40"/>
      <c r="V414" s="40"/>
      <c r="W414" s="40"/>
      <c r="X414" s="40"/>
      <c r="Y414" s="40"/>
      <c r="Z414" s="40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</row>
    <row r="415" spans="2:59" ht="14.25" customHeight="1" x14ac:dyDescent="0.35">
      <c r="B415" s="15"/>
      <c r="C415" s="15"/>
      <c r="D415" s="15"/>
      <c r="E415" s="15"/>
      <c r="F415" s="15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2"/>
      <c r="U415" s="40"/>
      <c r="V415" s="40"/>
      <c r="W415" s="40"/>
      <c r="X415" s="40"/>
      <c r="Y415" s="40"/>
      <c r="Z415" s="40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</row>
    <row r="416" spans="2:59" ht="14.25" customHeight="1" x14ac:dyDescent="0.35">
      <c r="B416" s="15"/>
      <c r="C416" s="15"/>
      <c r="D416" s="15"/>
      <c r="E416" s="15"/>
      <c r="F416" s="15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2"/>
      <c r="U416" s="40"/>
      <c r="V416" s="40"/>
      <c r="W416" s="40"/>
      <c r="X416" s="40"/>
      <c r="Y416" s="40"/>
      <c r="Z416" s="40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</row>
    <row r="417" spans="2:59" ht="14.25" customHeight="1" x14ac:dyDescent="0.35">
      <c r="B417" s="15"/>
      <c r="C417" s="15"/>
      <c r="D417" s="15"/>
      <c r="E417" s="15"/>
      <c r="F417" s="15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2"/>
      <c r="U417" s="40"/>
      <c r="V417" s="40"/>
      <c r="W417" s="40"/>
      <c r="X417" s="40"/>
      <c r="Y417" s="40"/>
      <c r="Z417" s="40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</row>
    <row r="418" spans="2:59" ht="14.25" customHeight="1" x14ac:dyDescent="0.35">
      <c r="B418" s="15"/>
      <c r="C418" s="15"/>
      <c r="D418" s="15"/>
      <c r="E418" s="15"/>
      <c r="F418" s="15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2"/>
      <c r="U418" s="40"/>
      <c r="V418" s="40"/>
      <c r="W418" s="40"/>
      <c r="X418" s="40"/>
      <c r="Y418" s="40"/>
      <c r="Z418" s="40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</row>
    <row r="419" spans="2:59" ht="14.25" customHeight="1" x14ac:dyDescent="0.35">
      <c r="B419" s="15"/>
      <c r="C419" s="15"/>
      <c r="D419" s="15"/>
      <c r="E419" s="15"/>
      <c r="F419" s="15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2"/>
      <c r="U419" s="40"/>
      <c r="V419" s="40"/>
      <c r="W419" s="40"/>
      <c r="X419" s="40"/>
      <c r="Y419" s="40"/>
      <c r="Z419" s="40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</row>
    <row r="420" spans="2:59" ht="14.25" customHeight="1" x14ac:dyDescent="0.35">
      <c r="B420" s="15"/>
      <c r="C420" s="15"/>
      <c r="D420" s="15"/>
      <c r="E420" s="15"/>
      <c r="F420" s="15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2"/>
      <c r="U420" s="40"/>
      <c r="V420" s="40"/>
      <c r="W420" s="40"/>
      <c r="X420" s="40"/>
      <c r="Y420" s="40"/>
      <c r="Z420" s="40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</row>
    <row r="421" spans="2:59" ht="14.25" customHeight="1" x14ac:dyDescent="0.35">
      <c r="B421" s="15"/>
      <c r="C421" s="15"/>
      <c r="D421" s="15"/>
      <c r="E421" s="15"/>
      <c r="F421" s="15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2"/>
      <c r="U421" s="40"/>
      <c r="V421" s="40"/>
      <c r="W421" s="40"/>
      <c r="X421" s="40"/>
      <c r="Y421" s="40"/>
      <c r="Z421" s="40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</row>
    <row r="422" spans="2:59" ht="14.25" customHeight="1" x14ac:dyDescent="0.35">
      <c r="B422" s="15"/>
      <c r="C422" s="15"/>
      <c r="D422" s="15"/>
      <c r="E422" s="15"/>
      <c r="F422" s="15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2"/>
      <c r="U422" s="40"/>
      <c r="V422" s="40"/>
      <c r="W422" s="40"/>
      <c r="X422" s="40"/>
      <c r="Y422" s="40"/>
      <c r="Z422" s="40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</row>
    <row r="423" spans="2:59" ht="14.25" customHeight="1" x14ac:dyDescent="0.35">
      <c r="B423" s="15"/>
      <c r="C423" s="15"/>
      <c r="D423" s="15"/>
      <c r="E423" s="15"/>
      <c r="F423" s="15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2"/>
      <c r="U423" s="40"/>
      <c r="V423" s="40"/>
      <c r="W423" s="40"/>
      <c r="X423" s="40"/>
      <c r="Y423" s="40"/>
      <c r="Z423" s="40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</row>
    <row r="424" spans="2:59" ht="14.25" customHeight="1" x14ac:dyDescent="0.35">
      <c r="B424" s="15"/>
      <c r="C424" s="15"/>
      <c r="D424" s="15"/>
      <c r="E424" s="15"/>
      <c r="F424" s="15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2"/>
      <c r="U424" s="40"/>
      <c r="V424" s="40"/>
      <c r="W424" s="40"/>
      <c r="X424" s="40"/>
      <c r="Y424" s="40"/>
      <c r="Z424" s="40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</row>
    <row r="425" spans="2:59" ht="14.25" customHeight="1" x14ac:dyDescent="0.35">
      <c r="B425" s="15"/>
      <c r="C425" s="15"/>
      <c r="D425" s="15"/>
      <c r="E425" s="15"/>
      <c r="F425" s="15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2"/>
      <c r="U425" s="40"/>
      <c r="V425" s="40"/>
      <c r="W425" s="40"/>
      <c r="X425" s="40"/>
      <c r="Y425" s="40"/>
      <c r="Z425" s="40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</row>
    <row r="426" spans="2:59" ht="14.25" customHeight="1" x14ac:dyDescent="0.35">
      <c r="B426" s="15"/>
      <c r="C426" s="15"/>
      <c r="D426" s="15"/>
      <c r="E426" s="15"/>
      <c r="F426" s="15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2"/>
      <c r="U426" s="40"/>
      <c r="V426" s="40"/>
      <c r="W426" s="40"/>
      <c r="X426" s="40"/>
      <c r="Y426" s="40"/>
      <c r="Z426" s="40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</row>
    <row r="427" spans="2:59" ht="14.25" customHeight="1" x14ac:dyDescent="0.35">
      <c r="B427" s="15"/>
      <c r="C427" s="15"/>
      <c r="D427" s="15"/>
      <c r="E427" s="15"/>
      <c r="F427" s="15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2"/>
      <c r="U427" s="40"/>
      <c r="V427" s="40"/>
      <c r="W427" s="40"/>
      <c r="X427" s="40"/>
      <c r="Y427" s="40"/>
      <c r="Z427" s="40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</row>
    <row r="428" spans="2:59" ht="14.25" customHeight="1" x14ac:dyDescent="0.35">
      <c r="B428" s="15"/>
      <c r="C428" s="15"/>
      <c r="D428" s="15"/>
      <c r="E428" s="15"/>
      <c r="F428" s="15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2"/>
      <c r="U428" s="40"/>
      <c r="V428" s="40"/>
      <c r="W428" s="40"/>
      <c r="X428" s="40"/>
      <c r="Y428" s="40"/>
      <c r="Z428" s="40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</row>
    <row r="429" spans="2:59" ht="14.25" customHeight="1" x14ac:dyDescent="0.35">
      <c r="B429" s="15"/>
      <c r="C429" s="15"/>
      <c r="D429" s="15"/>
      <c r="E429" s="15"/>
      <c r="F429" s="15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2"/>
      <c r="U429" s="40"/>
      <c r="V429" s="40"/>
      <c r="W429" s="40"/>
      <c r="X429" s="40"/>
      <c r="Y429" s="40"/>
      <c r="Z429" s="40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</row>
    <row r="430" spans="2:59" ht="14.25" customHeight="1" x14ac:dyDescent="0.35">
      <c r="B430" s="15"/>
      <c r="C430" s="15"/>
      <c r="D430" s="15"/>
      <c r="E430" s="15"/>
      <c r="F430" s="15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2"/>
      <c r="U430" s="40"/>
      <c r="V430" s="40"/>
      <c r="W430" s="40"/>
      <c r="X430" s="40"/>
      <c r="Y430" s="40"/>
      <c r="Z430" s="40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</row>
    <row r="431" spans="2:59" ht="14.25" customHeight="1" x14ac:dyDescent="0.35">
      <c r="B431" s="15"/>
      <c r="C431" s="15"/>
      <c r="D431" s="15"/>
      <c r="E431" s="15"/>
      <c r="F431" s="15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2"/>
      <c r="U431" s="40"/>
      <c r="V431" s="40"/>
      <c r="W431" s="40"/>
      <c r="X431" s="40"/>
      <c r="Y431" s="40"/>
      <c r="Z431" s="40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</row>
    <row r="432" spans="2:59" ht="14.25" customHeight="1" x14ac:dyDescent="0.35">
      <c r="B432" s="15"/>
      <c r="C432" s="15"/>
      <c r="D432" s="15"/>
      <c r="E432" s="15"/>
      <c r="F432" s="15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2"/>
      <c r="U432" s="40"/>
      <c r="V432" s="40"/>
      <c r="W432" s="40"/>
      <c r="X432" s="40"/>
      <c r="Y432" s="40"/>
      <c r="Z432" s="40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</row>
    <row r="433" spans="2:59" ht="14.25" customHeight="1" x14ac:dyDescent="0.35">
      <c r="B433" s="15"/>
      <c r="C433" s="15"/>
      <c r="D433" s="15"/>
      <c r="E433" s="15"/>
      <c r="F433" s="15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2"/>
      <c r="U433" s="40"/>
      <c r="V433" s="40"/>
      <c r="W433" s="40"/>
      <c r="X433" s="40"/>
      <c r="Y433" s="40"/>
      <c r="Z433" s="40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</row>
    <row r="434" spans="2:59" ht="14.25" customHeight="1" x14ac:dyDescent="0.35">
      <c r="B434" s="15"/>
      <c r="C434" s="15"/>
      <c r="D434" s="15"/>
      <c r="E434" s="15"/>
      <c r="F434" s="15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2"/>
      <c r="U434" s="40"/>
      <c r="V434" s="40"/>
      <c r="W434" s="40"/>
      <c r="X434" s="40"/>
      <c r="Y434" s="40"/>
      <c r="Z434" s="40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</row>
    <row r="435" spans="2:59" ht="14.25" customHeight="1" x14ac:dyDescent="0.35">
      <c r="B435" s="15"/>
      <c r="C435" s="15"/>
      <c r="D435" s="15"/>
      <c r="E435" s="15"/>
      <c r="F435" s="15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2"/>
      <c r="U435" s="40"/>
      <c r="V435" s="40"/>
      <c r="W435" s="40"/>
      <c r="X435" s="40"/>
      <c r="Y435" s="40"/>
      <c r="Z435" s="40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</row>
    <row r="436" spans="2:59" ht="14.25" customHeight="1" x14ac:dyDescent="0.35">
      <c r="B436" s="15"/>
      <c r="C436" s="15"/>
      <c r="D436" s="15"/>
      <c r="E436" s="15"/>
      <c r="F436" s="15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2"/>
      <c r="U436" s="40"/>
      <c r="V436" s="40"/>
      <c r="W436" s="40"/>
      <c r="X436" s="40"/>
      <c r="Y436" s="40"/>
      <c r="Z436" s="40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</row>
    <row r="437" spans="2:59" ht="14.25" customHeight="1" x14ac:dyDescent="0.35">
      <c r="B437" s="15"/>
      <c r="C437" s="15"/>
      <c r="D437" s="15"/>
      <c r="E437" s="15"/>
      <c r="F437" s="15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2"/>
      <c r="U437" s="40"/>
      <c r="V437" s="40"/>
      <c r="W437" s="40"/>
      <c r="X437" s="40"/>
      <c r="Y437" s="40"/>
      <c r="Z437" s="40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</row>
    <row r="438" spans="2:59" ht="14.25" customHeight="1" x14ac:dyDescent="0.35">
      <c r="B438" s="15"/>
      <c r="C438" s="15"/>
      <c r="D438" s="15"/>
      <c r="E438" s="15"/>
      <c r="F438" s="15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2"/>
      <c r="U438" s="40"/>
      <c r="V438" s="40"/>
      <c r="W438" s="40"/>
      <c r="X438" s="40"/>
      <c r="Y438" s="40"/>
      <c r="Z438" s="40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</row>
    <row r="439" spans="2:59" ht="14.25" customHeight="1" x14ac:dyDescent="0.35">
      <c r="B439" s="15"/>
      <c r="C439" s="15"/>
      <c r="D439" s="15"/>
      <c r="E439" s="15"/>
      <c r="F439" s="15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2"/>
      <c r="U439" s="40"/>
      <c r="V439" s="40"/>
      <c r="W439" s="40"/>
      <c r="X439" s="40"/>
      <c r="Y439" s="40"/>
      <c r="Z439" s="40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</row>
    <row r="440" spans="2:59" ht="14.25" customHeight="1" x14ac:dyDescent="0.35">
      <c r="B440" s="15"/>
      <c r="C440" s="15"/>
      <c r="D440" s="15"/>
      <c r="E440" s="15"/>
      <c r="F440" s="15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2"/>
      <c r="U440" s="40"/>
      <c r="V440" s="40"/>
      <c r="W440" s="40"/>
      <c r="X440" s="40"/>
      <c r="Y440" s="40"/>
      <c r="Z440" s="40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</row>
    <row r="441" spans="2:59" ht="14.25" customHeight="1" x14ac:dyDescent="0.35">
      <c r="B441" s="15"/>
      <c r="C441" s="15"/>
      <c r="D441" s="15"/>
      <c r="E441" s="15"/>
      <c r="F441" s="15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2"/>
      <c r="U441" s="40"/>
      <c r="V441" s="40"/>
      <c r="W441" s="40"/>
      <c r="X441" s="40"/>
      <c r="Y441" s="40"/>
      <c r="Z441" s="40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</row>
    <row r="442" spans="2:59" ht="14.25" customHeight="1" x14ac:dyDescent="0.35">
      <c r="B442" s="15"/>
      <c r="C442" s="15"/>
      <c r="D442" s="15"/>
      <c r="E442" s="15"/>
      <c r="F442" s="15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2"/>
      <c r="U442" s="40"/>
      <c r="V442" s="40"/>
      <c r="W442" s="40"/>
      <c r="X442" s="40"/>
      <c r="Y442" s="40"/>
      <c r="Z442" s="40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</row>
    <row r="443" spans="2:59" ht="14.25" customHeight="1" x14ac:dyDescent="0.35">
      <c r="B443" s="15"/>
      <c r="C443" s="15"/>
      <c r="D443" s="15"/>
      <c r="E443" s="15"/>
      <c r="F443" s="15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2"/>
      <c r="U443" s="40"/>
      <c r="V443" s="40"/>
      <c r="W443" s="40"/>
      <c r="X443" s="40"/>
      <c r="Y443" s="40"/>
      <c r="Z443" s="40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</row>
    <row r="444" spans="2:59" ht="14.25" customHeight="1" x14ac:dyDescent="0.35">
      <c r="B444" s="15"/>
      <c r="C444" s="15"/>
      <c r="D444" s="15"/>
      <c r="E444" s="15"/>
      <c r="F444" s="15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2"/>
      <c r="U444" s="40"/>
      <c r="V444" s="40"/>
      <c r="W444" s="40"/>
      <c r="X444" s="40"/>
      <c r="Y444" s="40"/>
      <c r="Z444" s="40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</row>
    <row r="445" spans="2:59" ht="14.25" customHeight="1" x14ac:dyDescent="0.35">
      <c r="B445" s="15"/>
      <c r="C445" s="15"/>
      <c r="D445" s="15"/>
      <c r="E445" s="15"/>
      <c r="F445" s="15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2"/>
      <c r="U445" s="40"/>
      <c r="V445" s="40"/>
      <c r="W445" s="40"/>
      <c r="X445" s="40"/>
      <c r="Y445" s="40"/>
      <c r="Z445" s="40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</row>
    <row r="446" spans="2:59" ht="14.25" customHeight="1" x14ac:dyDescent="0.35">
      <c r="B446" s="15"/>
      <c r="C446" s="15"/>
      <c r="D446" s="15"/>
      <c r="E446" s="15"/>
      <c r="F446" s="15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2"/>
      <c r="U446" s="40"/>
      <c r="V446" s="40"/>
      <c r="W446" s="40"/>
      <c r="X446" s="40"/>
      <c r="Y446" s="40"/>
      <c r="Z446" s="40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</row>
    <row r="447" spans="2:59" ht="14.25" customHeight="1" x14ac:dyDescent="0.35">
      <c r="B447" s="15"/>
      <c r="C447" s="15"/>
      <c r="D447" s="15"/>
      <c r="E447" s="15"/>
      <c r="F447" s="15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2"/>
      <c r="U447" s="40"/>
      <c r="V447" s="40"/>
      <c r="W447" s="40"/>
      <c r="X447" s="40"/>
      <c r="Y447" s="40"/>
      <c r="Z447" s="40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</row>
    <row r="448" spans="2:59" ht="14.25" customHeight="1" x14ac:dyDescent="0.35">
      <c r="B448" s="15"/>
      <c r="C448" s="15"/>
      <c r="D448" s="15"/>
      <c r="E448" s="15"/>
      <c r="F448" s="15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2"/>
      <c r="U448" s="40"/>
      <c r="V448" s="40"/>
      <c r="W448" s="40"/>
      <c r="X448" s="40"/>
      <c r="Y448" s="40"/>
      <c r="Z448" s="40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</row>
    <row r="449" spans="2:59" ht="14.25" customHeight="1" x14ac:dyDescent="0.35">
      <c r="B449" s="15"/>
      <c r="C449" s="15"/>
      <c r="D449" s="15"/>
      <c r="E449" s="15"/>
      <c r="F449" s="15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2"/>
      <c r="U449" s="40"/>
      <c r="V449" s="40"/>
      <c r="W449" s="40"/>
      <c r="X449" s="40"/>
      <c r="Y449" s="40"/>
      <c r="Z449" s="40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</row>
    <row r="450" spans="2:59" ht="14.25" customHeight="1" x14ac:dyDescent="0.35">
      <c r="B450" s="15"/>
      <c r="C450" s="15"/>
      <c r="D450" s="15"/>
      <c r="E450" s="15"/>
      <c r="F450" s="15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2"/>
      <c r="U450" s="40"/>
      <c r="V450" s="40"/>
      <c r="W450" s="40"/>
      <c r="X450" s="40"/>
      <c r="Y450" s="40"/>
      <c r="Z450" s="40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</row>
    <row r="451" spans="2:59" ht="14.25" customHeight="1" x14ac:dyDescent="0.35">
      <c r="B451" s="15"/>
      <c r="C451" s="15"/>
      <c r="D451" s="15"/>
      <c r="E451" s="15"/>
      <c r="F451" s="15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2"/>
      <c r="U451" s="40"/>
      <c r="V451" s="40"/>
      <c r="W451" s="40"/>
      <c r="X451" s="40"/>
      <c r="Y451" s="40"/>
      <c r="Z451" s="40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</row>
    <row r="452" spans="2:59" ht="14.25" customHeight="1" x14ac:dyDescent="0.35">
      <c r="B452" s="15"/>
      <c r="C452" s="15"/>
      <c r="D452" s="15"/>
      <c r="E452" s="15"/>
      <c r="F452" s="15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2"/>
      <c r="U452" s="40"/>
      <c r="V452" s="40"/>
      <c r="W452" s="40"/>
      <c r="X452" s="40"/>
      <c r="Y452" s="40"/>
      <c r="Z452" s="40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</row>
    <row r="453" spans="2:59" ht="14.25" customHeight="1" x14ac:dyDescent="0.35">
      <c r="B453" s="15"/>
      <c r="C453" s="15"/>
      <c r="D453" s="15"/>
      <c r="E453" s="15"/>
      <c r="F453" s="15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2"/>
      <c r="U453" s="40"/>
      <c r="V453" s="40"/>
      <c r="W453" s="40"/>
      <c r="X453" s="40"/>
      <c r="Y453" s="40"/>
      <c r="Z453" s="40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</row>
    <row r="454" spans="2:59" ht="14.25" customHeight="1" x14ac:dyDescent="0.35">
      <c r="B454" s="15"/>
      <c r="C454" s="15"/>
      <c r="D454" s="15"/>
      <c r="E454" s="15"/>
      <c r="F454" s="15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2"/>
      <c r="U454" s="40"/>
      <c r="V454" s="40"/>
      <c r="W454" s="40"/>
      <c r="X454" s="40"/>
      <c r="Y454" s="40"/>
      <c r="Z454" s="40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</row>
    <row r="455" spans="2:59" ht="14.25" customHeight="1" x14ac:dyDescent="0.35">
      <c r="B455" s="15"/>
      <c r="C455" s="15"/>
      <c r="D455" s="15"/>
      <c r="E455" s="15"/>
      <c r="F455" s="15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2"/>
      <c r="U455" s="40"/>
      <c r="V455" s="40"/>
      <c r="W455" s="40"/>
      <c r="X455" s="40"/>
      <c r="Y455" s="40"/>
      <c r="Z455" s="40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</row>
    <row r="456" spans="2:59" ht="14.25" customHeight="1" x14ac:dyDescent="0.35">
      <c r="B456" s="15"/>
      <c r="C456" s="15"/>
      <c r="D456" s="15"/>
      <c r="E456" s="15"/>
      <c r="F456" s="15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2"/>
      <c r="U456" s="40"/>
      <c r="V456" s="40"/>
      <c r="W456" s="40"/>
      <c r="X456" s="40"/>
      <c r="Y456" s="40"/>
      <c r="Z456" s="40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</row>
    <row r="457" spans="2:59" ht="14.25" customHeight="1" x14ac:dyDescent="0.35">
      <c r="B457" s="15"/>
      <c r="C457" s="15"/>
      <c r="D457" s="15"/>
      <c r="E457" s="15"/>
      <c r="F457" s="15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2"/>
      <c r="U457" s="40"/>
      <c r="V457" s="40"/>
      <c r="W457" s="40"/>
      <c r="X457" s="40"/>
      <c r="Y457" s="40"/>
      <c r="Z457" s="40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</row>
    <row r="458" spans="2:59" ht="14.25" customHeight="1" x14ac:dyDescent="0.35">
      <c r="B458" s="15"/>
      <c r="C458" s="15"/>
      <c r="D458" s="15"/>
      <c r="E458" s="15"/>
      <c r="F458" s="15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2"/>
      <c r="U458" s="40"/>
      <c r="V458" s="40"/>
      <c r="W458" s="40"/>
      <c r="X458" s="40"/>
      <c r="Y458" s="40"/>
      <c r="Z458" s="40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</row>
    <row r="459" spans="2:59" ht="14.25" customHeight="1" x14ac:dyDescent="0.35">
      <c r="B459" s="15"/>
      <c r="C459" s="15"/>
      <c r="D459" s="15"/>
      <c r="E459" s="15"/>
      <c r="F459" s="15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2"/>
      <c r="U459" s="40"/>
      <c r="V459" s="40"/>
      <c r="W459" s="40"/>
      <c r="X459" s="40"/>
      <c r="Y459" s="40"/>
      <c r="Z459" s="40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</row>
    <row r="460" spans="2:59" ht="14.25" customHeight="1" x14ac:dyDescent="0.35">
      <c r="B460" s="15"/>
      <c r="C460" s="15"/>
      <c r="D460" s="15"/>
      <c r="E460" s="15"/>
      <c r="F460" s="15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2"/>
      <c r="U460" s="40"/>
      <c r="V460" s="40"/>
      <c r="W460" s="40"/>
      <c r="X460" s="40"/>
      <c r="Y460" s="40"/>
      <c r="Z460" s="40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</row>
    <row r="461" spans="2:59" ht="14.25" customHeight="1" x14ac:dyDescent="0.35">
      <c r="B461" s="15"/>
      <c r="C461" s="15"/>
      <c r="D461" s="15"/>
      <c r="E461" s="15"/>
      <c r="F461" s="15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2"/>
      <c r="U461" s="40"/>
      <c r="V461" s="40"/>
      <c r="W461" s="40"/>
      <c r="X461" s="40"/>
      <c r="Y461" s="40"/>
      <c r="Z461" s="40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</row>
    <row r="462" spans="2:59" ht="14.25" customHeight="1" x14ac:dyDescent="0.35">
      <c r="B462" s="15"/>
      <c r="C462" s="15"/>
      <c r="D462" s="15"/>
      <c r="E462" s="15"/>
      <c r="F462" s="15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2"/>
      <c r="U462" s="40"/>
      <c r="V462" s="40"/>
      <c r="W462" s="40"/>
      <c r="X462" s="40"/>
      <c r="Y462" s="40"/>
      <c r="Z462" s="40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</row>
    <row r="463" spans="2:59" ht="14.25" customHeight="1" x14ac:dyDescent="0.35">
      <c r="B463" s="15"/>
      <c r="C463" s="15"/>
      <c r="D463" s="15"/>
      <c r="E463" s="15"/>
      <c r="F463" s="15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2"/>
      <c r="U463" s="40"/>
      <c r="V463" s="40"/>
      <c r="W463" s="40"/>
      <c r="X463" s="40"/>
      <c r="Y463" s="40"/>
      <c r="Z463" s="40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</row>
    <row r="464" spans="2:59" ht="14.25" customHeight="1" x14ac:dyDescent="0.35">
      <c r="B464" s="15"/>
      <c r="C464" s="15"/>
      <c r="D464" s="15"/>
      <c r="E464" s="15"/>
      <c r="F464" s="15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2"/>
      <c r="U464" s="40"/>
      <c r="V464" s="40"/>
      <c r="W464" s="40"/>
      <c r="X464" s="40"/>
      <c r="Y464" s="40"/>
      <c r="Z464" s="40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</row>
    <row r="465" spans="2:59" ht="14.25" customHeight="1" x14ac:dyDescent="0.35">
      <c r="B465" s="15"/>
      <c r="C465" s="15"/>
      <c r="D465" s="15"/>
      <c r="E465" s="15"/>
      <c r="F465" s="15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2"/>
      <c r="U465" s="40"/>
      <c r="V465" s="40"/>
      <c r="W465" s="40"/>
      <c r="X465" s="40"/>
      <c r="Y465" s="40"/>
      <c r="Z465" s="40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</row>
    <row r="466" spans="2:59" ht="14.25" customHeight="1" x14ac:dyDescent="0.35">
      <c r="B466" s="15"/>
      <c r="C466" s="15"/>
      <c r="D466" s="15"/>
      <c r="E466" s="15"/>
      <c r="F466" s="15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2"/>
      <c r="U466" s="40"/>
      <c r="V466" s="40"/>
      <c r="W466" s="40"/>
      <c r="X466" s="40"/>
      <c r="Y466" s="40"/>
      <c r="Z466" s="40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</row>
    <row r="467" spans="2:59" ht="14.25" customHeight="1" x14ac:dyDescent="0.35">
      <c r="B467" s="15"/>
      <c r="C467" s="15"/>
      <c r="D467" s="15"/>
      <c r="E467" s="15"/>
      <c r="F467" s="15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2"/>
      <c r="U467" s="40"/>
      <c r="V467" s="40"/>
      <c r="W467" s="40"/>
      <c r="X467" s="40"/>
      <c r="Y467" s="40"/>
      <c r="Z467" s="40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</row>
    <row r="468" spans="2:59" ht="14.25" customHeight="1" x14ac:dyDescent="0.35">
      <c r="B468" s="15"/>
      <c r="C468" s="15"/>
      <c r="D468" s="15"/>
      <c r="E468" s="15"/>
      <c r="F468" s="15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2"/>
      <c r="U468" s="40"/>
      <c r="V468" s="40"/>
      <c r="W468" s="40"/>
      <c r="X468" s="40"/>
      <c r="Y468" s="40"/>
      <c r="Z468" s="40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</row>
    <row r="469" spans="2:59" ht="14.25" customHeight="1" x14ac:dyDescent="0.35">
      <c r="B469" s="15"/>
      <c r="C469" s="15"/>
      <c r="D469" s="15"/>
      <c r="E469" s="15"/>
      <c r="F469" s="15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2"/>
      <c r="U469" s="40"/>
      <c r="V469" s="40"/>
      <c r="W469" s="40"/>
      <c r="X469" s="40"/>
      <c r="Y469" s="40"/>
      <c r="Z469" s="40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</row>
    <row r="470" spans="2:59" ht="14.25" customHeight="1" x14ac:dyDescent="0.35">
      <c r="B470" s="15"/>
      <c r="C470" s="15"/>
      <c r="D470" s="15"/>
      <c r="E470" s="15"/>
      <c r="F470" s="15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2"/>
      <c r="U470" s="40"/>
      <c r="V470" s="40"/>
      <c r="W470" s="40"/>
      <c r="X470" s="40"/>
      <c r="Y470" s="40"/>
      <c r="Z470" s="40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</row>
    <row r="471" spans="2:59" ht="14.25" customHeight="1" x14ac:dyDescent="0.35">
      <c r="B471" s="15"/>
      <c r="C471" s="15"/>
      <c r="D471" s="15"/>
      <c r="E471" s="15"/>
      <c r="F471" s="15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2"/>
      <c r="U471" s="40"/>
      <c r="V471" s="40"/>
      <c r="W471" s="40"/>
      <c r="X471" s="40"/>
      <c r="Y471" s="40"/>
      <c r="Z471" s="40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</row>
    <row r="472" spans="2:59" ht="14.25" customHeight="1" x14ac:dyDescent="0.35">
      <c r="B472" s="15"/>
      <c r="C472" s="15"/>
      <c r="D472" s="15"/>
      <c r="E472" s="15"/>
      <c r="F472" s="15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2"/>
      <c r="U472" s="40"/>
      <c r="V472" s="40"/>
      <c r="W472" s="40"/>
      <c r="X472" s="40"/>
      <c r="Y472" s="40"/>
      <c r="Z472" s="40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</row>
    <row r="473" spans="2:59" ht="14.25" customHeight="1" x14ac:dyDescent="0.35">
      <c r="B473" s="15"/>
      <c r="C473" s="15"/>
      <c r="D473" s="15"/>
      <c r="E473" s="15"/>
      <c r="F473" s="15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2"/>
      <c r="U473" s="40"/>
      <c r="V473" s="40"/>
      <c r="W473" s="40"/>
      <c r="X473" s="40"/>
      <c r="Y473" s="40"/>
      <c r="Z473" s="40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</row>
    <row r="474" spans="2:59" ht="14.25" customHeight="1" x14ac:dyDescent="0.35">
      <c r="B474" s="15"/>
      <c r="C474" s="15"/>
      <c r="D474" s="15"/>
      <c r="E474" s="15"/>
      <c r="F474" s="15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2"/>
      <c r="U474" s="40"/>
      <c r="V474" s="40"/>
      <c r="W474" s="40"/>
      <c r="X474" s="40"/>
      <c r="Y474" s="40"/>
      <c r="Z474" s="40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</row>
    <row r="475" spans="2:59" ht="14.25" customHeight="1" x14ac:dyDescent="0.35">
      <c r="B475" s="15"/>
      <c r="C475" s="15"/>
      <c r="D475" s="15"/>
      <c r="E475" s="15"/>
      <c r="F475" s="15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2"/>
      <c r="U475" s="40"/>
      <c r="V475" s="40"/>
      <c r="W475" s="40"/>
      <c r="X475" s="40"/>
      <c r="Y475" s="40"/>
      <c r="Z475" s="40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</row>
    <row r="476" spans="2:59" ht="14.25" customHeight="1" x14ac:dyDescent="0.35">
      <c r="B476" s="15"/>
      <c r="C476" s="15"/>
      <c r="D476" s="15"/>
      <c r="E476" s="15"/>
      <c r="F476" s="15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2"/>
      <c r="U476" s="40"/>
      <c r="V476" s="40"/>
      <c r="W476" s="40"/>
      <c r="X476" s="40"/>
      <c r="Y476" s="40"/>
      <c r="Z476" s="40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</row>
    <row r="477" spans="2:59" ht="14.25" customHeight="1" x14ac:dyDescent="0.35">
      <c r="B477" s="15"/>
      <c r="C477" s="15"/>
      <c r="D477" s="15"/>
      <c r="E477" s="15"/>
      <c r="F477" s="15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2"/>
      <c r="U477" s="40"/>
      <c r="V477" s="40"/>
      <c r="W477" s="40"/>
      <c r="X477" s="40"/>
      <c r="Y477" s="40"/>
      <c r="Z477" s="40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</row>
    <row r="478" spans="2:59" ht="14.25" customHeight="1" x14ac:dyDescent="0.35">
      <c r="B478" s="15"/>
      <c r="C478" s="15"/>
      <c r="D478" s="15"/>
      <c r="E478" s="15"/>
      <c r="F478" s="15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2"/>
      <c r="U478" s="40"/>
      <c r="V478" s="40"/>
      <c r="W478" s="40"/>
      <c r="X478" s="40"/>
      <c r="Y478" s="40"/>
      <c r="Z478" s="40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</row>
    <row r="479" spans="2:59" ht="14.25" customHeight="1" x14ac:dyDescent="0.35">
      <c r="B479" s="15"/>
      <c r="C479" s="15"/>
      <c r="D479" s="15"/>
      <c r="E479" s="15"/>
      <c r="F479" s="15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2"/>
      <c r="U479" s="40"/>
      <c r="V479" s="40"/>
      <c r="W479" s="40"/>
      <c r="X479" s="40"/>
      <c r="Y479" s="40"/>
      <c r="Z479" s="40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</row>
    <row r="480" spans="2:59" ht="14.25" customHeight="1" x14ac:dyDescent="0.35">
      <c r="B480" s="15"/>
      <c r="C480" s="15"/>
      <c r="D480" s="15"/>
      <c r="E480" s="15"/>
      <c r="F480" s="15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2"/>
      <c r="U480" s="40"/>
      <c r="V480" s="40"/>
      <c r="W480" s="40"/>
      <c r="X480" s="40"/>
      <c r="Y480" s="40"/>
      <c r="Z480" s="40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</row>
    <row r="481" spans="2:59" ht="14.25" customHeight="1" x14ac:dyDescent="0.35">
      <c r="B481" s="15"/>
      <c r="C481" s="15"/>
      <c r="D481" s="15"/>
      <c r="E481" s="15"/>
      <c r="F481" s="15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2"/>
      <c r="U481" s="40"/>
      <c r="V481" s="40"/>
      <c r="W481" s="40"/>
      <c r="X481" s="40"/>
      <c r="Y481" s="40"/>
      <c r="Z481" s="40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</row>
    <row r="482" spans="2:59" ht="14.25" customHeight="1" x14ac:dyDescent="0.35">
      <c r="B482" s="15"/>
      <c r="C482" s="15"/>
      <c r="D482" s="15"/>
      <c r="E482" s="15"/>
      <c r="F482" s="15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2"/>
      <c r="U482" s="40"/>
      <c r="V482" s="40"/>
      <c r="W482" s="40"/>
      <c r="X482" s="40"/>
      <c r="Y482" s="40"/>
      <c r="Z482" s="40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</row>
    <row r="483" spans="2:59" ht="14.25" customHeight="1" x14ac:dyDescent="0.35">
      <c r="B483" s="15"/>
      <c r="C483" s="15"/>
      <c r="D483" s="15"/>
      <c r="E483" s="15"/>
      <c r="F483" s="15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2"/>
      <c r="U483" s="40"/>
      <c r="V483" s="40"/>
      <c r="W483" s="40"/>
      <c r="X483" s="40"/>
      <c r="Y483" s="40"/>
      <c r="Z483" s="40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</row>
    <row r="484" spans="2:59" ht="14.25" customHeight="1" x14ac:dyDescent="0.35">
      <c r="B484" s="15"/>
      <c r="C484" s="15"/>
      <c r="D484" s="15"/>
      <c r="E484" s="15"/>
      <c r="F484" s="15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2"/>
      <c r="U484" s="40"/>
      <c r="V484" s="40"/>
      <c r="W484" s="40"/>
      <c r="X484" s="40"/>
      <c r="Y484" s="40"/>
      <c r="Z484" s="40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</row>
    <row r="485" spans="2:59" ht="14.25" customHeight="1" x14ac:dyDescent="0.35">
      <c r="B485" s="15"/>
      <c r="C485" s="15"/>
      <c r="D485" s="15"/>
      <c r="E485" s="15"/>
      <c r="F485" s="15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2"/>
      <c r="U485" s="40"/>
      <c r="V485" s="40"/>
      <c r="W485" s="40"/>
      <c r="X485" s="40"/>
      <c r="Y485" s="40"/>
      <c r="Z485" s="40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</row>
    <row r="486" spans="2:59" ht="14.25" customHeight="1" x14ac:dyDescent="0.35">
      <c r="B486" s="15"/>
      <c r="C486" s="15"/>
      <c r="D486" s="15"/>
      <c r="E486" s="15"/>
      <c r="F486" s="15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2"/>
      <c r="U486" s="40"/>
      <c r="V486" s="40"/>
      <c r="W486" s="40"/>
      <c r="X486" s="40"/>
      <c r="Y486" s="40"/>
      <c r="Z486" s="40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</row>
    <row r="487" spans="2:59" ht="14.25" customHeight="1" x14ac:dyDescent="0.35">
      <c r="B487" s="15"/>
      <c r="C487" s="15"/>
      <c r="D487" s="15"/>
      <c r="E487" s="15"/>
      <c r="F487" s="15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2"/>
      <c r="U487" s="40"/>
      <c r="V487" s="40"/>
      <c r="W487" s="40"/>
      <c r="X487" s="40"/>
      <c r="Y487" s="40"/>
      <c r="Z487" s="40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</row>
    <row r="488" spans="2:59" ht="14.25" customHeight="1" x14ac:dyDescent="0.35">
      <c r="B488" s="15"/>
      <c r="C488" s="15"/>
      <c r="D488" s="15"/>
      <c r="E488" s="15"/>
      <c r="F488" s="15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2"/>
      <c r="U488" s="40"/>
      <c r="V488" s="40"/>
      <c r="W488" s="40"/>
      <c r="X488" s="40"/>
      <c r="Y488" s="40"/>
      <c r="Z488" s="40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</row>
    <row r="489" spans="2:59" ht="14.25" customHeight="1" x14ac:dyDescent="0.35">
      <c r="B489" s="15"/>
      <c r="C489" s="15"/>
      <c r="D489" s="15"/>
      <c r="E489" s="15"/>
      <c r="F489" s="15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2"/>
      <c r="U489" s="40"/>
      <c r="V489" s="40"/>
      <c r="W489" s="40"/>
      <c r="X489" s="40"/>
      <c r="Y489" s="40"/>
      <c r="Z489" s="40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</row>
    <row r="490" spans="2:59" ht="14.25" customHeight="1" x14ac:dyDescent="0.35">
      <c r="B490" s="15"/>
      <c r="C490" s="15"/>
      <c r="D490" s="15"/>
      <c r="E490" s="15"/>
      <c r="F490" s="15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2"/>
      <c r="U490" s="40"/>
      <c r="V490" s="40"/>
      <c r="W490" s="40"/>
      <c r="X490" s="40"/>
      <c r="Y490" s="40"/>
      <c r="Z490" s="40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</row>
    <row r="491" spans="2:59" ht="14.25" customHeight="1" x14ac:dyDescent="0.35">
      <c r="B491" s="15"/>
      <c r="C491" s="15"/>
      <c r="D491" s="15"/>
      <c r="E491" s="15"/>
      <c r="F491" s="15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2"/>
      <c r="U491" s="40"/>
      <c r="V491" s="40"/>
      <c r="W491" s="40"/>
      <c r="X491" s="40"/>
      <c r="Y491" s="40"/>
      <c r="Z491" s="40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</row>
    <row r="492" spans="2:59" ht="14.25" customHeight="1" x14ac:dyDescent="0.35">
      <c r="B492" s="15"/>
      <c r="C492" s="15"/>
      <c r="D492" s="15"/>
      <c r="E492" s="15"/>
      <c r="F492" s="15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2"/>
      <c r="U492" s="40"/>
      <c r="V492" s="40"/>
      <c r="W492" s="40"/>
      <c r="X492" s="40"/>
      <c r="Y492" s="40"/>
      <c r="Z492" s="40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</row>
    <row r="493" spans="2:59" ht="14.25" customHeight="1" x14ac:dyDescent="0.35">
      <c r="B493" s="15"/>
      <c r="C493" s="15"/>
      <c r="D493" s="15"/>
      <c r="E493" s="15"/>
      <c r="F493" s="15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2"/>
      <c r="U493" s="40"/>
      <c r="V493" s="40"/>
      <c r="W493" s="40"/>
      <c r="X493" s="40"/>
      <c r="Y493" s="40"/>
      <c r="Z493" s="40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</row>
    <row r="494" spans="2:59" ht="14.25" customHeight="1" x14ac:dyDescent="0.35">
      <c r="B494" s="15"/>
      <c r="C494" s="15"/>
      <c r="D494" s="15"/>
      <c r="E494" s="15"/>
      <c r="F494" s="15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2"/>
      <c r="U494" s="40"/>
      <c r="V494" s="40"/>
      <c r="W494" s="40"/>
      <c r="X494" s="40"/>
      <c r="Y494" s="40"/>
      <c r="Z494" s="40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</row>
    <row r="495" spans="2:59" ht="14.25" customHeight="1" x14ac:dyDescent="0.35">
      <c r="B495" s="15"/>
      <c r="C495" s="15"/>
      <c r="D495" s="15"/>
      <c r="E495" s="15"/>
      <c r="F495" s="15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2"/>
      <c r="U495" s="40"/>
      <c r="V495" s="40"/>
      <c r="W495" s="40"/>
      <c r="X495" s="40"/>
      <c r="Y495" s="40"/>
      <c r="Z495" s="40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</row>
    <row r="496" spans="2:59" ht="14.25" customHeight="1" x14ac:dyDescent="0.35">
      <c r="B496" s="15"/>
      <c r="C496" s="15"/>
      <c r="D496" s="15"/>
      <c r="E496" s="15"/>
      <c r="F496" s="15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2"/>
      <c r="U496" s="40"/>
      <c r="V496" s="40"/>
      <c r="W496" s="40"/>
      <c r="X496" s="40"/>
      <c r="Y496" s="40"/>
      <c r="Z496" s="40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</row>
    <row r="497" spans="2:59" ht="14.25" customHeight="1" x14ac:dyDescent="0.35">
      <c r="B497" s="15"/>
      <c r="C497" s="15"/>
      <c r="D497" s="15"/>
      <c r="E497" s="15"/>
      <c r="F497" s="15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2"/>
      <c r="U497" s="40"/>
      <c r="V497" s="40"/>
      <c r="W497" s="40"/>
      <c r="X497" s="40"/>
      <c r="Y497" s="40"/>
      <c r="Z497" s="40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</row>
    <row r="498" spans="2:59" ht="14.25" customHeight="1" x14ac:dyDescent="0.35">
      <c r="B498" s="15"/>
      <c r="C498" s="15"/>
      <c r="D498" s="15"/>
      <c r="E498" s="15"/>
      <c r="F498" s="15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2"/>
      <c r="U498" s="40"/>
      <c r="V498" s="40"/>
      <c r="W498" s="40"/>
      <c r="X498" s="40"/>
      <c r="Y498" s="40"/>
      <c r="Z498" s="40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</row>
    <row r="499" spans="2:59" ht="14.25" customHeight="1" x14ac:dyDescent="0.35">
      <c r="B499" s="15"/>
      <c r="C499" s="15"/>
      <c r="D499" s="15"/>
      <c r="E499" s="15"/>
      <c r="F499" s="15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2"/>
      <c r="U499" s="40"/>
      <c r="V499" s="40"/>
      <c r="W499" s="40"/>
      <c r="X499" s="40"/>
      <c r="Y499" s="40"/>
      <c r="Z499" s="40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</row>
    <row r="500" spans="2:59" ht="14.25" customHeight="1" x14ac:dyDescent="0.35">
      <c r="B500" s="15"/>
      <c r="C500" s="15"/>
      <c r="D500" s="15"/>
      <c r="E500" s="15"/>
      <c r="F500" s="15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2"/>
      <c r="U500" s="40"/>
      <c r="V500" s="40"/>
      <c r="W500" s="40"/>
      <c r="X500" s="40"/>
      <c r="Y500" s="40"/>
      <c r="Z500" s="40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</row>
    <row r="501" spans="2:59" ht="14.25" customHeight="1" x14ac:dyDescent="0.35">
      <c r="B501" s="15"/>
      <c r="C501" s="15"/>
      <c r="D501" s="15"/>
      <c r="E501" s="15"/>
      <c r="F501" s="15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2"/>
      <c r="U501" s="40"/>
      <c r="V501" s="40"/>
      <c r="W501" s="40"/>
      <c r="X501" s="40"/>
      <c r="Y501" s="40"/>
      <c r="Z501" s="40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</row>
    <row r="502" spans="2:59" ht="14.25" customHeight="1" x14ac:dyDescent="0.35">
      <c r="B502" s="15"/>
      <c r="C502" s="15"/>
      <c r="D502" s="15"/>
      <c r="E502" s="15"/>
      <c r="F502" s="15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2"/>
      <c r="U502" s="40"/>
      <c r="V502" s="40"/>
      <c r="W502" s="40"/>
      <c r="X502" s="40"/>
      <c r="Y502" s="40"/>
      <c r="Z502" s="40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</row>
    <row r="503" spans="2:59" ht="14.25" customHeight="1" x14ac:dyDescent="0.35">
      <c r="B503" s="15"/>
      <c r="C503" s="15"/>
      <c r="D503" s="15"/>
      <c r="E503" s="15"/>
      <c r="F503" s="15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2"/>
      <c r="U503" s="40"/>
      <c r="V503" s="40"/>
      <c r="W503" s="40"/>
      <c r="X503" s="40"/>
      <c r="Y503" s="40"/>
      <c r="Z503" s="40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</row>
    <row r="504" spans="2:59" ht="14.25" customHeight="1" x14ac:dyDescent="0.35">
      <c r="B504" s="15"/>
      <c r="C504" s="15"/>
      <c r="D504" s="15"/>
      <c r="E504" s="15"/>
      <c r="F504" s="15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2"/>
      <c r="U504" s="40"/>
      <c r="V504" s="40"/>
      <c r="W504" s="40"/>
      <c r="X504" s="40"/>
      <c r="Y504" s="40"/>
      <c r="Z504" s="40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</row>
    <row r="505" spans="2:59" ht="14.25" customHeight="1" x14ac:dyDescent="0.35">
      <c r="B505" s="15"/>
      <c r="C505" s="15"/>
      <c r="D505" s="15"/>
      <c r="E505" s="15"/>
      <c r="F505" s="15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2"/>
      <c r="U505" s="40"/>
      <c r="V505" s="40"/>
      <c r="W505" s="40"/>
      <c r="X505" s="40"/>
      <c r="Y505" s="40"/>
      <c r="Z505" s="40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</row>
    <row r="506" spans="2:59" ht="14.25" customHeight="1" x14ac:dyDescent="0.35">
      <c r="B506" s="15"/>
      <c r="C506" s="15"/>
      <c r="D506" s="15"/>
      <c r="E506" s="15"/>
      <c r="F506" s="15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2"/>
      <c r="U506" s="40"/>
      <c r="V506" s="40"/>
      <c r="W506" s="40"/>
      <c r="X506" s="40"/>
      <c r="Y506" s="40"/>
      <c r="Z506" s="40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</row>
    <row r="507" spans="2:59" ht="14.25" customHeight="1" x14ac:dyDescent="0.35">
      <c r="B507" s="15"/>
      <c r="C507" s="15"/>
      <c r="D507" s="15"/>
      <c r="E507" s="15"/>
      <c r="F507" s="15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2"/>
      <c r="U507" s="40"/>
      <c r="V507" s="40"/>
      <c r="W507" s="40"/>
      <c r="X507" s="40"/>
      <c r="Y507" s="40"/>
      <c r="Z507" s="40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</row>
    <row r="508" spans="2:59" ht="14.25" customHeight="1" x14ac:dyDescent="0.35">
      <c r="B508" s="15"/>
      <c r="C508" s="15"/>
      <c r="D508" s="15"/>
      <c r="E508" s="15"/>
      <c r="F508" s="15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2"/>
      <c r="U508" s="40"/>
      <c r="V508" s="40"/>
      <c r="W508" s="40"/>
      <c r="X508" s="40"/>
      <c r="Y508" s="40"/>
      <c r="Z508" s="40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</row>
    <row r="509" spans="2:59" ht="14.25" customHeight="1" x14ac:dyDescent="0.35">
      <c r="B509" s="15"/>
      <c r="C509" s="15"/>
      <c r="D509" s="15"/>
      <c r="E509" s="15"/>
      <c r="F509" s="15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2"/>
      <c r="U509" s="40"/>
      <c r="V509" s="40"/>
      <c r="W509" s="40"/>
      <c r="X509" s="40"/>
      <c r="Y509" s="40"/>
      <c r="Z509" s="40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</row>
    <row r="510" spans="2:59" ht="14.25" customHeight="1" x14ac:dyDescent="0.35">
      <c r="B510" s="15"/>
      <c r="C510" s="15"/>
      <c r="D510" s="15"/>
      <c r="E510" s="15"/>
      <c r="F510" s="15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2"/>
      <c r="U510" s="40"/>
      <c r="V510" s="40"/>
      <c r="W510" s="40"/>
      <c r="X510" s="40"/>
      <c r="Y510" s="40"/>
      <c r="Z510" s="40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</row>
    <row r="511" spans="2:59" ht="14.25" customHeight="1" x14ac:dyDescent="0.35">
      <c r="B511" s="15"/>
      <c r="C511" s="15"/>
      <c r="D511" s="15"/>
      <c r="E511" s="15"/>
      <c r="F511" s="15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2"/>
      <c r="U511" s="40"/>
      <c r="V511" s="40"/>
      <c r="W511" s="40"/>
      <c r="X511" s="40"/>
      <c r="Y511" s="40"/>
      <c r="Z511" s="40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</row>
    <row r="512" spans="2:59" ht="14.25" customHeight="1" x14ac:dyDescent="0.35">
      <c r="B512" s="15"/>
      <c r="C512" s="15"/>
      <c r="D512" s="15"/>
      <c r="E512" s="15"/>
      <c r="F512" s="15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2"/>
      <c r="U512" s="40"/>
      <c r="V512" s="40"/>
      <c r="W512" s="40"/>
      <c r="X512" s="40"/>
      <c r="Y512" s="40"/>
      <c r="Z512" s="40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</row>
    <row r="513" spans="2:59" ht="14.25" customHeight="1" x14ac:dyDescent="0.35">
      <c r="B513" s="15"/>
      <c r="C513" s="15"/>
      <c r="D513" s="15"/>
      <c r="E513" s="15"/>
      <c r="F513" s="15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2"/>
      <c r="U513" s="40"/>
      <c r="V513" s="40"/>
      <c r="W513" s="40"/>
      <c r="X513" s="40"/>
      <c r="Y513" s="40"/>
      <c r="Z513" s="40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</row>
    <row r="514" spans="2:59" ht="14.25" customHeight="1" x14ac:dyDescent="0.35">
      <c r="B514" s="15"/>
      <c r="C514" s="15"/>
      <c r="D514" s="15"/>
      <c r="E514" s="15"/>
      <c r="F514" s="15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2"/>
      <c r="U514" s="40"/>
      <c r="V514" s="40"/>
      <c r="W514" s="40"/>
      <c r="X514" s="40"/>
      <c r="Y514" s="40"/>
      <c r="Z514" s="40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</row>
    <row r="515" spans="2:59" ht="14.25" customHeight="1" x14ac:dyDescent="0.35">
      <c r="B515" s="15"/>
      <c r="C515" s="15"/>
      <c r="D515" s="15"/>
      <c r="E515" s="15"/>
      <c r="F515" s="15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2"/>
      <c r="U515" s="40"/>
      <c r="V515" s="40"/>
      <c r="W515" s="40"/>
      <c r="X515" s="40"/>
      <c r="Y515" s="40"/>
      <c r="Z515" s="40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</row>
    <row r="516" spans="2:59" ht="14.25" customHeight="1" x14ac:dyDescent="0.35">
      <c r="B516" s="15"/>
      <c r="C516" s="15"/>
      <c r="D516" s="15"/>
      <c r="E516" s="15"/>
      <c r="F516" s="15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2"/>
      <c r="U516" s="40"/>
      <c r="V516" s="40"/>
      <c r="W516" s="40"/>
      <c r="X516" s="40"/>
      <c r="Y516" s="40"/>
      <c r="Z516" s="40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</row>
    <row r="517" spans="2:59" ht="14.25" customHeight="1" x14ac:dyDescent="0.35">
      <c r="B517" s="15"/>
      <c r="C517" s="15"/>
      <c r="D517" s="15"/>
      <c r="E517" s="15"/>
      <c r="F517" s="15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2"/>
      <c r="U517" s="40"/>
      <c r="V517" s="40"/>
      <c r="W517" s="40"/>
      <c r="X517" s="40"/>
      <c r="Y517" s="40"/>
      <c r="Z517" s="40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</row>
    <row r="518" spans="2:59" ht="14.25" customHeight="1" x14ac:dyDescent="0.35">
      <c r="B518" s="15"/>
      <c r="C518" s="15"/>
      <c r="D518" s="15"/>
      <c r="E518" s="15"/>
      <c r="F518" s="15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2"/>
      <c r="U518" s="40"/>
      <c r="V518" s="40"/>
      <c r="W518" s="40"/>
      <c r="X518" s="40"/>
      <c r="Y518" s="40"/>
      <c r="Z518" s="40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</row>
    <row r="519" spans="2:59" ht="14.25" customHeight="1" x14ac:dyDescent="0.35">
      <c r="B519" s="15"/>
      <c r="C519" s="15"/>
      <c r="D519" s="15"/>
      <c r="E519" s="15"/>
      <c r="F519" s="15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2"/>
      <c r="U519" s="40"/>
      <c r="V519" s="40"/>
      <c r="W519" s="40"/>
      <c r="X519" s="40"/>
      <c r="Y519" s="40"/>
      <c r="Z519" s="40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</row>
    <row r="520" spans="2:59" ht="14.25" customHeight="1" x14ac:dyDescent="0.35">
      <c r="B520" s="15"/>
      <c r="C520" s="15"/>
      <c r="D520" s="15"/>
      <c r="E520" s="15"/>
      <c r="F520" s="15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2"/>
      <c r="U520" s="40"/>
      <c r="V520" s="40"/>
      <c r="W520" s="40"/>
      <c r="X520" s="40"/>
      <c r="Y520" s="40"/>
      <c r="Z520" s="40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</row>
    <row r="521" spans="2:59" ht="14.25" customHeight="1" x14ac:dyDescent="0.35">
      <c r="B521" s="15"/>
      <c r="C521" s="15"/>
      <c r="D521" s="15"/>
      <c r="E521" s="15"/>
      <c r="F521" s="15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2"/>
      <c r="U521" s="40"/>
      <c r="V521" s="40"/>
      <c r="W521" s="40"/>
      <c r="X521" s="40"/>
      <c r="Y521" s="40"/>
      <c r="Z521" s="40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</row>
    <row r="522" spans="2:59" ht="14.25" customHeight="1" x14ac:dyDescent="0.35">
      <c r="B522" s="15"/>
      <c r="C522" s="15"/>
      <c r="D522" s="15"/>
      <c r="E522" s="15"/>
      <c r="F522" s="15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2"/>
      <c r="U522" s="40"/>
      <c r="V522" s="40"/>
      <c r="W522" s="40"/>
      <c r="X522" s="40"/>
      <c r="Y522" s="40"/>
      <c r="Z522" s="40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</row>
    <row r="523" spans="2:59" ht="14.25" customHeight="1" x14ac:dyDescent="0.35">
      <c r="B523" s="15"/>
      <c r="C523" s="15"/>
      <c r="D523" s="15"/>
      <c r="E523" s="15"/>
      <c r="F523" s="15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2"/>
      <c r="U523" s="40"/>
      <c r="V523" s="40"/>
      <c r="W523" s="40"/>
      <c r="X523" s="40"/>
      <c r="Y523" s="40"/>
      <c r="Z523" s="40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</row>
    <row r="524" spans="2:59" ht="14.25" customHeight="1" x14ac:dyDescent="0.35">
      <c r="B524" s="15"/>
      <c r="C524" s="15"/>
      <c r="D524" s="15"/>
      <c r="E524" s="15"/>
      <c r="F524" s="15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2"/>
      <c r="U524" s="40"/>
      <c r="V524" s="40"/>
      <c r="W524" s="40"/>
      <c r="X524" s="40"/>
      <c r="Y524" s="40"/>
      <c r="Z524" s="40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</row>
    <row r="525" spans="2:59" ht="14.25" customHeight="1" x14ac:dyDescent="0.35">
      <c r="B525" s="15"/>
      <c r="C525" s="15"/>
      <c r="D525" s="15"/>
      <c r="E525" s="15"/>
      <c r="F525" s="15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2"/>
      <c r="U525" s="40"/>
      <c r="V525" s="40"/>
      <c r="W525" s="40"/>
      <c r="X525" s="40"/>
      <c r="Y525" s="40"/>
      <c r="Z525" s="40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</row>
    <row r="526" spans="2:59" ht="14.25" customHeight="1" x14ac:dyDescent="0.35">
      <c r="B526" s="15"/>
      <c r="C526" s="15"/>
      <c r="D526" s="15"/>
      <c r="E526" s="15"/>
      <c r="F526" s="15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2"/>
      <c r="U526" s="40"/>
      <c r="V526" s="40"/>
      <c r="W526" s="40"/>
      <c r="X526" s="40"/>
      <c r="Y526" s="40"/>
      <c r="Z526" s="40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</row>
    <row r="527" spans="2:59" ht="14.25" customHeight="1" x14ac:dyDescent="0.35">
      <c r="B527" s="15"/>
      <c r="C527" s="15"/>
      <c r="D527" s="15"/>
      <c r="E527" s="15"/>
      <c r="F527" s="15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2"/>
      <c r="U527" s="40"/>
      <c r="V527" s="40"/>
      <c r="W527" s="40"/>
      <c r="X527" s="40"/>
      <c r="Y527" s="40"/>
      <c r="Z527" s="40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</row>
    <row r="528" spans="2:59" ht="14.25" customHeight="1" x14ac:dyDescent="0.35">
      <c r="B528" s="15"/>
      <c r="C528" s="15"/>
      <c r="D528" s="15"/>
      <c r="E528" s="15"/>
      <c r="F528" s="15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2"/>
      <c r="U528" s="40"/>
      <c r="V528" s="40"/>
      <c r="W528" s="40"/>
      <c r="X528" s="40"/>
      <c r="Y528" s="40"/>
      <c r="Z528" s="40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</row>
    <row r="529" spans="2:59" ht="14.25" customHeight="1" x14ac:dyDescent="0.35">
      <c r="B529" s="15"/>
      <c r="C529" s="15"/>
      <c r="D529" s="15"/>
      <c r="E529" s="15"/>
      <c r="F529" s="15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2"/>
      <c r="U529" s="40"/>
      <c r="V529" s="40"/>
      <c r="W529" s="40"/>
      <c r="X529" s="40"/>
      <c r="Y529" s="40"/>
      <c r="Z529" s="40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</row>
    <row r="530" spans="2:59" ht="14.25" customHeight="1" x14ac:dyDescent="0.35">
      <c r="B530" s="15"/>
      <c r="C530" s="15"/>
      <c r="D530" s="15"/>
      <c r="E530" s="15"/>
      <c r="F530" s="15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2"/>
      <c r="U530" s="40"/>
      <c r="V530" s="40"/>
      <c r="W530" s="40"/>
      <c r="X530" s="40"/>
      <c r="Y530" s="40"/>
      <c r="Z530" s="40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</row>
    <row r="531" spans="2:59" ht="14.25" customHeight="1" x14ac:dyDescent="0.35">
      <c r="B531" s="15"/>
      <c r="C531" s="15"/>
      <c r="D531" s="15"/>
      <c r="E531" s="15"/>
      <c r="F531" s="15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2"/>
      <c r="U531" s="40"/>
      <c r="V531" s="40"/>
      <c r="W531" s="40"/>
      <c r="X531" s="40"/>
      <c r="Y531" s="40"/>
      <c r="Z531" s="40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</row>
    <row r="532" spans="2:59" ht="14.25" customHeight="1" x14ac:dyDescent="0.35">
      <c r="B532" s="15"/>
      <c r="C532" s="15"/>
      <c r="D532" s="15"/>
      <c r="E532" s="15"/>
      <c r="F532" s="15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2"/>
      <c r="U532" s="40"/>
      <c r="V532" s="40"/>
      <c r="W532" s="40"/>
      <c r="X532" s="40"/>
      <c r="Y532" s="40"/>
      <c r="Z532" s="40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</row>
    <row r="533" spans="2:59" ht="14.25" customHeight="1" x14ac:dyDescent="0.35">
      <c r="B533" s="15"/>
      <c r="C533" s="15"/>
      <c r="D533" s="15"/>
      <c r="E533" s="15"/>
      <c r="F533" s="15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2"/>
      <c r="U533" s="40"/>
      <c r="V533" s="40"/>
      <c r="W533" s="40"/>
      <c r="X533" s="40"/>
      <c r="Y533" s="40"/>
      <c r="Z533" s="40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</row>
    <row r="534" spans="2:59" ht="14.25" customHeight="1" x14ac:dyDescent="0.35">
      <c r="B534" s="15"/>
      <c r="C534" s="15"/>
      <c r="D534" s="15"/>
      <c r="E534" s="15"/>
      <c r="F534" s="15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2"/>
      <c r="U534" s="40"/>
      <c r="V534" s="40"/>
      <c r="W534" s="40"/>
      <c r="X534" s="40"/>
      <c r="Y534" s="40"/>
      <c r="Z534" s="40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</row>
    <row r="535" spans="2:59" ht="14.25" customHeight="1" x14ac:dyDescent="0.35">
      <c r="B535" s="15"/>
      <c r="C535" s="15"/>
      <c r="D535" s="15"/>
      <c r="E535" s="15"/>
      <c r="F535" s="15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2"/>
      <c r="U535" s="40"/>
      <c r="V535" s="40"/>
      <c r="W535" s="40"/>
      <c r="X535" s="40"/>
      <c r="Y535" s="40"/>
      <c r="Z535" s="40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</row>
    <row r="536" spans="2:59" ht="14.25" customHeight="1" x14ac:dyDescent="0.35">
      <c r="B536" s="15"/>
      <c r="C536" s="15"/>
      <c r="D536" s="15"/>
      <c r="E536" s="15"/>
      <c r="F536" s="15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2"/>
      <c r="U536" s="40"/>
      <c r="V536" s="40"/>
      <c r="W536" s="40"/>
      <c r="X536" s="40"/>
      <c r="Y536" s="40"/>
      <c r="Z536" s="40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</row>
    <row r="537" spans="2:59" ht="14.25" customHeight="1" x14ac:dyDescent="0.35">
      <c r="B537" s="15"/>
      <c r="C537" s="15"/>
      <c r="D537" s="15"/>
      <c r="E537" s="15"/>
      <c r="F537" s="15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2"/>
      <c r="U537" s="40"/>
      <c r="V537" s="40"/>
      <c r="W537" s="40"/>
      <c r="X537" s="40"/>
      <c r="Y537" s="40"/>
      <c r="Z537" s="40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</row>
    <row r="538" spans="2:59" ht="14.25" customHeight="1" x14ac:dyDescent="0.35">
      <c r="B538" s="15"/>
      <c r="C538" s="15"/>
      <c r="D538" s="15"/>
      <c r="E538" s="15"/>
      <c r="F538" s="15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2"/>
      <c r="U538" s="40"/>
      <c r="V538" s="40"/>
      <c r="W538" s="40"/>
      <c r="X538" s="40"/>
      <c r="Y538" s="40"/>
      <c r="Z538" s="40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</row>
    <row r="539" spans="2:59" ht="14.25" customHeight="1" x14ac:dyDescent="0.35">
      <c r="B539" s="15"/>
      <c r="C539" s="15"/>
      <c r="D539" s="15"/>
      <c r="E539" s="15"/>
      <c r="F539" s="15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2"/>
      <c r="U539" s="40"/>
      <c r="V539" s="40"/>
      <c r="W539" s="40"/>
      <c r="X539" s="40"/>
      <c r="Y539" s="40"/>
      <c r="Z539" s="40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</row>
    <row r="540" spans="2:59" ht="14.25" customHeight="1" x14ac:dyDescent="0.35">
      <c r="B540" s="15"/>
      <c r="C540" s="15"/>
      <c r="D540" s="15"/>
      <c r="E540" s="15"/>
      <c r="F540" s="15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2"/>
      <c r="U540" s="40"/>
      <c r="V540" s="40"/>
      <c r="W540" s="40"/>
      <c r="X540" s="40"/>
      <c r="Y540" s="40"/>
      <c r="Z540" s="40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</row>
    <row r="541" spans="2:59" ht="14.25" customHeight="1" x14ac:dyDescent="0.35">
      <c r="B541" s="15"/>
      <c r="C541" s="15"/>
      <c r="D541" s="15"/>
      <c r="E541" s="15"/>
      <c r="F541" s="15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2"/>
      <c r="U541" s="40"/>
      <c r="V541" s="40"/>
      <c r="W541" s="40"/>
      <c r="X541" s="40"/>
      <c r="Y541" s="40"/>
      <c r="Z541" s="40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</row>
    <row r="542" spans="2:59" ht="14.25" customHeight="1" x14ac:dyDescent="0.35">
      <c r="B542" s="15"/>
      <c r="C542" s="15"/>
      <c r="D542" s="15"/>
      <c r="E542" s="15"/>
      <c r="F542" s="15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2"/>
      <c r="U542" s="40"/>
      <c r="V542" s="40"/>
      <c r="W542" s="40"/>
      <c r="X542" s="40"/>
      <c r="Y542" s="40"/>
      <c r="Z542" s="40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</row>
    <row r="543" spans="2:59" ht="14.25" customHeight="1" x14ac:dyDescent="0.35">
      <c r="B543" s="15"/>
      <c r="C543" s="15"/>
      <c r="D543" s="15"/>
      <c r="E543" s="15"/>
      <c r="F543" s="15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2"/>
      <c r="U543" s="40"/>
      <c r="V543" s="40"/>
      <c r="W543" s="40"/>
      <c r="X543" s="40"/>
      <c r="Y543" s="40"/>
      <c r="Z543" s="40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</row>
    <row r="544" spans="2:59" ht="14.25" customHeight="1" x14ac:dyDescent="0.35">
      <c r="B544" s="15"/>
      <c r="C544" s="15"/>
      <c r="D544" s="15"/>
      <c r="E544" s="15"/>
      <c r="F544" s="15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2"/>
      <c r="U544" s="40"/>
      <c r="V544" s="40"/>
      <c r="W544" s="40"/>
      <c r="X544" s="40"/>
      <c r="Y544" s="40"/>
      <c r="Z544" s="40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</row>
    <row r="545" spans="2:59" ht="14.25" customHeight="1" x14ac:dyDescent="0.35">
      <c r="B545" s="15"/>
      <c r="C545" s="15"/>
      <c r="D545" s="15"/>
      <c r="E545" s="15"/>
      <c r="F545" s="15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2"/>
      <c r="U545" s="40"/>
      <c r="V545" s="40"/>
      <c r="W545" s="40"/>
      <c r="X545" s="40"/>
      <c r="Y545" s="40"/>
      <c r="Z545" s="40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</row>
    <row r="546" spans="2:59" ht="14.25" customHeight="1" x14ac:dyDescent="0.35">
      <c r="B546" s="15"/>
      <c r="C546" s="15"/>
      <c r="D546" s="15"/>
      <c r="E546" s="15"/>
      <c r="F546" s="15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2"/>
      <c r="U546" s="40"/>
      <c r="V546" s="40"/>
      <c r="W546" s="40"/>
      <c r="X546" s="40"/>
      <c r="Y546" s="40"/>
      <c r="Z546" s="40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</row>
    <row r="547" spans="2:59" ht="14.25" customHeight="1" x14ac:dyDescent="0.35">
      <c r="B547" s="15"/>
      <c r="C547" s="15"/>
      <c r="D547" s="15"/>
      <c r="E547" s="15"/>
      <c r="F547" s="15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2"/>
      <c r="U547" s="40"/>
      <c r="V547" s="40"/>
      <c r="W547" s="40"/>
      <c r="X547" s="40"/>
      <c r="Y547" s="40"/>
      <c r="Z547" s="40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</row>
    <row r="548" spans="2:59" ht="14.25" customHeight="1" x14ac:dyDescent="0.35">
      <c r="B548" s="15"/>
      <c r="C548" s="15"/>
      <c r="D548" s="15"/>
      <c r="E548" s="15"/>
      <c r="F548" s="15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2"/>
      <c r="U548" s="40"/>
      <c r="V548" s="40"/>
      <c r="W548" s="40"/>
      <c r="X548" s="40"/>
      <c r="Y548" s="40"/>
      <c r="Z548" s="40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</row>
    <row r="549" spans="2:59" ht="14.25" customHeight="1" x14ac:dyDescent="0.35">
      <c r="B549" s="15"/>
      <c r="C549" s="15"/>
      <c r="D549" s="15"/>
      <c r="E549" s="15"/>
      <c r="F549" s="15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2"/>
      <c r="U549" s="40"/>
      <c r="V549" s="40"/>
      <c r="W549" s="40"/>
      <c r="X549" s="40"/>
      <c r="Y549" s="40"/>
      <c r="Z549" s="40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</row>
    <row r="550" spans="2:59" ht="14.25" customHeight="1" x14ac:dyDescent="0.35">
      <c r="B550" s="15"/>
      <c r="C550" s="15"/>
      <c r="D550" s="15"/>
      <c r="E550" s="15"/>
      <c r="F550" s="15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2"/>
      <c r="U550" s="40"/>
      <c r="V550" s="40"/>
      <c r="W550" s="40"/>
      <c r="X550" s="40"/>
      <c r="Y550" s="40"/>
      <c r="Z550" s="40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</row>
    <row r="551" spans="2:59" ht="14.25" customHeight="1" x14ac:dyDescent="0.35">
      <c r="B551" s="15"/>
      <c r="C551" s="15"/>
      <c r="D551" s="15"/>
      <c r="E551" s="15"/>
      <c r="F551" s="15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2"/>
      <c r="U551" s="40"/>
      <c r="V551" s="40"/>
      <c r="W551" s="40"/>
      <c r="X551" s="40"/>
      <c r="Y551" s="40"/>
      <c r="Z551" s="40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</row>
    <row r="552" spans="2:59" ht="14.25" customHeight="1" x14ac:dyDescent="0.35">
      <c r="B552" s="15"/>
      <c r="C552" s="15"/>
      <c r="D552" s="15"/>
      <c r="E552" s="15"/>
      <c r="F552" s="15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2"/>
      <c r="U552" s="40"/>
      <c r="V552" s="40"/>
      <c r="W552" s="40"/>
      <c r="X552" s="40"/>
      <c r="Y552" s="40"/>
      <c r="Z552" s="40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</row>
    <row r="553" spans="2:59" ht="14.25" customHeight="1" x14ac:dyDescent="0.35">
      <c r="B553" s="15"/>
      <c r="C553" s="15"/>
      <c r="D553" s="15"/>
      <c r="E553" s="15"/>
      <c r="F553" s="15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2"/>
      <c r="U553" s="40"/>
      <c r="V553" s="40"/>
      <c r="W553" s="40"/>
      <c r="X553" s="40"/>
      <c r="Y553" s="40"/>
      <c r="Z553" s="40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</row>
    <row r="554" spans="2:59" ht="14.25" customHeight="1" x14ac:dyDescent="0.35">
      <c r="B554" s="15"/>
      <c r="C554" s="15"/>
      <c r="D554" s="15"/>
      <c r="E554" s="15"/>
      <c r="F554" s="15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2"/>
      <c r="U554" s="40"/>
      <c r="V554" s="40"/>
      <c r="W554" s="40"/>
      <c r="X554" s="40"/>
      <c r="Y554" s="40"/>
      <c r="Z554" s="40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</row>
    <row r="555" spans="2:59" ht="14.25" customHeight="1" x14ac:dyDescent="0.35">
      <c r="B555" s="15"/>
      <c r="C555" s="15"/>
      <c r="D555" s="15"/>
      <c r="E555" s="15"/>
      <c r="F555" s="15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2"/>
      <c r="U555" s="40"/>
      <c r="V555" s="40"/>
      <c r="W555" s="40"/>
      <c r="X555" s="40"/>
      <c r="Y555" s="40"/>
      <c r="Z555" s="40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</row>
    <row r="556" spans="2:59" ht="14.25" customHeight="1" x14ac:dyDescent="0.35">
      <c r="B556" s="15"/>
      <c r="C556" s="15"/>
      <c r="D556" s="15"/>
      <c r="E556" s="15"/>
      <c r="F556" s="15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2"/>
      <c r="U556" s="40"/>
      <c r="V556" s="40"/>
      <c r="W556" s="40"/>
      <c r="X556" s="40"/>
      <c r="Y556" s="40"/>
      <c r="Z556" s="40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</row>
    <row r="557" spans="2:59" ht="14.25" customHeight="1" x14ac:dyDescent="0.35">
      <c r="B557" s="15"/>
      <c r="C557" s="15"/>
      <c r="D557" s="15"/>
      <c r="E557" s="15"/>
      <c r="F557" s="15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2"/>
      <c r="U557" s="40"/>
      <c r="V557" s="40"/>
      <c r="W557" s="40"/>
      <c r="X557" s="40"/>
      <c r="Y557" s="40"/>
      <c r="Z557" s="40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</row>
    <row r="558" spans="2:59" ht="14.25" customHeight="1" x14ac:dyDescent="0.35">
      <c r="B558" s="15"/>
      <c r="C558" s="15"/>
      <c r="D558" s="15"/>
      <c r="E558" s="15"/>
      <c r="F558" s="15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2"/>
      <c r="U558" s="40"/>
      <c r="V558" s="40"/>
      <c r="W558" s="40"/>
      <c r="X558" s="40"/>
      <c r="Y558" s="40"/>
      <c r="Z558" s="40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</row>
    <row r="559" spans="2:59" ht="14.25" customHeight="1" x14ac:dyDescent="0.35">
      <c r="B559" s="15"/>
      <c r="C559" s="15"/>
      <c r="D559" s="15"/>
      <c r="E559" s="15"/>
      <c r="F559" s="15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2"/>
      <c r="U559" s="40"/>
      <c r="V559" s="40"/>
      <c r="W559" s="40"/>
      <c r="X559" s="40"/>
      <c r="Y559" s="40"/>
      <c r="Z559" s="40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</row>
    <row r="560" spans="2:59" ht="14.25" customHeight="1" x14ac:dyDescent="0.35">
      <c r="B560" s="15"/>
      <c r="C560" s="15"/>
      <c r="D560" s="15"/>
      <c r="E560" s="15"/>
      <c r="F560" s="15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2"/>
      <c r="U560" s="40"/>
      <c r="V560" s="40"/>
      <c r="W560" s="40"/>
      <c r="X560" s="40"/>
      <c r="Y560" s="40"/>
      <c r="Z560" s="40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</row>
    <row r="561" spans="2:59" ht="14.25" customHeight="1" x14ac:dyDescent="0.35">
      <c r="B561" s="15"/>
      <c r="C561" s="15"/>
      <c r="D561" s="15"/>
      <c r="E561" s="15"/>
      <c r="F561" s="15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2"/>
      <c r="U561" s="40"/>
      <c r="V561" s="40"/>
      <c r="W561" s="40"/>
      <c r="X561" s="40"/>
      <c r="Y561" s="40"/>
      <c r="Z561" s="40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</row>
    <row r="562" spans="2:59" ht="14.25" customHeight="1" x14ac:dyDescent="0.35">
      <c r="B562" s="15"/>
      <c r="C562" s="15"/>
      <c r="D562" s="15"/>
      <c r="E562" s="15"/>
      <c r="F562" s="15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2"/>
      <c r="U562" s="40"/>
      <c r="V562" s="40"/>
      <c r="W562" s="40"/>
      <c r="X562" s="40"/>
      <c r="Y562" s="40"/>
      <c r="Z562" s="40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</row>
    <row r="563" spans="2:59" ht="14.25" customHeight="1" x14ac:dyDescent="0.35">
      <c r="B563" s="15"/>
      <c r="C563" s="15"/>
      <c r="D563" s="15"/>
      <c r="E563" s="15"/>
      <c r="F563" s="15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2"/>
      <c r="U563" s="40"/>
      <c r="V563" s="40"/>
      <c r="W563" s="40"/>
      <c r="X563" s="40"/>
      <c r="Y563" s="40"/>
      <c r="Z563" s="40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</row>
    <row r="564" spans="2:59" ht="14.25" customHeight="1" x14ac:dyDescent="0.35">
      <c r="B564" s="15"/>
      <c r="C564" s="15"/>
      <c r="D564" s="15"/>
      <c r="E564" s="15"/>
      <c r="F564" s="15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2"/>
      <c r="U564" s="40"/>
      <c r="V564" s="40"/>
      <c r="W564" s="40"/>
      <c r="X564" s="40"/>
      <c r="Y564" s="40"/>
      <c r="Z564" s="40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</row>
    <row r="565" spans="2:59" ht="14.25" customHeight="1" x14ac:dyDescent="0.35">
      <c r="B565" s="15"/>
      <c r="C565" s="15"/>
      <c r="D565" s="15"/>
      <c r="E565" s="15"/>
      <c r="F565" s="15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2"/>
      <c r="U565" s="40"/>
      <c r="V565" s="40"/>
      <c r="W565" s="40"/>
      <c r="X565" s="40"/>
      <c r="Y565" s="40"/>
      <c r="Z565" s="40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</row>
    <row r="566" spans="2:59" ht="14.25" customHeight="1" x14ac:dyDescent="0.35">
      <c r="B566" s="15"/>
      <c r="C566" s="15"/>
      <c r="D566" s="15"/>
      <c r="E566" s="15"/>
      <c r="F566" s="15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2"/>
      <c r="U566" s="40"/>
      <c r="V566" s="40"/>
      <c r="W566" s="40"/>
      <c r="X566" s="40"/>
      <c r="Y566" s="40"/>
      <c r="Z566" s="40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</row>
    <row r="567" spans="2:59" ht="14.25" customHeight="1" x14ac:dyDescent="0.35">
      <c r="B567" s="15"/>
      <c r="C567" s="15"/>
      <c r="D567" s="15"/>
      <c r="E567" s="15"/>
      <c r="F567" s="15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2"/>
      <c r="U567" s="40"/>
      <c r="V567" s="40"/>
      <c r="W567" s="40"/>
      <c r="X567" s="40"/>
      <c r="Y567" s="40"/>
      <c r="Z567" s="40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</row>
    <row r="568" spans="2:59" ht="14.25" customHeight="1" x14ac:dyDescent="0.35">
      <c r="B568" s="15"/>
      <c r="C568" s="15"/>
      <c r="D568" s="15"/>
      <c r="E568" s="15"/>
      <c r="F568" s="15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2"/>
      <c r="U568" s="40"/>
      <c r="V568" s="40"/>
      <c r="W568" s="40"/>
      <c r="X568" s="40"/>
      <c r="Y568" s="40"/>
      <c r="Z568" s="40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</row>
    <row r="569" spans="2:59" ht="14.25" customHeight="1" x14ac:dyDescent="0.35">
      <c r="B569" s="15"/>
      <c r="C569" s="15"/>
      <c r="D569" s="15"/>
      <c r="E569" s="15"/>
      <c r="F569" s="15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2"/>
      <c r="U569" s="40"/>
      <c r="V569" s="40"/>
      <c r="W569" s="40"/>
      <c r="X569" s="40"/>
      <c r="Y569" s="40"/>
      <c r="Z569" s="40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</row>
    <row r="570" spans="2:59" ht="14.25" customHeight="1" x14ac:dyDescent="0.35">
      <c r="B570" s="15"/>
      <c r="C570" s="15"/>
      <c r="D570" s="15"/>
      <c r="E570" s="15"/>
      <c r="F570" s="15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2"/>
      <c r="U570" s="40"/>
      <c r="V570" s="40"/>
      <c r="W570" s="40"/>
      <c r="X570" s="40"/>
      <c r="Y570" s="40"/>
      <c r="Z570" s="40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</row>
    <row r="571" spans="2:59" ht="14.25" customHeight="1" x14ac:dyDescent="0.35">
      <c r="B571" s="15"/>
      <c r="C571" s="15"/>
      <c r="D571" s="15"/>
      <c r="E571" s="15"/>
      <c r="F571" s="15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2"/>
      <c r="U571" s="40"/>
      <c r="V571" s="40"/>
      <c r="W571" s="40"/>
      <c r="X571" s="40"/>
      <c r="Y571" s="40"/>
      <c r="Z571" s="40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</row>
    <row r="572" spans="2:59" ht="14.25" customHeight="1" x14ac:dyDescent="0.35">
      <c r="B572" s="15"/>
      <c r="C572" s="15"/>
      <c r="D572" s="15"/>
      <c r="E572" s="15"/>
      <c r="F572" s="15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2"/>
      <c r="U572" s="40"/>
      <c r="V572" s="40"/>
      <c r="W572" s="40"/>
      <c r="X572" s="40"/>
      <c r="Y572" s="40"/>
      <c r="Z572" s="40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</row>
    <row r="573" spans="2:59" ht="14.25" customHeight="1" x14ac:dyDescent="0.35">
      <c r="B573" s="15"/>
      <c r="C573" s="15"/>
      <c r="D573" s="15"/>
      <c r="E573" s="15"/>
      <c r="F573" s="15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2"/>
      <c r="U573" s="40"/>
      <c r="V573" s="40"/>
      <c r="W573" s="40"/>
      <c r="X573" s="40"/>
      <c r="Y573" s="40"/>
      <c r="Z573" s="40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</row>
    <row r="574" spans="2:59" ht="14.25" customHeight="1" x14ac:dyDescent="0.35">
      <c r="B574" s="15"/>
      <c r="C574" s="15"/>
      <c r="D574" s="15"/>
      <c r="E574" s="15"/>
      <c r="F574" s="15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2"/>
      <c r="U574" s="40"/>
      <c r="V574" s="40"/>
      <c r="W574" s="40"/>
      <c r="X574" s="40"/>
      <c r="Y574" s="40"/>
      <c r="Z574" s="40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</row>
    <row r="575" spans="2:59" ht="14.25" customHeight="1" x14ac:dyDescent="0.35">
      <c r="B575" s="15"/>
      <c r="C575" s="15"/>
      <c r="D575" s="15"/>
      <c r="E575" s="15"/>
      <c r="F575" s="15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2"/>
      <c r="U575" s="40"/>
      <c r="V575" s="40"/>
      <c r="W575" s="40"/>
      <c r="X575" s="40"/>
      <c r="Y575" s="40"/>
      <c r="Z575" s="40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</row>
    <row r="576" spans="2:59" ht="14.25" customHeight="1" x14ac:dyDescent="0.35">
      <c r="B576" s="15"/>
      <c r="C576" s="15"/>
      <c r="D576" s="15"/>
      <c r="E576" s="15"/>
      <c r="F576" s="15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2"/>
      <c r="U576" s="40"/>
      <c r="V576" s="40"/>
      <c r="W576" s="40"/>
      <c r="X576" s="40"/>
      <c r="Y576" s="40"/>
      <c r="Z576" s="40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</row>
    <row r="577" spans="2:59" ht="14.25" customHeight="1" x14ac:dyDescent="0.35">
      <c r="B577" s="15"/>
      <c r="C577" s="15"/>
      <c r="D577" s="15"/>
      <c r="E577" s="15"/>
      <c r="F577" s="15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2"/>
      <c r="U577" s="40"/>
      <c r="V577" s="40"/>
      <c r="W577" s="40"/>
      <c r="X577" s="40"/>
      <c r="Y577" s="40"/>
      <c r="Z577" s="40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</row>
    <row r="578" spans="2:59" ht="14.25" customHeight="1" x14ac:dyDescent="0.35">
      <c r="B578" s="15"/>
      <c r="C578" s="15"/>
      <c r="D578" s="15"/>
      <c r="E578" s="15"/>
      <c r="F578" s="15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2"/>
      <c r="U578" s="40"/>
      <c r="V578" s="40"/>
      <c r="W578" s="40"/>
      <c r="X578" s="40"/>
      <c r="Y578" s="40"/>
      <c r="Z578" s="40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</row>
    <row r="579" spans="2:59" ht="14.25" customHeight="1" x14ac:dyDescent="0.35">
      <c r="B579" s="15"/>
      <c r="C579" s="15"/>
      <c r="D579" s="15"/>
      <c r="E579" s="15"/>
      <c r="F579" s="15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2"/>
      <c r="U579" s="40"/>
      <c r="V579" s="40"/>
      <c r="W579" s="40"/>
      <c r="X579" s="40"/>
      <c r="Y579" s="40"/>
      <c r="Z579" s="40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</row>
    <row r="580" spans="2:59" ht="14.25" customHeight="1" x14ac:dyDescent="0.35">
      <c r="B580" s="15"/>
      <c r="C580" s="15"/>
      <c r="D580" s="15"/>
      <c r="E580" s="15"/>
      <c r="F580" s="15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2"/>
      <c r="U580" s="40"/>
      <c r="V580" s="40"/>
      <c r="W580" s="40"/>
      <c r="X580" s="40"/>
      <c r="Y580" s="40"/>
      <c r="Z580" s="40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</row>
    <row r="581" spans="2:59" ht="14.25" customHeight="1" x14ac:dyDescent="0.35">
      <c r="B581" s="15"/>
      <c r="C581" s="15"/>
      <c r="D581" s="15"/>
      <c r="E581" s="15"/>
      <c r="F581" s="15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2"/>
      <c r="U581" s="40"/>
      <c r="V581" s="40"/>
      <c r="W581" s="40"/>
      <c r="X581" s="40"/>
      <c r="Y581" s="40"/>
      <c r="Z581" s="40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</row>
    <row r="582" spans="2:59" ht="14.25" customHeight="1" x14ac:dyDescent="0.35">
      <c r="B582" s="15"/>
      <c r="C582" s="15"/>
      <c r="D582" s="15"/>
      <c r="E582" s="15"/>
      <c r="F582" s="15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2"/>
      <c r="U582" s="40"/>
      <c r="V582" s="40"/>
      <c r="W582" s="40"/>
      <c r="X582" s="40"/>
      <c r="Y582" s="40"/>
      <c r="Z582" s="40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</row>
    <row r="583" spans="2:59" ht="14.25" customHeight="1" x14ac:dyDescent="0.35">
      <c r="B583" s="15"/>
      <c r="C583" s="15"/>
      <c r="D583" s="15"/>
      <c r="E583" s="15"/>
      <c r="F583" s="15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2"/>
      <c r="U583" s="40"/>
      <c r="V583" s="40"/>
      <c r="W583" s="40"/>
      <c r="X583" s="40"/>
      <c r="Y583" s="40"/>
      <c r="Z583" s="40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</row>
    <row r="584" spans="2:59" ht="14.25" customHeight="1" x14ac:dyDescent="0.35">
      <c r="B584" s="15"/>
      <c r="C584" s="15"/>
      <c r="D584" s="15"/>
      <c r="E584" s="15"/>
      <c r="F584" s="15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2"/>
      <c r="U584" s="40"/>
      <c r="V584" s="40"/>
      <c r="W584" s="40"/>
      <c r="X584" s="40"/>
      <c r="Y584" s="40"/>
      <c r="Z584" s="40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</row>
    <row r="585" spans="2:59" ht="14.25" customHeight="1" x14ac:dyDescent="0.35">
      <c r="B585" s="15"/>
      <c r="C585" s="15"/>
      <c r="D585" s="15"/>
      <c r="E585" s="15"/>
      <c r="F585" s="15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2"/>
      <c r="U585" s="40"/>
      <c r="V585" s="40"/>
      <c r="W585" s="40"/>
      <c r="X585" s="40"/>
      <c r="Y585" s="40"/>
      <c r="Z585" s="40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</row>
    <row r="586" spans="2:59" ht="14.25" customHeight="1" x14ac:dyDescent="0.35">
      <c r="B586" s="15"/>
      <c r="C586" s="15"/>
      <c r="D586" s="15"/>
      <c r="E586" s="15"/>
      <c r="F586" s="15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2"/>
      <c r="U586" s="40"/>
      <c r="V586" s="40"/>
      <c r="W586" s="40"/>
      <c r="X586" s="40"/>
      <c r="Y586" s="40"/>
      <c r="Z586" s="40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</row>
    <row r="587" spans="2:59" ht="14.25" customHeight="1" x14ac:dyDescent="0.35">
      <c r="B587" s="15"/>
      <c r="C587" s="15"/>
      <c r="D587" s="15"/>
      <c r="E587" s="15"/>
      <c r="F587" s="15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2"/>
      <c r="U587" s="40"/>
      <c r="V587" s="40"/>
      <c r="W587" s="40"/>
      <c r="X587" s="40"/>
      <c r="Y587" s="40"/>
      <c r="Z587" s="40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</row>
    <row r="588" spans="2:59" ht="14.25" customHeight="1" x14ac:dyDescent="0.35">
      <c r="B588" s="15"/>
      <c r="C588" s="15"/>
      <c r="D588" s="15"/>
      <c r="E588" s="15"/>
      <c r="F588" s="15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2"/>
      <c r="U588" s="40"/>
      <c r="V588" s="40"/>
      <c r="W588" s="40"/>
      <c r="X588" s="40"/>
      <c r="Y588" s="40"/>
      <c r="Z588" s="40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</row>
    <row r="589" spans="2:59" ht="14.25" customHeight="1" x14ac:dyDescent="0.35">
      <c r="B589" s="15"/>
      <c r="C589" s="15"/>
      <c r="D589" s="15"/>
      <c r="E589" s="15"/>
      <c r="F589" s="15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2"/>
      <c r="U589" s="40"/>
      <c r="V589" s="40"/>
      <c r="W589" s="40"/>
      <c r="X589" s="40"/>
      <c r="Y589" s="40"/>
      <c r="Z589" s="40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</row>
    <row r="590" spans="2:59" ht="14.25" customHeight="1" x14ac:dyDescent="0.35">
      <c r="B590" s="15"/>
      <c r="C590" s="15"/>
      <c r="D590" s="15"/>
      <c r="E590" s="15"/>
      <c r="F590" s="15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2"/>
      <c r="U590" s="40"/>
      <c r="V590" s="40"/>
      <c r="W590" s="40"/>
      <c r="X590" s="40"/>
      <c r="Y590" s="40"/>
      <c r="Z590" s="40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</row>
    <row r="591" spans="2:59" ht="14.25" customHeight="1" x14ac:dyDescent="0.35">
      <c r="B591" s="15"/>
      <c r="C591" s="15"/>
      <c r="D591" s="15"/>
      <c r="E591" s="15"/>
      <c r="F591" s="15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2"/>
      <c r="U591" s="40"/>
      <c r="V591" s="40"/>
      <c r="W591" s="40"/>
      <c r="X591" s="40"/>
      <c r="Y591" s="40"/>
      <c r="Z591" s="40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</row>
    <row r="592" spans="2:59" ht="14.25" customHeight="1" x14ac:dyDescent="0.35">
      <c r="B592" s="15"/>
      <c r="C592" s="15"/>
      <c r="D592" s="15"/>
      <c r="E592" s="15"/>
      <c r="F592" s="15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2"/>
      <c r="U592" s="40"/>
      <c r="V592" s="40"/>
      <c r="W592" s="40"/>
      <c r="X592" s="40"/>
      <c r="Y592" s="40"/>
      <c r="Z592" s="40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</row>
    <row r="593" spans="2:59" ht="14.25" customHeight="1" x14ac:dyDescent="0.35">
      <c r="B593" s="15"/>
      <c r="C593" s="15"/>
      <c r="D593" s="15"/>
      <c r="E593" s="15"/>
      <c r="F593" s="15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2"/>
      <c r="U593" s="40"/>
      <c r="V593" s="40"/>
      <c r="W593" s="40"/>
      <c r="X593" s="40"/>
      <c r="Y593" s="40"/>
      <c r="Z593" s="40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</row>
    <row r="594" spans="2:59" ht="14.25" customHeight="1" x14ac:dyDescent="0.35">
      <c r="B594" s="15"/>
      <c r="C594" s="15"/>
      <c r="D594" s="15"/>
      <c r="E594" s="15"/>
      <c r="F594" s="15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2"/>
      <c r="U594" s="40"/>
      <c r="V594" s="40"/>
      <c r="W594" s="40"/>
      <c r="X594" s="40"/>
      <c r="Y594" s="40"/>
      <c r="Z594" s="40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</row>
    <row r="595" spans="2:59" ht="14.25" customHeight="1" x14ac:dyDescent="0.35">
      <c r="B595" s="15"/>
      <c r="C595" s="15"/>
      <c r="D595" s="15"/>
      <c r="E595" s="15"/>
      <c r="F595" s="15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2"/>
      <c r="U595" s="40"/>
      <c r="V595" s="40"/>
      <c r="W595" s="40"/>
      <c r="X595" s="40"/>
      <c r="Y595" s="40"/>
      <c r="Z595" s="40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</row>
    <row r="596" spans="2:59" ht="14.25" customHeight="1" x14ac:dyDescent="0.35">
      <c r="B596" s="15"/>
      <c r="C596" s="15"/>
      <c r="D596" s="15"/>
      <c r="E596" s="15"/>
      <c r="F596" s="15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2"/>
      <c r="U596" s="40"/>
      <c r="V596" s="40"/>
      <c r="W596" s="40"/>
      <c r="X596" s="40"/>
      <c r="Y596" s="40"/>
      <c r="Z596" s="40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</row>
    <row r="597" spans="2:59" ht="14.25" customHeight="1" x14ac:dyDescent="0.35">
      <c r="B597" s="15"/>
      <c r="C597" s="15"/>
      <c r="D597" s="15"/>
      <c r="E597" s="15"/>
      <c r="F597" s="15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2"/>
      <c r="U597" s="40"/>
      <c r="V597" s="40"/>
      <c r="W597" s="40"/>
      <c r="X597" s="40"/>
      <c r="Y597" s="40"/>
      <c r="Z597" s="40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</row>
    <row r="598" spans="2:59" ht="14.25" customHeight="1" x14ac:dyDescent="0.35">
      <c r="B598" s="15"/>
      <c r="C598" s="15"/>
      <c r="D598" s="15"/>
      <c r="E598" s="15"/>
      <c r="F598" s="15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2"/>
      <c r="U598" s="40"/>
      <c r="V598" s="40"/>
      <c r="W598" s="40"/>
      <c r="X598" s="40"/>
      <c r="Y598" s="40"/>
      <c r="Z598" s="40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</row>
    <row r="599" spans="2:59" ht="14.25" customHeight="1" x14ac:dyDescent="0.35">
      <c r="B599" s="15"/>
      <c r="C599" s="15"/>
      <c r="D599" s="15"/>
      <c r="E599" s="15"/>
      <c r="F599" s="15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2"/>
      <c r="U599" s="40"/>
      <c r="V599" s="40"/>
      <c r="W599" s="40"/>
      <c r="X599" s="40"/>
      <c r="Y599" s="40"/>
      <c r="Z599" s="40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</row>
    <row r="600" spans="2:59" ht="14.25" customHeight="1" x14ac:dyDescent="0.35">
      <c r="B600" s="15"/>
      <c r="C600" s="15"/>
      <c r="D600" s="15"/>
      <c r="E600" s="15"/>
      <c r="F600" s="15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2"/>
      <c r="U600" s="40"/>
      <c r="V600" s="40"/>
      <c r="W600" s="40"/>
      <c r="X600" s="40"/>
      <c r="Y600" s="40"/>
      <c r="Z600" s="40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</row>
    <row r="601" spans="2:59" ht="14.25" customHeight="1" x14ac:dyDescent="0.35">
      <c r="B601" s="15"/>
      <c r="C601" s="15"/>
      <c r="D601" s="15"/>
      <c r="E601" s="15"/>
      <c r="F601" s="15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2"/>
      <c r="U601" s="40"/>
      <c r="V601" s="40"/>
      <c r="W601" s="40"/>
      <c r="X601" s="40"/>
      <c r="Y601" s="40"/>
      <c r="Z601" s="40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</row>
    <row r="602" spans="2:59" ht="14.25" customHeight="1" x14ac:dyDescent="0.35">
      <c r="B602" s="15"/>
      <c r="C602" s="15"/>
      <c r="D602" s="15"/>
      <c r="E602" s="15"/>
      <c r="F602" s="15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2"/>
      <c r="U602" s="40"/>
      <c r="V602" s="40"/>
      <c r="W602" s="40"/>
      <c r="X602" s="40"/>
      <c r="Y602" s="40"/>
      <c r="Z602" s="40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</row>
    <row r="603" spans="2:59" ht="14.25" customHeight="1" x14ac:dyDescent="0.35">
      <c r="B603" s="15"/>
      <c r="C603" s="15"/>
      <c r="D603" s="15"/>
      <c r="E603" s="15"/>
      <c r="F603" s="15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2"/>
      <c r="U603" s="40"/>
      <c r="V603" s="40"/>
      <c r="W603" s="40"/>
      <c r="X603" s="40"/>
      <c r="Y603" s="40"/>
      <c r="Z603" s="40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</row>
    <row r="604" spans="2:59" ht="14.25" customHeight="1" x14ac:dyDescent="0.35">
      <c r="B604" s="15"/>
      <c r="C604" s="15"/>
      <c r="D604" s="15"/>
      <c r="E604" s="15"/>
      <c r="F604" s="15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2"/>
      <c r="U604" s="40"/>
      <c r="V604" s="40"/>
      <c r="W604" s="40"/>
      <c r="X604" s="40"/>
      <c r="Y604" s="40"/>
      <c r="Z604" s="40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</row>
    <row r="605" spans="2:59" ht="14.25" customHeight="1" x14ac:dyDescent="0.35">
      <c r="B605" s="15"/>
      <c r="C605" s="15"/>
      <c r="D605" s="15"/>
      <c r="E605" s="15"/>
      <c r="F605" s="15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2"/>
      <c r="U605" s="40"/>
      <c r="V605" s="40"/>
      <c r="W605" s="40"/>
      <c r="X605" s="40"/>
      <c r="Y605" s="40"/>
      <c r="Z605" s="40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</row>
    <row r="606" spans="2:59" ht="14.25" customHeight="1" x14ac:dyDescent="0.35">
      <c r="B606" s="15"/>
      <c r="C606" s="15"/>
      <c r="D606" s="15"/>
      <c r="E606" s="15"/>
      <c r="F606" s="15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2"/>
      <c r="U606" s="40"/>
      <c r="V606" s="40"/>
      <c r="W606" s="40"/>
      <c r="X606" s="40"/>
      <c r="Y606" s="40"/>
      <c r="Z606" s="40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</row>
    <row r="607" spans="2:59" ht="14.25" customHeight="1" x14ac:dyDescent="0.35">
      <c r="B607" s="15"/>
      <c r="C607" s="15"/>
      <c r="D607" s="15"/>
      <c r="E607" s="15"/>
      <c r="F607" s="15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2"/>
      <c r="U607" s="40"/>
      <c r="V607" s="40"/>
      <c r="W607" s="40"/>
      <c r="X607" s="40"/>
      <c r="Y607" s="40"/>
      <c r="Z607" s="40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</row>
    <row r="608" spans="2:59" ht="14.25" customHeight="1" x14ac:dyDescent="0.35">
      <c r="B608" s="15"/>
      <c r="C608" s="15"/>
      <c r="D608" s="15"/>
      <c r="E608" s="15"/>
      <c r="F608" s="15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2"/>
      <c r="U608" s="40"/>
      <c r="V608" s="40"/>
      <c r="W608" s="40"/>
      <c r="X608" s="40"/>
      <c r="Y608" s="40"/>
      <c r="Z608" s="40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</row>
    <row r="609" spans="2:59" ht="14.25" customHeight="1" x14ac:dyDescent="0.35">
      <c r="B609" s="15"/>
      <c r="C609" s="15"/>
      <c r="D609" s="15"/>
      <c r="E609" s="15"/>
      <c r="F609" s="15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2"/>
      <c r="U609" s="40"/>
      <c r="V609" s="40"/>
      <c r="W609" s="40"/>
      <c r="X609" s="40"/>
      <c r="Y609" s="40"/>
      <c r="Z609" s="40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</row>
    <row r="610" spans="2:59" ht="14.25" customHeight="1" x14ac:dyDescent="0.35">
      <c r="B610" s="15"/>
      <c r="C610" s="15"/>
      <c r="D610" s="15"/>
      <c r="E610" s="15"/>
      <c r="F610" s="15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2"/>
      <c r="U610" s="40"/>
      <c r="V610" s="40"/>
      <c r="W610" s="40"/>
      <c r="X610" s="40"/>
      <c r="Y610" s="40"/>
      <c r="Z610" s="40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</row>
    <row r="611" spans="2:59" ht="14.25" customHeight="1" x14ac:dyDescent="0.35">
      <c r="B611" s="15"/>
      <c r="C611" s="15"/>
      <c r="D611" s="15"/>
      <c r="E611" s="15"/>
      <c r="F611" s="15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2"/>
      <c r="U611" s="40"/>
      <c r="V611" s="40"/>
      <c r="W611" s="40"/>
      <c r="X611" s="40"/>
      <c r="Y611" s="40"/>
      <c r="Z611" s="40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</row>
    <row r="612" spans="2:59" ht="14.25" customHeight="1" x14ac:dyDescent="0.35">
      <c r="B612" s="15"/>
      <c r="C612" s="15"/>
      <c r="D612" s="15"/>
      <c r="E612" s="15"/>
      <c r="F612" s="15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2"/>
      <c r="U612" s="40"/>
      <c r="V612" s="40"/>
      <c r="W612" s="40"/>
      <c r="X612" s="40"/>
      <c r="Y612" s="40"/>
      <c r="Z612" s="40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</row>
    <row r="613" spans="2:59" ht="14.25" customHeight="1" x14ac:dyDescent="0.35">
      <c r="B613" s="15"/>
      <c r="C613" s="15"/>
      <c r="D613" s="15"/>
      <c r="E613" s="15"/>
      <c r="F613" s="15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2"/>
      <c r="U613" s="40"/>
      <c r="V613" s="40"/>
      <c r="W613" s="40"/>
      <c r="X613" s="40"/>
      <c r="Y613" s="40"/>
      <c r="Z613" s="40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</row>
    <row r="614" spans="2:59" ht="14.25" customHeight="1" x14ac:dyDescent="0.35">
      <c r="B614" s="15"/>
      <c r="C614" s="15"/>
      <c r="D614" s="15"/>
      <c r="E614" s="15"/>
      <c r="F614" s="15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2"/>
      <c r="U614" s="40"/>
      <c r="V614" s="40"/>
      <c r="W614" s="40"/>
      <c r="X614" s="40"/>
      <c r="Y614" s="40"/>
      <c r="Z614" s="40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</row>
    <row r="615" spans="2:59" ht="14.25" customHeight="1" x14ac:dyDescent="0.35">
      <c r="B615" s="15"/>
      <c r="C615" s="15"/>
      <c r="D615" s="15"/>
      <c r="E615" s="15"/>
      <c r="F615" s="15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2"/>
      <c r="U615" s="40"/>
      <c r="V615" s="40"/>
      <c r="W615" s="40"/>
      <c r="X615" s="40"/>
      <c r="Y615" s="40"/>
      <c r="Z615" s="40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</row>
    <row r="616" spans="2:59" ht="14.25" customHeight="1" x14ac:dyDescent="0.35">
      <c r="B616" s="15"/>
      <c r="C616" s="15"/>
      <c r="D616" s="15"/>
      <c r="E616" s="15"/>
      <c r="F616" s="15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2"/>
      <c r="U616" s="40"/>
      <c r="V616" s="40"/>
      <c r="W616" s="40"/>
      <c r="X616" s="40"/>
      <c r="Y616" s="40"/>
      <c r="Z616" s="40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</row>
    <row r="617" spans="2:59" ht="14.25" customHeight="1" x14ac:dyDescent="0.35">
      <c r="B617" s="15"/>
      <c r="C617" s="15"/>
      <c r="D617" s="15"/>
      <c r="E617" s="15"/>
      <c r="F617" s="15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2"/>
      <c r="U617" s="40"/>
      <c r="V617" s="40"/>
      <c r="W617" s="40"/>
      <c r="X617" s="40"/>
      <c r="Y617" s="40"/>
      <c r="Z617" s="40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</row>
    <row r="618" spans="2:59" ht="14.25" customHeight="1" x14ac:dyDescent="0.35">
      <c r="B618" s="15"/>
      <c r="C618" s="15"/>
      <c r="D618" s="15"/>
      <c r="E618" s="15"/>
      <c r="F618" s="15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2"/>
      <c r="U618" s="40"/>
      <c r="V618" s="40"/>
      <c r="W618" s="40"/>
      <c r="X618" s="40"/>
      <c r="Y618" s="40"/>
      <c r="Z618" s="40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</row>
    <row r="619" spans="2:59" ht="14.25" customHeight="1" x14ac:dyDescent="0.35">
      <c r="B619" s="15"/>
      <c r="C619" s="15"/>
      <c r="D619" s="15"/>
      <c r="E619" s="15"/>
      <c r="F619" s="15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2"/>
      <c r="U619" s="40"/>
      <c r="V619" s="40"/>
      <c r="W619" s="40"/>
      <c r="X619" s="40"/>
      <c r="Y619" s="40"/>
      <c r="Z619" s="40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</row>
    <row r="620" spans="2:59" ht="14.25" customHeight="1" x14ac:dyDescent="0.35">
      <c r="B620" s="15"/>
      <c r="C620" s="15"/>
      <c r="D620" s="15"/>
      <c r="E620" s="15"/>
      <c r="F620" s="15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2"/>
      <c r="U620" s="40"/>
      <c r="V620" s="40"/>
      <c r="W620" s="40"/>
      <c r="X620" s="40"/>
      <c r="Y620" s="40"/>
      <c r="Z620" s="40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</row>
    <row r="621" spans="2:59" ht="14.25" customHeight="1" x14ac:dyDescent="0.35">
      <c r="B621" s="15"/>
      <c r="C621" s="15"/>
      <c r="D621" s="15"/>
      <c r="E621" s="15"/>
      <c r="F621" s="15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2"/>
      <c r="U621" s="40"/>
      <c r="V621" s="40"/>
      <c r="W621" s="40"/>
      <c r="X621" s="40"/>
      <c r="Y621" s="40"/>
      <c r="Z621" s="40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</row>
    <row r="622" spans="2:59" ht="14.25" customHeight="1" x14ac:dyDescent="0.35">
      <c r="B622" s="15"/>
      <c r="C622" s="15"/>
      <c r="D622" s="15"/>
      <c r="E622" s="15"/>
      <c r="F622" s="15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2"/>
      <c r="U622" s="40"/>
      <c r="V622" s="40"/>
      <c r="W622" s="40"/>
      <c r="X622" s="40"/>
      <c r="Y622" s="40"/>
      <c r="Z622" s="40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</row>
    <row r="623" spans="2:59" ht="14.25" customHeight="1" x14ac:dyDescent="0.35">
      <c r="B623" s="15"/>
      <c r="C623" s="15"/>
      <c r="D623" s="15"/>
      <c r="E623" s="15"/>
      <c r="F623" s="15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2"/>
      <c r="U623" s="40"/>
      <c r="V623" s="40"/>
      <c r="W623" s="40"/>
      <c r="X623" s="40"/>
      <c r="Y623" s="40"/>
      <c r="Z623" s="40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</row>
    <row r="624" spans="2:59" ht="14.25" customHeight="1" x14ac:dyDescent="0.35">
      <c r="B624" s="15"/>
      <c r="C624" s="15"/>
      <c r="D624" s="15"/>
      <c r="E624" s="15"/>
      <c r="F624" s="15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2"/>
      <c r="U624" s="40"/>
      <c r="V624" s="40"/>
      <c r="W624" s="40"/>
      <c r="X624" s="40"/>
      <c r="Y624" s="40"/>
      <c r="Z624" s="40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</row>
    <row r="625" spans="2:59" ht="14.25" customHeight="1" x14ac:dyDescent="0.35">
      <c r="B625" s="15"/>
      <c r="C625" s="15"/>
      <c r="D625" s="15"/>
      <c r="E625" s="15"/>
      <c r="F625" s="15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2"/>
      <c r="U625" s="40"/>
      <c r="V625" s="40"/>
      <c r="W625" s="40"/>
      <c r="X625" s="40"/>
      <c r="Y625" s="40"/>
      <c r="Z625" s="40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</row>
    <row r="626" spans="2:59" ht="14.25" customHeight="1" x14ac:dyDescent="0.35">
      <c r="B626" s="15"/>
      <c r="C626" s="15"/>
      <c r="D626" s="15"/>
      <c r="E626" s="15"/>
      <c r="F626" s="15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2"/>
      <c r="U626" s="40"/>
      <c r="V626" s="40"/>
      <c r="W626" s="40"/>
      <c r="X626" s="40"/>
      <c r="Y626" s="40"/>
      <c r="Z626" s="40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</row>
    <row r="627" spans="2:59" ht="14.25" customHeight="1" x14ac:dyDescent="0.35">
      <c r="B627" s="15"/>
      <c r="C627" s="15"/>
      <c r="D627" s="15"/>
      <c r="E627" s="15"/>
      <c r="F627" s="15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2"/>
      <c r="U627" s="40"/>
      <c r="V627" s="40"/>
      <c r="W627" s="40"/>
      <c r="X627" s="40"/>
      <c r="Y627" s="40"/>
      <c r="Z627" s="40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</row>
    <row r="628" spans="2:59" ht="14.25" customHeight="1" x14ac:dyDescent="0.35">
      <c r="B628" s="15"/>
      <c r="C628" s="15"/>
      <c r="D628" s="15"/>
      <c r="E628" s="15"/>
      <c r="F628" s="15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2"/>
      <c r="U628" s="40"/>
      <c r="V628" s="40"/>
      <c r="W628" s="40"/>
      <c r="X628" s="40"/>
      <c r="Y628" s="40"/>
      <c r="Z628" s="40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</row>
    <row r="629" spans="2:59" ht="14.25" customHeight="1" x14ac:dyDescent="0.35">
      <c r="B629" s="15"/>
      <c r="C629" s="15"/>
      <c r="D629" s="15"/>
      <c r="E629" s="15"/>
      <c r="F629" s="15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2"/>
      <c r="U629" s="40"/>
      <c r="V629" s="40"/>
      <c r="W629" s="40"/>
      <c r="X629" s="40"/>
      <c r="Y629" s="40"/>
      <c r="Z629" s="40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</row>
    <row r="630" spans="2:59" ht="14.25" customHeight="1" x14ac:dyDescent="0.35">
      <c r="B630" s="15"/>
      <c r="C630" s="15"/>
      <c r="D630" s="15"/>
      <c r="E630" s="15"/>
      <c r="F630" s="15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2"/>
      <c r="U630" s="40"/>
      <c r="V630" s="40"/>
      <c r="W630" s="40"/>
      <c r="X630" s="40"/>
      <c r="Y630" s="40"/>
      <c r="Z630" s="40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</row>
    <row r="631" spans="2:59" ht="14.25" customHeight="1" x14ac:dyDescent="0.35">
      <c r="B631" s="15"/>
      <c r="C631" s="15"/>
      <c r="D631" s="15"/>
      <c r="E631" s="15"/>
      <c r="F631" s="15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2"/>
      <c r="U631" s="40"/>
      <c r="V631" s="40"/>
      <c r="W631" s="40"/>
      <c r="X631" s="40"/>
      <c r="Y631" s="40"/>
      <c r="Z631" s="40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</row>
    <row r="632" spans="2:59" ht="14.25" customHeight="1" x14ac:dyDescent="0.35">
      <c r="B632" s="15"/>
      <c r="C632" s="15"/>
      <c r="D632" s="15"/>
      <c r="E632" s="15"/>
      <c r="F632" s="15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2"/>
      <c r="U632" s="40"/>
      <c r="V632" s="40"/>
      <c r="W632" s="40"/>
      <c r="X632" s="40"/>
      <c r="Y632" s="40"/>
      <c r="Z632" s="40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</row>
    <row r="633" spans="2:59" ht="14.25" customHeight="1" x14ac:dyDescent="0.35">
      <c r="B633" s="15"/>
      <c r="C633" s="15"/>
      <c r="D633" s="15"/>
      <c r="E633" s="15"/>
      <c r="F633" s="15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2"/>
      <c r="U633" s="40"/>
      <c r="V633" s="40"/>
      <c r="W633" s="40"/>
      <c r="X633" s="40"/>
      <c r="Y633" s="40"/>
      <c r="Z633" s="40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</row>
    <row r="634" spans="2:59" ht="14.25" customHeight="1" x14ac:dyDescent="0.35">
      <c r="B634" s="15"/>
      <c r="C634" s="15"/>
      <c r="D634" s="15"/>
      <c r="E634" s="15"/>
      <c r="F634" s="15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2"/>
      <c r="U634" s="40"/>
      <c r="V634" s="40"/>
      <c r="W634" s="40"/>
      <c r="X634" s="40"/>
      <c r="Y634" s="40"/>
      <c r="Z634" s="40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</row>
    <row r="635" spans="2:59" ht="14.25" customHeight="1" x14ac:dyDescent="0.35">
      <c r="B635" s="15"/>
      <c r="C635" s="15"/>
      <c r="D635" s="15"/>
      <c r="E635" s="15"/>
      <c r="F635" s="15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2"/>
      <c r="U635" s="40"/>
      <c r="V635" s="40"/>
      <c r="W635" s="40"/>
      <c r="X635" s="40"/>
      <c r="Y635" s="40"/>
      <c r="Z635" s="40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</row>
    <row r="636" spans="2:59" ht="14.25" customHeight="1" x14ac:dyDescent="0.35">
      <c r="B636" s="15"/>
      <c r="C636" s="15"/>
      <c r="D636" s="15"/>
      <c r="E636" s="15"/>
      <c r="F636" s="15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2"/>
      <c r="U636" s="40"/>
      <c r="V636" s="40"/>
      <c r="W636" s="40"/>
      <c r="X636" s="40"/>
      <c r="Y636" s="40"/>
      <c r="Z636" s="40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</row>
    <row r="637" spans="2:59" ht="14.25" customHeight="1" x14ac:dyDescent="0.35">
      <c r="B637" s="15"/>
      <c r="C637" s="15"/>
      <c r="D637" s="15"/>
      <c r="E637" s="15"/>
      <c r="F637" s="15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2"/>
      <c r="U637" s="40"/>
      <c r="V637" s="40"/>
      <c r="W637" s="40"/>
      <c r="X637" s="40"/>
      <c r="Y637" s="40"/>
      <c r="Z637" s="40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</row>
    <row r="638" spans="2:59" ht="14.25" customHeight="1" x14ac:dyDescent="0.35">
      <c r="B638" s="15"/>
      <c r="C638" s="15"/>
      <c r="D638" s="15"/>
      <c r="E638" s="15"/>
      <c r="F638" s="15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2"/>
      <c r="U638" s="40"/>
      <c r="V638" s="40"/>
      <c r="W638" s="40"/>
      <c r="X638" s="40"/>
      <c r="Y638" s="40"/>
      <c r="Z638" s="40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</row>
    <row r="639" spans="2:59" ht="14.25" customHeight="1" x14ac:dyDescent="0.35">
      <c r="B639" s="15"/>
      <c r="C639" s="15"/>
      <c r="D639" s="15"/>
      <c r="E639" s="15"/>
      <c r="F639" s="15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2"/>
      <c r="U639" s="40"/>
      <c r="V639" s="40"/>
      <c r="W639" s="40"/>
      <c r="X639" s="40"/>
      <c r="Y639" s="40"/>
      <c r="Z639" s="40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</row>
    <row r="640" spans="2:59" ht="14.25" customHeight="1" x14ac:dyDescent="0.35">
      <c r="B640" s="15"/>
      <c r="C640" s="15"/>
      <c r="D640" s="15"/>
      <c r="E640" s="15"/>
      <c r="F640" s="15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2"/>
      <c r="U640" s="40"/>
      <c r="V640" s="40"/>
      <c r="W640" s="40"/>
      <c r="X640" s="40"/>
      <c r="Y640" s="40"/>
      <c r="Z640" s="40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</row>
    <row r="641" spans="2:59" ht="14.25" customHeight="1" x14ac:dyDescent="0.35">
      <c r="B641" s="15"/>
      <c r="C641" s="15"/>
      <c r="D641" s="15"/>
      <c r="E641" s="15"/>
      <c r="F641" s="15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2"/>
      <c r="U641" s="40"/>
      <c r="V641" s="40"/>
      <c r="W641" s="40"/>
      <c r="X641" s="40"/>
      <c r="Y641" s="40"/>
      <c r="Z641" s="40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</row>
    <row r="642" spans="2:59" ht="14.25" customHeight="1" x14ac:dyDescent="0.35">
      <c r="B642" s="15"/>
      <c r="C642" s="15"/>
      <c r="D642" s="15"/>
      <c r="E642" s="15"/>
      <c r="F642" s="15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2"/>
      <c r="U642" s="40"/>
      <c r="V642" s="40"/>
      <c r="W642" s="40"/>
      <c r="X642" s="40"/>
      <c r="Y642" s="40"/>
      <c r="Z642" s="40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</row>
    <row r="643" spans="2:59" ht="14.25" customHeight="1" x14ac:dyDescent="0.35">
      <c r="B643" s="15"/>
      <c r="C643" s="15"/>
      <c r="D643" s="15"/>
      <c r="E643" s="15"/>
      <c r="F643" s="15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2"/>
      <c r="U643" s="40"/>
      <c r="V643" s="40"/>
      <c r="W643" s="40"/>
      <c r="X643" s="40"/>
      <c r="Y643" s="40"/>
      <c r="Z643" s="40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</row>
    <row r="644" spans="2:59" ht="14.25" customHeight="1" x14ac:dyDescent="0.35">
      <c r="B644" s="15"/>
      <c r="C644" s="15"/>
      <c r="D644" s="15"/>
      <c r="E644" s="15"/>
      <c r="F644" s="15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2"/>
      <c r="U644" s="40"/>
      <c r="V644" s="40"/>
      <c r="W644" s="40"/>
      <c r="X644" s="40"/>
      <c r="Y644" s="40"/>
      <c r="Z644" s="40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</row>
    <row r="645" spans="2:59" ht="14.25" customHeight="1" x14ac:dyDescent="0.35">
      <c r="B645" s="15"/>
      <c r="C645" s="15"/>
      <c r="D645" s="15"/>
      <c r="E645" s="15"/>
      <c r="F645" s="15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2"/>
      <c r="U645" s="40"/>
      <c r="V645" s="40"/>
      <c r="W645" s="40"/>
      <c r="X645" s="40"/>
      <c r="Y645" s="40"/>
      <c r="Z645" s="40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</row>
    <row r="646" spans="2:59" ht="14.25" customHeight="1" x14ac:dyDescent="0.35">
      <c r="B646" s="15"/>
      <c r="C646" s="15"/>
      <c r="D646" s="15"/>
      <c r="E646" s="15"/>
      <c r="F646" s="15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2"/>
      <c r="U646" s="40"/>
      <c r="V646" s="40"/>
      <c r="W646" s="40"/>
      <c r="X646" s="40"/>
      <c r="Y646" s="40"/>
      <c r="Z646" s="40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</row>
    <row r="647" spans="2:59" ht="14.25" customHeight="1" x14ac:dyDescent="0.35">
      <c r="B647" s="15"/>
      <c r="C647" s="15"/>
      <c r="D647" s="15"/>
      <c r="E647" s="15"/>
      <c r="F647" s="15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2"/>
      <c r="U647" s="40"/>
      <c r="V647" s="40"/>
      <c r="W647" s="40"/>
      <c r="X647" s="40"/>
      <c r="Y647" s="40"/>
      <c r="Z647" s="40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</row>
    <row r="648" spans="2:59" ht="14.25" customHeight="1" x14ac:dyDescent="0.35">
      <c r="B648" s="15"/>
      <c r="C648" s="15"/>
      <c r="D648" s="15"/>
      <c r="E648" s="15"/>
      <c r="F648" s="15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2"/>
      <c r="U648" s="40"/>
      <c r="V648" s="40"/>
      <c r="W648" s="40"/>
      <c r="X648" s="40"/>
      <c r="Y648" s="40"/>
      <c r="Z648" s="40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</row>
    <row r="649" spans="2:59" ht="14.25" customHeight="1" x14ac:dyDescent="0.35">
      <c r="B649" s="15"/>
      <c r="C649" s="15"/>
      <c r="D649" s="15"/>
      <c r="E649" s="15"/>
      <c r="F649" s="15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2"/>
      <c r="U649" s="40"/>
      <c r="V649" s="40"/>
      <c r="W649" s="40"/>
      <c r="X649" s="40"/>
      <c r="Y649" s="40"/>
      <c r="Z649" s="40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</row>
    <row r="650" spans="2:59" ht="14.25" customHeight="1" x14ac:dyDescent="0.35">
      <c r="B650" s="15"/>
      <c r="C650" s="15"/>
      <c r="D650" s="15"/>
      <c r="E650" s="15"/>
      <c r="F650" s="15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2"/>
      <c r="U650" s="40"/>
      <c r="V650" s="40"/>
      <c r="W650" s="40"/>
      <c r="X650" s="40"/>
      <c r="Y650" s="40"/>
      <c r="Z650" s="40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</row>
    <row r="651" spans="2:59" ht="14.25" customHeight="1" x14ac:dyDescent="0.35">
      <c r="B651" s="15"/>
      <c r="C651" s="15"/>
      <c r="D651" s="15"/>
      <c r="E651" s="15"/>
      <c r="F651" s="15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2"/>
      <c r="U651" s="40"/>
      <c r="V651" s="40"/>
      <c r="W651" s="40"/>
      <c r="X651" s="40"/>
      <c r="Y651" s="40"/>
      <c r="Z651" s="40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</row>
    <row r="652" spans="2:59" ht="14.25" customHeight="1" x14ac:dyDescent="0.35">
      <c r="B652" s="15"/>
      <c r="C652" s="15"/>
      <c r="D652" s="15"/>
      <c r="E652" s="15"/>
      <c r="F652" s="15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2"/>
      <c r="U652" s="40"/>
      <c r="V652" s="40"/>
      <c r="W652" s="40"/>
      <c r="X652" s="40"/>
      <c r="Y652" s="40"/>
      <c r="Z652" s="40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</row>
    <row r="653" spans="2:59" ht="14.25" customHeight="1" x14ac:dyDescent="0.35">
      <c r="B653" s="15"/>
      <c r="C653" s="15"/>
      <c r="D653" s="15"/>
      <c r="E653" s="15"/>
      <c r="F653" s="15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2"/>
      <c r="U653" s="40"/>
      <c r="V653" s="40"/>
      <c r="W653" s="40"/>
      <c r="X653" s="40"/>
      <c r="Y653" s="40"/>
      <c r="Z653" s="40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</row>
    <row r="654" spans="2:59" ht="14.25" customHeight="1" x14ac:dyDescent="0.35">
      <c r="B654" s="15"/>
      <c r="C654" s="15"/>
      <c r="D654" s="15"/>
      <c r="E654" s="15"/>
      <c r="F654" s="15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2"/>
      <c r="U654" s="40"/>
      <c r="V654" s="40"/>
      <c r="W654" s="40"/>
      <c r="X654" s="40"/>
      <c r="Y654" s="40"/>
      <c r="Z654" s="40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</row>
    <row r="655" spans="2:59" ht="14.25" customHeight="1" x14ac:dyDescent="0.35">
      <c r="B655" s="15"/>
      <c r="C655" s="15"/>
      <c r="D655" s="15"/>
      <c r="E655" s="15"/>
      <c r="F655" s="15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2"/>
      <c r="U655" s="40"/>
      <c r="V655" s="40"/>
      <c r="W655" s="40"/>
      <c r="X655" s="40"/>
      <c r="Y655" s="40"/>
      <c r="Z655" s="40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</row>
    <row r="656" spans="2:59" ht="14.25" customHeight="1" x14ac:dyDescent="0.35">
      <c r="B656" s="15"/>
      <c r="C656" s="15"/>
      <c r="D656" s="15"/>
      <c r="E656" s="15"/>
      <c r="F656" s="15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2"/>
      <c r="U656" s="40"/>
      <c r="V656" s="40"/>
      <c r="W656" s="40"/>
      <c r="X656" s="40"/>
      <c r="Y656" s="40"/>
      <c r="Z656" s="40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</row>
    <row r="657" spans="2:59" ht="14.25" customHeight="1" x14ac:dyDescent="0.35">
      <c r="B657" s="15"/>
      <c r="C657" s="15"/>
      <c r="D657" s="15"/>
      <c r="E657" s="15"/>
      <c r="F657" s="15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2"/>
      <c r="U657" s="40"/>
      <c r="V657" s="40"/>
      <c r="W657" s="40"/>
      <c r="X657" s="40"/>
      <c r="Y657" s="40"/>
      <c r="Z657" s="40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</row>
    <row r="658" spans="2:59" ht="14.25" customHeight="1" x14ac:dyDescent="0.35">
      <c r="B658" s="15"/>
      <c r="C658" s="15"/>
      <c r="D658" s="15"/>
      <c r="E658" s="15"/>
      <c r="F658" s="15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2"/>
      <c r="U658" s="40"/>
      <c r="V658" s="40"/>
      <c r="W658" s="40"/>
      <c r="X658" s="40"/>
      <c r="Y658" s="40"/>
      <c r="Z658" s="40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</row>
    <row r="659" spans="2:59" ht="14.25" customHeight="1" x14ac:dyDescent="0.35">
      <c r="B659" s="15"/>
      <c r="C659" s="15"/>
      <c r="D659" s="15"/>
      <c r="E659" s="15"/>
      <c r="F659" s="15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2"/>
      <c r="U659" s="40"/>
      <c r="V659" s="40"/>
      <c r="W659" s="40"/>
      <c r="X659" s="40"/>
      <c r="Y659" s="40"/>
      <c r="Z659" s="40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</row>
    <row r="660" spans="2:59" ht="14.25" customHeight="1" x14ac:dyDescent="0.35">
      <c r="B660" s="15"/>
      <c r="C660" s="15"/>
      <c r="D660" s="15"/>
      <c r="E660" s="15"/>
      <c r="F660" s="15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2"/>
      <c r="U660" s="40"/>
      <c r="V660" s="40"/>
      <c r="W660" s="40"/>
      <c r="X660" s="40"/>
      <c r="Y660" s="40"/>
      <c r="Z660" s="40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</row>
    <row r="661" spans="2:59" ht="14.25" customHeight="1" x14ac:dyDescent="0.35">
      <c r="B661" s="15"/>
      <c r="C661" s="15"/>
      <c r="D661" s="15"/>
      <c r="E661" s="15"/>
      <c r="F661" s="15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2"/>
      <c r="U661" s="40"/>
      <c r="V661" s="40"/>
      <c r="W661" s="40"/>
      <c r="X661" s="40"/>
      <c r="Y661" s="40"/>
      <c r="Z661" s="40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</row>
    <row r="662" spans="2:59" ht="14.25" customHeight="1" x14ac:dyDescent="0.35">
      <c r="B662" s="15"/>
      <c r="C662" s="15"/>
      <c r="D662" s="15"/>
      <c r="E662" s="15"/>
      <c r="F662" s="15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2"/>
      <c r="U662" s="40"/>
      <c r="V662" s="40"/>
      <c r="W662" s="40"/>
      <c r="X662" s="40"/>
      <c r="Y662" s="40"/>
      <c r="Z662" s="40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</row>
    <row r="663" spans="2:59" ht="14.25" customHeight="1" x14ac:dyDescent="0.35">
      <c r="B663" s="15"/>
      <c r="C663" s="15"/>
      <c r="D663" s="15"/>
      <c r="E663" s="15"/>
      <c r="F663" s="15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2"/>
      <c r="U663" s="40"/>
      <c r="V663" s="40"/>
      <c r="W663" s="40"/>
      <c r="X663" s="40"/>
      <c r="Y663" s="40"/>
      <c r="Z663" s="40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</row>
    <row r="664" spans="2:59" ht="14.25" customHeight="1" x14ac:dyDescent="0.35">
      <c r="B664" s="15"/>
      <c r="C664" s="15"/>
      <c r="D664" s="15"/>
      <c r="E664" s="15"/>
      <c r="F664" s="15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2"/>
      <c r="U664" s="40"/>
      <c r="V664" s="40"/>
      <c r="W664" s="40"/>
      <c r="X664" s="40"/>
      <c r="Y664" s="40"/>
      <c r="Z664" s="40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</row>
    <row r="665" spans="2:59" ht="14.25" customHeight="1" x14ac:dyDescent="0.35">
      <c r="B665" s="15"/>
      <c r="C665" s="15"/>
      <c r="D665" s="15"/>
      <c r="E665" s="15"/>
      <c r="F665" s="15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2"/>
      <c r="U665" s="40"/>
      <c r="V665" s="40"/>
      <c r="W665" s="40"/>
      <c r="X665" s="40"/>
      <c r="Y665" s="40"/>
      <c r="Z665" s="40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</row>
    <row r="666" spans="2:59" ht="14.25" customHeight="1" x14ac:dyDescent="0.35">
      <c r="B666" s="15"/>
      <c r="C666" s="15"/>
      <c r="D666" s="15"/>
      <c r="E666" s="15"/>
      <c r="F666" s="15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2"/>
      <c r="U666" s="40"/>
      <c r="V666" s="40"/>
      <c r="W666" s="40"/>
      <c r="X666" s="40"/>
      <c r="Y666" s="40"/>
      <c r="Z666" s="40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</row>
    <row r="667" spans="2:59" ht="14.25" customHeight="1" x14ac:dyDescent="0.35">
      <c r="B667" s="15"/>
      <c r="C667" s="15"/>
      <c r="D667" s="15"/>
      <c r="E667" s="15"/>
      <c r="F667" s="15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2"/>
      <c r="U667" s="40"/>
      <c r="V667" s="40"/>
      <c r="W667" s="40"/>
      <c r="X667" s="40"/>
      <c r="Y667" s="40"/>
      <c r="Z667" s="40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</row>
    <row r="668" spans="2:59" ht="14.25" customHeight="1" x14ac:dyDescent="0.35">
      <c r="B668" s="15"/>
      <c r="C668" s="15"/>
      <c r="D668" s="15"/>
      <c r="E668" s="15"/>
      <c r="F668" s="15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2"/>
      <c r="U668" s="40"/>
      <c r="V668" s="40"/>
      <c r="W668" s="40"/>
      <c r="X668" s="40"/>
      <c r="Y668" s="40"/>
      <c r="Z668" s="40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</row>
    <row r="669" spans="2:59" ht="14.25" customHeight="1" x14ac:dyDescent="0.35">
      <c r="B669" s="15"/>
      <c r="C669" s="15"/>
      <c r="D669" s="15"/>
      <c r="E669" s="15"/>
      <c r="F669" s="15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2"/>
      <c r="U669" s="40"/>
      <c r="V669" s="40"/>
      <c r="W669" s="40"/>
      <c r="X669" s="40"/>
      <c r="Y669" s="40"/>
      <c r="Z669" s="40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</row>
    <row r="670" spans="2:59" ht="14.25" customHeight="1" x14ac:dyDescent="0.35">
      <c r="B670" s="15"/>
      <c r="C670" s="15"/>
      <c r="D670" s="15"/>
      <c r="E670" s="15"/>
      <c r="F670" s="15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2"/>
      <c r="U670" s="40"/>
      <c r="V670" s="40"/>
      <c r="W670" s="40"/>
      <c r="X670" s="40"/>
      <c r="Y670" s="40"/>
      <c r="Z670" s="40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</row>
    <row r="671" spans="2:59" ht="14.25" customHeight="1" x14ac:dyDescent="0.35">
      <c r="B671" s="15"/>
      <c r="C671" s="15"/>
      <c r="D671" s="15"/>
      <c r="E671" s="15"/>
      <c r="F671" s="15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2"/>
      <c r="U671" s="40"/>
      <c r="V671" s="40"/>
      <c r="W671" s="40"/>
      <c r="X671" s="40"/>
      <c r="Y671" s="40"/>
      <c r="Z671" s="40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</row>
    <row r="672" spans="2:59" ht="14.25" customHeight="1" x14ac:dyDescent="0.35">
      <c r="B672" s="15"/>
      <c r="C672" s="15"/>
      <c r="D672" s="15"/>
      <c r="E672" s="15"/>
      <c r="F672" s="15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2"/>
      <c r="U672" s="40"/>
      <c r="V672" s="40"/>
      <c r="W672" s="40"/>
      <c r="X672" s="40"/>
      <c r="Y672" s="40"/>
      <c r="Z672" s="40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</row>
    <row r="673" spans="2:59" ht="14.25" customHeight="1" x14ac:dyDescent="0.35">
      <c r="B673" s="15"/>
      <c r="C673" s="15"/>
      <c r="D673" s="15"/>
      <c r="E673" s="15"/>
      <c r="F673" s="15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2"/>
      <c r="U673" s="40"/>
      <c r="V673" s="40"/>
      <c r="W673" s="40"/>
      <c r="X673" s="40"/>
      <c r="Y673" s="40"/>
      <c r="Z673" s="40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</row>
    <row r="674" spans="2:59" ht="14.25" customHeight="1" x14ac:dyDescent="0.35">
      <c r="B674" s="15"/>
      <c r="C674" s="15"/>
      <c r="D674" s="15"/>
      <c r="E674" s="15"/>
      <c r="F674" s="15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2"/>
      <c r="U674" s="40"/>
      <c r="V674" s="40"/>
      <c r="W674" s="40"/>
      <c r="X674" s="40"/>
      <c r="Y674" s="40"/>
      <c r="Z674" s="40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</row>
    <row r="675" spans="2:59" ht="14.25" customHeight="1" x14ac:dyDescent="0.35">
      <c r="B675" s="15"/>
      <c r="C675" s="15"/>
      <c r="D675" s="15"/>
      <c r="E675" s="15"/>
      <c r="F675" s="15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2"/>
      <c r="U675" s="40"/>
      <c r="V675" s="40"/>
      <c r="W675" s="40"/>
      <c r="X675" s="40"/>
      <c r="Y675" s="40"/>
      <c r="Z675" s="40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</row>
    <row r="676" spans="2:59" ht="14.25" customHeight="1" x14ac:dyDescent="0.35">
      <c r="B676" s="15"/>
      <c r="C676" s="15"/>
      <c r="D676" s="15"/>
      <c r="E676" s="15"/>
      <c r="F676" s="15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2"/>
      <c r="U676" s="40"/>
      <c r="V676" s="40"/>
      <c r="W676" s="40"/>
      <c r="X676" s="40"/>
      <c r="Y676" s="40"/>
      <c r="Z676" s="40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</row>
    <row r="677" spans="2:59" ht="14.25" customHeight="1" x14ac:dyDescent="0.35">
      <c r="B677" s="15"/>
      <c r="C677" s="15"/>
      <c r="D677" s="15"/>
      <c r="E677" s="15"/>
      <c r="F677" s="15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2"/>
      <c r="U677" s="40"/>
      <c r="V677" s="40"/>
      <c r="W677" s="40"/>
      <c r="X677" s="40"/>
      <c r="Y677" s="40"/>
      <c r="Z677" s="40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</row>
    <row r="678" spans="2:59" ht="14.25" customHeight="1" x14ac:dyDescent="0.35">
      <c r="B678" s="15"/>
      <c r="C678" s="15"/>
      <c r="D678" s="15"/>
      <c r="E678" s="15"/>
      <c r="F678" s="15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2"/>
      <c r="U678" s="40"/>
      <c r="V678" s="40"/>
      <c r="W678" s="40"/>
      <c r="X678" s="40"/>
      <c r="Y678" s="40"/>
      <c r="Z678" s="40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</row>
    <row r="679" spans="2:59" ht="14.25" customHeight="1" x14ac:dyDescent="0.35">
      <c r="B679" s="15"/>
      <c r="C679" s="15"/>
      <c r="D679" s="15"/>
      <c r="E679" s="15"/>
      <c r="F679" s="15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2"/>
      <c r="U679" s="40"/>
      <c r="V679" s="40"/>
      <c r="W679" s="40"/>
      <c r="X679" s="40"/>
      <c r="Y679" s="40"/>
      <c r="Z679" s="40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</row>
    <row r="680" spans="2:59" ht="14.25" customHeight="1" x14ac:dyDescent="0.35">
      <c r="B680" s="15"/>
      <c r="C680" s="15"/>
      <c r="D680" s="15"/>
      <c r="E680" s="15"/>
      <c r="F680" s="15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2"/>
      <c r="U680" s="40"/>
      <c r="V680" s="40"/>
      <c r="W680" s="40"/>
      <c r="X680" s="40"/>
      <c r="Y680" s="40"/>
      <c r="Z680" s="40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</row>
    <row r="681" spans="2:59" ht="14.25" customHeight="1" x14ac:dyDescent="0.35">
      <c r="B681" s="15"/>
      <c r="C681" s="15"/>
      <c r="D681" s="15"/>
      <c r="E681" s="15"/>
      <c r="F681" s="15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2"/>
      <c r="U681" s="40"/>
      <c r="V681" s="40"/>
      <c r="W681" s="40"/>
      <c r="X681" s="40"/>
      <c r="Y681" s="40"/>
      <c r="Z681" s="40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</row>
    <row r="682" spans="2:59" ht="14.25" customHeight="1" x14ac:dyDescent="0.35">
      <c r="B682" s="15"/>
      <c r="C682" s="15"/>
      <c r="D682" s="15"/>
      <c r="E682" s="15"/>
      <c r="F682" s="15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2"/>
      <c r="U682" s="40"/>
      <c r="V682" s="40"/>
      <c r="W682" s="40"/>
      <c r="X682" s="40"/>
      <c r="Y682" s="40"/>
      <c r="Z682" s="40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</row>
    <row r="683" spans="2:59" ht="14.25" customHeight="1" x14ac:dyDescent="0.35">
      <c r="B683" s="15"/>
      <c r="C683" s="15"/>
      <c r="D683" s="15"/>
      <c r="E683" s="15"/>
      <c r="F683" s="15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2"/>
      <c r="U683" s="40"/>
      <c r="V683" s="40"/>
      <c r="W683" s="40"/>
      <c r="X683" s="40"/>
      <c r="Y683" s="40"/>
      <c r="Z683" s="40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</row>
    <row r="684" spans="2:59" ht="14.25" customHeight="1" x14ac:dyDescent="0.35">
      <c r="B684" s="15"/>
      <c r="C684" s="15"/>
      <c r="D684" s="15"/>
      <c r="E684" s="15"/>
      <c r="F684" s="15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2"/>
      <c r="U684" s="40"/>
      <c r="V684" s="40"/>
      <c r="W684" s="40"/>
      <c r="X684" s="40"/>
      <c r="Y684" s="40"/>
      <c r="Z684" s="40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</row>
    <row r="685" spans="2:59" ht="14.25" customHeight="1" x14ac:dyDescent="0.35">
      <c r="B685" s="15"/>
      <c r="C685" s="15"/>
      <c r="D685" s="15"/>
      <c r="E685" s="15"/>
      <c r="F685" s="15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2"/>
      <c r="U685" s="40"/>
      <c r="V685" s="40"/>
      <c r="W685" s="40"/>
      <c r="X685" s="40"/>
      <c r="Y685" s="40"/>
      <c r="Z685" s="40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</row>
    <row r="686" spans="2:59" ht="14.25" customHeight="1" x14ac:dyDescent="0.35">
      <c r="B686" s="15"/>
      <c r="C686" s="15"/>
      <c r="D686" s="15"/>
      <c r="E686" s="15"/>
      <c r="F686" s="15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2"/>
      <c r="U686" s="40"/>
      <c r="V686" s="40"/>
      <c r="W686" s="40"/>
      <c r="X686" s="40"/>
      <c r="Y686" s="40"/>
      <c r="Z686" s="40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</row>
    <row r="687" spans="2:59" ht="14.25" customHeight="1" x14ac:dyDescent="0.35">
      <c r="B687" s="15"/>
      <c r="C687" s="15"/>
      <c r="D687" s="15"/>
      <c r="E687" s="15"/>
      <c r="F687" s="15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2"/>
      <c r="U687" s="40"/>
      <c r="V687" s="40"/>
      <c r="W687" s="40"/>
      <c r="X687" s="40"/>
      <c r="Y687" s="40"/>
      <c r="Z687" s="40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</row>
    <row r="688" spans="2:59" ht="14.25" customHeight="1" x14ac:dyDescent="0.35">
      <c r="B688" s="15"/>
      <c r="C688" s="15"/>
      <c r="D688" s="15"/>
      <c r="E688" s="15"/>
      <c r="F688" s="15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2"/>
      <c r="U688" s="40"/>
      <c r="V688" s="40"/>
      <c r="W688" s="40"/>
      <c r="X688" s="40"/>
      <c r="Y688" s="40"/>
      <c r="Z688" s="40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</row>
    <row r="689" spans="2:59" ht="14.25" customHeight="1" x14ac:dyDescent="0.35">
      <c r="B689" s="15"/>
      <c r="C689" s="15"/>
      <c r="D689" s="15"/>
      <c r="E689" s="15"/>
      <c r="F689" s="15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2"/>
      <c r="U689" s="40"/>
      <c r="V689" s="40"/>
      <c r="W689" s="40"/>
      <c r="X689" s="40"/>
      <c r="Y689" s="40"/>
      <c r="Z689" s="40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</row>
    <row r="690" spans="2:59" ht="14.25" customHeight="1" x14ac:dyDescent="0.35">
      <c r="B690" s="15"/>
      <c r="C690" s="15"/>
      <c r="D690" s="15"/>
      <c r="E690" s="15"/>
      <c r="F690" s="15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2"/>
      <c r="U690" s="40"/>
      <c r="V690" s="40"/>
      <c r="W690" s="40"/>
      <c r="X690" s="40"/>
      <c r="Y690" s="40"/>
      <c r="Z690" s="40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</row>
    <row r="691" spans="2:59" ht="14.25" customHeight="1" x14ac:dyDescent="0.35">
      <c r="B691" s="15"/>
      <c r="C691" s="15"/>
      <c r="D691" s="15"/>
      <c r="E691" s="15"/>
      <c r="F691" s="15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2"/>
      <c r="U691" s="40"/>
      <c r="V691" s="40"/>
      <c r="W691" s="40"/>
      <c r="X691" s="40"/>
      <c r="Y691" s="40"/>
      <c r="Z691" s="40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</row>
    <row r="692" spans="2:59" ht="14.25" customHeight="1" x14ac:dyDescent="0.35">
      <c r="B692" s="15"/>
      <c r="C692" s="15"/>
      <c r="D692" s="15"/>
      <c r="E692" s="15"/>
      <c r="F692" s="15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2"/>
      <c r="U692" s="40"/>
      <c r="V692" s="40"/>
      <c r="W692" s="40"/>
      <c r="X692" s="40"/>
      <c r="Y692" s="40"/>
      <c r="Z692" s="40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</row>
    <row r="693" spans="2:59" ht="14.25" customHeight="1" x14ac:dyDescent="0.35">
      <c r="B693" s="15"/>
      <c r="C693" s="15"/>
      <c r="D693" s="15"/>
      <c r="E693" s="15"/>
      <c r="F693" s="15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2"/>
      <c r="U693" s="40"/>
      <c r="V693" s="40"/>
      <c r="W693" s="40"/>
      <c r="X693" s="40"/>
      <c r="Y693" s="40"/>
      <c r="Z693" s="40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</row>
    <row r="694" spans="2:59" ht="14.25" customHeight="1" x14ac:dyDescent="0.35">
      <c r="B694" s="15"/>
      <c r="C694" s="15"/>
      <c r="D694" s="15"/>
      <c r="E694" s="15"/>
      <c r="F694" s="15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2"/>
      <c r="U694" s="40"/>
      <c r="V694" s="40"/>
      <c r="W694" s="40"/>
      <c r="X694" s="40"/>
      <c r="Y694" s="40"/>
      <c r="Z694" s="40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</row>
    <row r="695" spans="2:59" ht="14.25" customHeight="1" x14ac:dyDescent="0.35">
      <c r="B695" s="15"/>
      <c r="C695" s="15"/>
      <c r="D695" s="15"/>
      <c r="E695" s="15"/>
      <c r="F695" s="15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2"/>
      <c r="U695" s="40"/>
      <c r="V695" s="40"/>
      <c r="W695" s="40"/>
      <c r="X695" s="40"/>
      <c r="Y695" s="40"/>
      <c r="Z695" s="40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</row>
    <row r="696" spans="2:59" ht="14.25" customHeight="1" x14ac:dyDescent="0.35">
      <c r="B696" s="15"/>
      <c r="C696" s="15"/>
      <c r="D696" s="15"/>
      <c r="E696" s="15"/>
      <c r="F696" s="15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2"/>
      <c r="U696" s="40"/>
      <c r="V696" s="40"/>
      <c r="W696" s="40"/>
      <c r="X696" s="40"/>
      <c r="Y696" s="40"/>
      <c r="Z696" s="40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</row>
    <row r="697" spans="2:59" ht="14.25" customHeight="1" x14ac:dyDescent="0.35">
      <c r="B697" s="15"/>
      <c r="C697" s="15"/>
      <c r="D697" s="15"/>
      <c r="E697" s="15"/>
      <c r="F697" s="15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2"/>
      <c r="U697" s="40"/>
      <c r="V697" s="40"/>
      <c r="W697" s="40"/>
      <c r="X697" s="40"/>
      <c r="Y697" s="40"/>
      <c r="Z697" s="40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</row>
    <row r="698" spans="2:59" ht="14.25" customHeight="1" x14ac:dyDescent="0.35">
      <c r="B698" s="15"/>
      <c r="C698" s="15"/>
      <c r="D698" s="15"/>
      <c r="E698" s="15"/>
      <c r="F698" s="15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2"/>
      <c r="U698" s="40"/>
      <c r="V698" s="40"/>
      <c r="W698" s="40"/>
      <c r="X698" s="40"/>
      <c r="Y698" s="40"/>
      <c r="Z698" s="40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</row>
    <row r="699" spans="2:59" ht="14.25" customHeight="1" x14ac:dyDescent="0.35">
      <c r="B699" s="15"/>
      <c r="C699" s="15"/>
      <c r="D699" s="15"/>
      <c r="E699" s="15"/>
      <c r="F699" s="15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2"/>
      <c r="U699" s="40"/>
      <c r="V699" s="40"/>
      <c r="W699" s="40"/>
      <c r="X699" s="40"/>
      <c r="Y699" s="40"/>
      <c r="Z699" s="40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</row>
    <row r="700" spans="2:59" ht="14.25" customHeight="1" x14ac:dyDescent="0.35">
      <c r="B700" s="15"/>
      <c r="C700" s="15"/>
      <c r="D700" s="15"/>
      <c r="E700" s="15"/>
      <c r="F700" s="15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2"/>
      <c r="U700" s="40"/>
      <c r="V700" s="40"/>
      <c r="W700" s="40"/>
      <c r="X700" s="40"/>
      <c r="Y700" s="40"/>
      <c r="Z700" s="40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</row>
    <row r="701" spans="2:59" ht="14.25" customHeight="1" x14ac:dyDescent="0.35">
      <c r="B701" s="15"/>
      <c r="C701" s="15"/>
      <c r="D701" s="15"/>
      <c r="E701" s="15"/>
      <c r="F701" s="15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2"/>
      <c r="U701" s="40"/>
      <c r="V701" s="40"/>
      <c r="W701" s="40"/>
      <c r="X701" s="40"/>
      <c r="Y701" s="40"/>
      <c r="Z701" s="40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</row>
    <row r="702" spans="2:59" ht="14.25" customHeight="1" x14ac:dyDescent="0.35">
      <c r="B702" s="15"/>
      <c r="C702" s="15"/>
      <c r="D702" s="15"/>
      <c r="E702" s="15"/>
      <c r="F702" s="15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2"/>
      <c r="U702" s="40"/>
      <c r="V702" s="40"/>
      <c r="W702" s="40"/>
      <c r="X702" s="40"/>
      <c r="Y702" s="40"/>
      <c r="Z702" s="40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</row>
    <row r="703" spans="2:59" ht="14.25" customHeight="1" x14ac:dyDescent="0.35">
      <c r="B703" s="15"/>
      <c r="C703" s="15"/>
      <c r="D703" s="15"/>
      <c r="E703" s="15"/>
      <c r="F703" s="15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2"/>
      <c r="U703" s="40"/>
      <c r="V703" s="40"/>
      <c r="W703" s="40"/>
      <c r="X703" s="40"/>
      <c r="Y703" s="40"/>
      <c r="Z703" s="40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</row>
    <row r="704" spans="2:59" ht="14.25" customHeight="1" x14ac:dyDescent="0.35">
      <c r="B704" s="15"/>
      <c r="C704" s="15"/>
      <c r="D704" s="15"/>
      <c r="E704" s="15"/>
      <c r="F704" s="15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2"/>
      <c r="U704" s="40"/>
      <c r="V704" s="40"/>
      <c r="W704" s="40"/>
      <c r="X704" s="40"/>
      <c r="Y704" s="40"/>
      <c r="Z704" s="40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</row>
    <row r="705" spans="2:59" ht="14.25" customHeight="1" x14ac:dyDescent="0.35">
      <c r="B705" s="15"/>
      <c r="C705" s="15"/>
      <c r="D705" s="15"/>
      <c r="E705" s="15"/>
      <c r="F705" s="15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2"/>
      <c r="U705" s="40"/>
      <c r="V705" s="40"/>
      <c r="W705" s="40"/>
      <c r="X705" s="40"/>
      <c r="Y705" s="40"/>
      <c r="Z705" s="40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</row>
    <row r="706" spans="2:59" ht="14.25" customHeight="1" x14ac:dyDescent="0.35">
      <c r="B706" s="15"/>
      <c r="C706" s="15"/>
      <c r="D706" s="15"/>
      <c r="E706" s="15"/>
      <c r="F706" s="15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2"/>
      <c r="U706" s="40"/>
      <c r="V706" s="40"/>
      <c r="W706" s="40"/>
      <c r="X706" s="40"/>
      <c r="Y706" s="40"/>
      <c r="Z706" s="40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</row>
    <row r="707" spans="2:59" ht="14.25" customHeight="1" x14ac:dyDescent="0.35">
      <c r="B707" s="15"/>
      <c r="C707" s="15"/>
      <c r="D707" s="15"/>
      <c r="E707" s="15"/>
      <c r="F707" s="15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2"/>
      <c r="U707" s="40"/>
      <c r="V707" s="40"/>
      <c r="W707" s="40"/>
      <c r="X707" s="40"/>
      <c r="Y707" s="40"/>
      <c r="Z707" s="40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</row>
    <row r="708" spans="2:59" ht="14.25" customHeight="1" x14ac:dyDescent="0.35">
      <c r="B708" s="15"/>
      <c r="C708" s="15"/>
      <c r="D708" s="15"/>
      <c r="E708" s="15"/>
      <c r="F708" s="15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2"/>
      <c r="U708" s="40"/>
      <c r="V708" s="40"/>
      <c r="W708" s="40"/>
      <c r="X708" s="40"/>
      <c r="Y708" s="40"/>
      <c r="Z708" s="40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</row>
    <row r="709" spans="2:59" ht="14.25" customHeight="1" x14ac:dyDescent="0.35">
      <c r="B709" s="15"/>
      <c r="C709" s="15"/>
      <c r="D709" s="15"/>
      <c r="E709" s="15"/>
      <c r="F709" s="15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2"/>
      <c r="U709" s="40"/>
      <c r="V709" s="40"/>
      <c r="W709" s="40"/>
      <c r="X709" s="40"/>
      <c r="Y709" s="40"/>
      <c r="Z709" s="40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</row>
    <row r="710" spans="2:59" ht="14.25" customHeight="1" x14ac:dyDescent="0.35">
      <c r="B710" s="15"/>
      <c r="C710" s="15"/>
      <c r="D710" s="15"/>
      <c r="E710" s="15"/>
      <c r="F710" s="15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2"/>
      <c r="U710" s="40"/>
      <c r="V710" s="40"/>
      <c r="W710" s="40"/>
      <c r="X710" s="40"/>
      <c r="Y710" s="40"/>
      <c r="Z710" s="40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</row>
    <row r="711" spans="2:59" ht="14.25" customHeight="1" x14ac:dyDescent="0.35">
      <c r="B711" s="15"/>
      <c r="C711" s="15"/>
      <c r="D711" s="15"/>
      <c r="E711" s="15"/>
      <c r="F711" s="15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2"/>
      <c r="U711" s="40"/>
      <c r="V711" s="40"/>
      <c r="W711" s="40"/>
      <c r="X711" s="40"/>
      <c r="Y711" s="40"/>
      <c r="Z711" s="40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</row>
    <row r="712" spans="2:59" ht="14.25" customHeight="1" x14ac:dyDescent="0.35">
      <c r="B712" s="15"/>
      <c r="C712" s="15"/>
      <c r="D712" s="15"/>
      <c r="E712" s="15"/>
      <c r="F712" s="15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2"/>
      <c r="U712" s="40"/>
      <c r="V712" s="40"/>
      <c r="W712" s="40"/>
      <c r="X712" s="40"/>
      <c r="Y712" s="40"/>
      <c r="Z712" s="40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</row>
    <row r="713" spans="2:59" ht="14.25" customHeight="1" x14ac:dyDescent="0.35">
      <c r="B713" s="15"/>
      <c r="C713" s="15"/>
      <c r="D713" s="15"/>
      <c r="E713" s="15"/>
      <c r="F713" s="15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2"/>
      <c r="U713" s="40"/>
      <c r="V713" s="40"/>
      <c r="W713" s="40"/>
      <c r="X713" s="40"/>
      <c r="Y713" s="40"/>
      <c r="Z713" s="40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</row>
    <row r="714" spans="2:59" ht="14.25" customHeight="1" x14ac:dyDescent="0.35">
      <c r="B714" s="15"/>
      <c r="C714" s="15"/>
      <c r="D714" s="15"/>
      <c r="E714" s="15"/>
      <c r="F714" s="15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2"/>
      <c r="U714" s="40"/>
      <c r="V714" s="40"/>
      <c r="W714" s="40"/>
      <c r="X714" s="40"/>
      <c r="Y714" s="40"/>
      <c r="Z714" s="40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</row>
    <row r="715" spans="2:59" ht="14.25" customHeight="1" x14ac:dyDescent="0.35">
      <c r="B715" s="15"/>
      <c r="C715" s="15"/>
      <c r="D715" s="15"/>
      <c r="E715" s="15"/>
      <c r="F715" s="15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2"/>
      <c r="U715" s="40"/>
      <c r="V715" s="40"/>
      <c r="W715" s="40"/>
      <c r="X715" s="40"/>
      <c r="Y715" s="40"/>
      <c r="Z715" s="40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</row>
    <row r="716" spans="2:59" ht="14.25" customHeight="1" x14ac:dyDescent="0.35">
      <c r="B716" s="15"/>
      <c r="C716" s="15"/>
      <c r="D716" s="15"/>
      <c r="E716" s="15"/>
      <c r="F716" s="15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2"/>
      <c r="U716" s="40"/>
      <c r="V716" s="40"/>
      <c r="W716" s="40"/>
      <c r="X716" s="40"/>
      <c r="Y716" s="40"/>
      <c r="Z716" s="40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</row>
    <row r="717" spans="2:59" ht="14.25" customHeight="1" x14ac:dyDescent="0.35">
      <c r="B717" s="15"/>
      <c r="C717" s="15"/>
      <c r="D717" s="15"/>
      <c r="E717" s="15"/>
      <c r="F717" s="15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2"/>
      <c r="U717" s="40"/>
      <c r="V717" s="40"/>
      <c r="W717" s="40"/>
      <c r="X717" s="40"/>
      <c r="Y717" s="40"/>
      <c r="Z717" s="40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</row>
    <row r="718" spans="2:59" ht="14.25" customHeight="1" x14ac:dyDescent="0.35">
      <c r="B718" s="15"/>
      <c r="C718" s="15"/>
      <c r="D718" s="15"/>
      <c r="E718" s="15"/>
      <c r="F718" s="15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2"/>
      <c r="U718" s="40"/>
      <c r="V718" s="40"/>
      <c r="W718" s="40"/>
      <c r="X718" s="40"/>
      <c r="Y718" s="40"/>
      <c r="Z718" s="40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</row>
    <row r="719" spans="2:59" ht="14.25" customHeight="1" x14ac:dyDescent="0.35">
      <c r="B719" s="15"/>
      <c r="C719" s="15"/>
      <c r="D719" s="15"/>
      <c r="E719" s="15"/>
      <c r="F719" s="15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2"/>
      <c r="U719" s="40"/>
      <c r="V719" s="40"/>
      <c r="W719" s="40"/>
      <c r="X719" s="40"/>
      <c r="Y719" s="40"/>
      <c r="Z719" s="40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</row>
    <row r="720" spans="2:59" ht="14.25" customHeight="1" x14ac:dyDescent="0.35">
      <c r="B720" s="15"/>
      <c r="C720" s="15"/>
      <c r="D720" s="15"/>
      <c r="E720" s="15"/>
      <c r="F720" s="15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2"/>
      <c r="U720" s="40"/>
      <c r="V720" s="40"/>
      <c r="W720" s="40"/>
      <c r="X720" s="40"/>
      <c r="Y720" s="40"/>
      <c r="Z720" s="40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</row>
    <row r="721" spans="2:59" ht="14.25" customHeight="1" x14ac:dyDescent="0.35">
      <c r="B721" s="15"/>
      <c r="C721" s="15"/>
      <c r="D721" s="15"/>
      <c r="E721" s="15"/>
      <c r="F721" s="15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2"/>
      <c r="U721" s="40"/>
      <c r="V721" s="40"/>
      <c r="W721" s="40"/>
      <c r="X721" s="40"/>
      <c r="Y721" s="40"/>
      <c r="Z721" s="40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</row>
    <row r="722" spans="2:59" ht="14.25" customHeight="1" x14ac:dyDescent="0.35">
      <c r="B722" s="15"/>
      <c r="C722" s="15"/>
      <c r="D722" s="15"/>
      <c r="E722" s="15"/>
      <c r="F722" s="15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2"/>
      <c r="U722" s="40"/>
      <c r="V722" s="40"/>
      <c r="W722" s="40"/>
      <c r="X722" s="40"/>
      <c r="Y722" s="40"/>
      <c r="Z722" s="40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</row>
    <row r="723" spans="2:59" ht="14.25" customHeight="1" x14ac:dyDescent="0.35">
      <c r="B723" s="15"/>
      <c r="C723" s="15"/>
      <c r="D723" s="15"/>
      <c r="E723" s="15"/>
      <c r="F723" s="15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2"/>
      <c r="U723" s="40"/>
      <c r="V723" s="40"/>
      <c r="W723" s="40"/>
      <c r="X723" s="40"/>
      <c r="Y723" s="40"/>
      <c r="Z723" s="40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</row>
    <row r="724" spans="2:59" ht="14.25" customHeight="1" x14ac:dyDescent="0.35">
      <c r="B724" s="15"/>
      <c r="C724" s="15"/>
      <c r="D724" s="15"/>
      <c r="E724" s="15"/>
      <c r="F724" s="15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2"/>
      <c r="U724" s="40"/>
      <c r="V724" s="40"/>
      <c r="W724" s="40"/>
      <c r="X724" s="40"/>
      <c r="Y724" s="40"/>
      <c r="Z724" s="40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</row>
    <row r="725" spans="2:59" ht="14.25" customHeight="1" x14ac:dyDescent="0.35">
      <c r="B725" s="15"/>
      <c r="C725" s="15"/>
      <c r="D725" s="15"/>
      <c r="E725" s="15"/>
      <c r="F725" s="15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2"/>
      <c r="U725" s="40"/>
      <c r="V725" s="40"/>
      <c r="W725" s="40"/>
      <c r="X725" s="40"/>
      <c r="Y725" s="40"/>
      <c r="Z725" s="40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</row>
    <row r="726" spans="2:59" ht="14.25" customHeight="1" x14ac:dyDescent="0.35">
      <c r="B726" s="15"/>
      <c r="C726" s="15"/>
      <c r="D726" s="15"/>
      <c r="E726" s="15"/>
      <c r="F726" s="15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2"/>
      <c r="U726" s="40"/>
      <c r="V726" s="40"/>
      <c r="W726" s="40"/>
      <c r="X726" s="40"/>
      <c r="Y726" s="40"/>
      <c r="Z726" s="40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</row>
    <row r="727" spans="2:59" ht="14.25" customHeight="1" x14ac:dyDescent="0.35">
      <c r="B727" s="15"/>
      <c r="C727" s="15"/>
      <c r="D727" s="15"/>
      <c r="E727" s="15"/>
      <c r="F727" s="15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2"/>
      <c r="U727" s="40"/>
      <c r="V727" s="40"/>
      <c r="W727" s="40"/>
      <c r="X727" s="40"/>
      <c r="Y727" s="40"/>
      <c r="Z727" s="40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</row>
    <row r="728" spans="2:59" ht="14.25" customHeight="1" x14ac:dyDescent="0.35">
      <c r="B728" s="15"/>
      <c r="C728" s="15"/>
      <c r="D728" s="15"/>
      <c r="E728" s="15"/>
      <c r="F728" s="15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2"/>
      <c r="U728" s="40"/>
      <c r="V728" s="40"/>
      <c r="W728" s="40"/>
      <c r="X728" s="40"/>
      <c r="Y728" s="40"/>
      <c r="Z728" s="40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</row>
    <row r="729" spans="2:59" ht="14.25" customHeight="1" x14ac:dyDescent="0.35">
      <c r="B729" s="15"/>
      <c r="C729" s="15"/>
      <c r="D729" s="15"/>
      <c r="E729" s="15"/>
      <c r="F729" s="15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2"/>
      <c r="U729" s="40"/>
      <c r="V729" s="40"/>
      <c r="W729" s="40"/>
      <c r="X729" s="40"/>
      <c r="Y729" s="40"/>
      <c r="Z729" s="40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</row>
    <row r="730" spans="2:59" ht="14.25" customHeight="1" x14ac:dyDescent="0.35">
      <c r="B730" s="15"/>
      <c r="C730" s="15"/>
      <c r="D730" s="15"/>
      <c r="E730" s="15"/>
      <c r="F730" s="15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2"/>
      <c r="U730" s="40"/>
      <c r="V730" s="40"/>
      <c r="W730" s="40"/>
      <c r="X730" s="40"/>
      <c r="Y730" s="40"/>
      <c r="Z730" s="40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</row>
    <row r="731" spans="2:59" ht="14.25" customHeight="1" x14ac:dyDescent="0.35">
      <c r="B731" s="15"/>
      <c r="C731" s="15"/>
      <c r="D731" s="15"/>
      <c r="E731" s="15"/>
      <c r="F731" s="15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2"/>
      <c r="U731" s="40"/>
      <c r="V731" s="40"/>
      <c r="W731" s="40"/>
      <c r="X731" s="40"/>
      <c r="Y731" s="40"/>
      <c r="Z731" s="40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</row>
    <row r="732" spans="2:59" ht="14.25" customHeight="1" x14ac:dyDescent="0.35">
      <c r="B732" s="15"/>
      <c r="C732" s="15"/>
      <c r="D732" s="15"/>
      <c r="E732" s="15"/>
      <c r="F732" s="15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2"/>
      <c r="U732" s="40"/>
      <c r="V732" s="40"/>
      <c r="W732" s="40"/>
      <c r="X732" s="40"/>
      <c r="Y732" s="40"/>
      <c r="Z732" s="40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</row>
    <row r="733" spans="2:59" ht="14.25" customHeight="1" x14ac:dyDescent="0.35">
      <c r="B733" s="15"/>
      <c r="C733" s="15"/>
      <c r="D733" s="15"/>
      <c r="E733" s="15"/>
      <c r="F733" s="15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2"/>
      <c r="U733" s="40"/>
      <c r="V733" s="40"/>
      <c r="W733" s="40"/>
      <c r="X733" s="40"/>
      <c r="Y733" s="40"/>
      <c r="Z733" s="40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</row>
    <row r="734" spans="2:59" ht="14.25" customHeight="1" x14ac:dyDescent="0.35">
      <c r="B734" s="15"/>
      <c r="C734" s="15"/>
      <c r="D734" s="15"/>
      <c r="E734" s="15"/>
      <c r="F734" s="15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2"/>
      <c r="U734" s="40"/>
      <c r="V734" s="40"/>
      <c r="W734" s="40"/>
      <c r="X734" s="40"/>
      <c r="Y734" s="40"/>
      <c r="Z734" s="40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</row>
    <row r="735" spans="2:59" ht="14.25" customHeight="1" x14ac:dyDescent="0.35">
      <c r="B735" s="15"/>
      <c r="C735" s="15"/>
      <c r="D735" s="15"/>
      <c r="E735" s="15"/>
      <c r="F735" s="15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2"/>
      <c r="U735" s="40"/>
      <c r="V735" s="40"/>
      <c r="W735" s="40"/>
      <c r="X735" s="40"/>
      <c r="Y735" s="40"/>
      <c r="Z735" s="40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</row>
    <row r="736" spans="2:59" ht="14.25" customHeight="1" x14ac:dyDescent="0.35">
      <c r="B736" s="15"/>
      <c r="C736" s="15"/>
      <c r="D736" s="15"/>
      <c r="E736" s="15"/>
      <c r="F736" s="15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2"/>
      <c r="U736" s="40"/>
      <c r="V736" s="40"/>
      <c r="W736" s="40"/>
      <c r="X736" s="40"/>
      <c r="Y736" s="40"/>
      <c r="Z736" s="40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</row>
    <row r="737" spans="2:59" ht="14.25" customHeight="1" x14ac:dyDescent="0.35">
      <c r="B737" s="15"/>
      <c r="C737" s="15"/>
      <c r="D737" s="15"/>
      <c r="E737" s="15"/>
      <c r="F737" s="15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2"/>
      <c r="U737" s="40"/>
      <c r="V737" s="40"/>
      <c r="W737" s="40"/>
      <c r="X737" s="40"/>
      <c r="Y737" s="40"/>
      <c r="Z737" s="40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</row>
    <row r="738" spans="2:59" ht="14.25" customHeight="1" x14ac:dyDescent="0.35">
      <c r="B738" s="15"/>
      <c r="C738" s="15"/>
      <c r="D738" s="15"/>
      <c r="E738" s="15"/>
      <c r="F738" s="15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2"/>
      <c r="U738" s="40"/>
      <c r="V738" s="40"/>
      <c r="W738" s="40"/>
      <c r="X738" s="40"/>
      <c r="Y738" s="40"/>
      <c r="Z738" s="40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</row>
    <row r="739" spans="2:59" ht="14.25" customHeight="1" x14ac:dyDescent="0.35">
      <c r="B739" s="15"/>
      <c r="C739" s="15"/>
      <c r="D739" s="15"/>
      <c r="E739" s="15"/>
      <c r="F739" s="15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2"/>
      <c r="U739" s="40"/>
      <c r="V739" s="40"/>
      <c r="W739" s="40"/>
      <c r="X739" s="40"/>
      <c r="Y739" s="40"/>
      <c r="Z739" s="40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</row>
    <row r="740" spans="2:59" ht="14.25" customHeight="1" x14ac:dyDescent="0.35">
      <c r="B740" s="15"/>
      <c r="C740" s="15"/>
      <c r="D740" s="15"/>
      <c r="E740" s="15"/>
      <c r="F740" s="15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2"/>
      <c r="U740" s="40"/>
      <c r="V740" s="40"/>
      <c r="W740" s="40"/>
      <c r="X740" s="40"/>
      <c r="Y740" s="40"/>
      <c r="Z740" s="40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</row>
    <row r="741" spans="2:59" ht="14.25" customHeight="1" x14ac:dyDescent="0.35">
      <c r="B741" s="15"/>
      <c r="C741" s="15"/>
      <c r="D741" s="15"/>
      <c r="E741" s="15"/>
      <c r="F741" s="15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2"/>
      <c r="U741" s="40"/>
      <c r="V741" s="40"/>
      <c r="W741" s="40"/>
      <c r="X741" s="40"/>
      <c r="Y741" s="40"/>
      <c r="Z741" s="40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</row>
    <row r="742" spans="2:59" ht="14.25" customHeight="1" x14ac:dyDescent="0.35">
      <c r="B742" s="15"/>
      <c r="C742" s="15"/>
      <c r="D742" s="15"/>
      <c r="E742" s="15"/>
      <c r="F742" s="15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2"/>
      <c r="U742" s="40"/>
      <c r="V742" s="40"/>
      <c r="W742" s="40"/>
      <c r="X742" s="40"/>
      <c r="Y742" s="40"/>
      <c r="Z742" s="40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</row>
    <row r="743" spans="2:59" ht="14.25" customHeight="1" x14ac:dyDescent="0.35">
      <c r="B743" s="15"/>
      <c r="C743" s="15"/>
      <c r="D743" s="15"/>
      <c r="E743" s="15"/>
      <c r="F743" s="15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2"/>
      <c r="U743" s="40"/>
      <c r="V743" s="40"/>
      <c r="W743" s="40"/>
      <c r="X743" s="40"/>
      <c r="Y743" s="40"/>
      <c r="Z743" s="40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</row>
    <row r="744" spans="2:59" ht="14.25" customHeight="1" x14ac:dyDescent="0.35">
      <c r="B744" s="15"/>
      <c r="C744" s="15"/>
      <c r="D744" s="15"/>
      <c r="E744" s="15"/>
      <c r="F744" s="15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2"/>
      <c r="U744" s="40"/>
      <c r="V744" s="40"/>
      <c r="W744" s="40"/>
      <c r="X744" s="40"/>
      <c r="Y744" s="40"/>
      <c r="Z744" s="40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</row>
    <row r="745" spans="2:59" ht="14.25" customHeight="1" x14ac:dyDescent="0.35">
      <c r="B745" s="15"/>
      <c r="C745" s="15"/>
      <c r="D745" s="15"/>
      <c r="E745" s="15"/>
      <c r="F745" s="15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2"/>
      <c r="U745" s="40"/>
      <c r="V745" s="40"/>
      <c r="W745" s="40"/>
      <c r="X745" s="40"/>
      <c r="Y745" s="40"/>
      <c r="Z745" s="40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</row>
    <row r="746" spans="2:59" ht="14.25" customHeight="1" x14ac:dyDescent="0.35">
      <c r="B746" s="15"/>
      <c r="C746" s="15"/>
      <c r="D746" s="15"/>
      <c r="E746" s="15"/>
      <c r="F746" s="15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2"/>
      <c r="U746" s="40"/>
      <c r="V746" s="40"/>
      <c r="W746" s="40"/>
      <c r="X746" s="40"/>
      <c r="Y746" s="40"/>
      <c r="Z746" s="40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</row>
    <row r="747" spans="2:59" ht="14.25" customHeight="1" x14ac:dyDescent="0.35">
      <c r="B747" s="15"/>
      <c r="C747" s="15"/>
      <c r="D747" s="15"/>
      <c r="E747" s="15"/>
      <c r="F747" s="15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2"/>
      <c r="U747" s="40"/>
      <c r="V747" s="40"/>
      <c r="W747" s="40"/>
      <c r="X747" s="40"/>
      <c r="Y747" s="40"/>
      <c r="Z747" s="40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</row>
    <row r="748" spans="2:59" ht="14.25" customHeight="1" x14ac:dyDescent="0.35">
      <c r="B748" s="15"/>
      <c r="C748" s="15"/>
      <c r="D748" s="15"/>
      <c r="E748" s="15"/>
      <c r="F748" s="15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2"/>
      <c r="U748" s="40"/>
      <c r="V748" s="40"/>
      <c r="W748" s="40"/>
      <c r="X748" s="40"/>
      <c r="Y748" s="40"/>
      <c r="Z748" s="40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</row>
    <row r="749" spans="2:59" ht="14.25" customHeight="1" x14ac:dyDescent="0.35">
      <c r="B749" s="15"/>
      <c r="C749" s="15"/>
      <c r="D749" s="15"/>
      <c r="E749" s="15"/>
      <c r="F749" s="15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2"/>
      <c r="U749" s="40"/>
      <c r="V749" s="40"/>
      <c r="W749" s="40"/>
      <c r="X749" s="40"/>
      <c r="Y749" s="40"/>
      <c r="Z749" s="40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</row>
    <row r="750" spans="2:59" ht="14.25" customHeight="1" x14ac:dyDescent="0.35">
      <c r="B750" s="15"/>
      <c r="C750" s="15"/>
      <c r="D750" s="15"/>
      <c r="E750" s="15"/>
      <c r="F750" s="15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2"/>
      <c r="U750" s="40"/>
      <c r="V750" s="40"/>
      <c r="W750" s="40"/>
      <c r="X750" s="40"/>
      <c r="Y750" s="40"/>
      <c r="Z750" s="40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</row>
    <row r="751" spans="2:59" ht="14.25" customHeight="1" x14ac:dyDescent="0.35">
      <c r="B751" s="15"/>
      <c r="C751" s="15"/>
      <c r="D751" s="15"/>
      <c r="E751" s="15"/>
      <c r="F751" s="15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2"/>
      <c r="U751" s="40"/>
      <c r="V751" s="40"/>
      <c r="W751" s="40"/>
      <c r="X751" s="40"/>
      <c r="Y751" s="40"/>
      <c r="Z751" s="40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</row>
    <row r="752" spans="2:59" ht="14.25" customHeight="1" x14ac:dyDescent="0.35">
      <c r="B752" s="15"/>
      <c r="C752" s="15"/>
      <c r="D752" s="15"/>
      <c r="E752" s="15"/>
      <c r="F752" s="15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2"/>
      <c r="U752" s="40"/>
      <c r="V752" s="40"/>
      <c r="W752" s="40"/>
      <c r="X752" s="40"/>
      <c r="Y752" s="40"/>
      <c r="Z752" s="40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</row>
    <row r="753" spans="2:59" ht="14.25" customHeight="1" x14ac:dyDescent="0.35">
      <c r="B753" s="15"/>
      <c r="C753" s="15"/>
      <c r="D753" s="15"/>
      <c r="E753" s="15"/>
      <c r="F753" s="15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2"/>
      <c r="U753" s="40"/>
      <c r="V753" s="40"/>
      <c r="W753" s="40"/>
      <c r="X753" s="40"/>
      <c r="Y753" s="40"/>
      <c r="Z753" s="40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</row>
    <row r="754" spans="2:59" ht="14.25" customHeight="1" x14ac:dyDescent="0.35">
      <c r="B754" s="15"/>
      <c r="C754" s="15"/>
      <c r="D754" s="15"/>
      <c r="E754" s="15"/>
      <c r="F754" s="15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2"/>
      <c r="U754" s="40"/>
      <c r="V754" s="40"/>
      <c r="W754" s="40"/>
      <c r="X754" s="40"/>
      <c r="Y754" s="40"/>
      <c r="Z754" s="40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</row>
    <row r="755" spans="2:59" ht="14.25" customHeight="1" x14ac:dyDescent="0.35">
      <c r="B755" s="15"/>
      <c r="C755" s="15"/>
      <c r="D755" s="15"/>
      <c r="E755" s="15"/>
      <c r="F755" s="15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2"/>
      <c r="U755" s="40"/>
      <c r="V755" s="40"/>
      <c r="W755" s="40"/>
      <c r="X755" s="40"/>
      <c r="Y755" s="40"/>
      <c r="Z755" s="40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</row>
    <row r="756" spans="2:59" ht="14.25" customHeight="1" x14ac:dyDescent="0.35">
      <c r="B756" s="15"/>
      <c r="C756" s="15"/>
      <c r="D756" s="15"/>
      <c r="E756" s="15"/>
      <c r="F756" s="15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2"/>
      <c r="U756" s="40"/>
      <c r="V756" s="40"/>
      <c r="W756" s="40"/>
      <c r="X756" s="40"/>
      <c r="Y756" s="40"/>
      <c r="Z756" s="40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</row>
    <row r="757" spans="2:59" ht="14.25" customHeight="1" x14ac:dyDescent="0.35">
      <c r="B757" s="15"/>
      <c r="C757" s="15"/>
      <c r="D757" s="15"/>
      <c r="E757" s="15"/>
      <c r="F757" s="15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2"/>
      <c r="U757" s="40"/>
      <c r="V757" s="40"/>
      <c r="W757" s="40"/>
      <c r="X757" s="40"/>
      <c r="Y757" s="40"/>
      <c r="Z757" s="40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</row>
    <row r="758" spans="2:59" ht="14.25" customHeight="1" x14ac:dyDescent="0.35">
      <c r="B758" s="15"/>
      <c r="C758" s="15"/>
      <c r="D758" s="15"/>
      <c r="E758" s="15"/>
      <c r="F758" s="15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2"/>
      <c r="U758" s="40"/>
      <c r="V758" s="40"/>
      <c r="W758" s="40"/>
      <c r="X758" s="40"/>
      <c r="Y758" s="40"/>
      <c r="Z758" s="40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</row>
    <row r="759" spans="2:59" ht="14.25" customHeight="1" x14ac:dyDescent="0.35">
      <c r="B759" s="15"/>
      <c r="C759" s="15"/>
      <c r="D759" s="15"/>
      <c r="E759" s="15"/>
      <c r="F759" s="15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2"/>
      <c r="U759" s="40"/>
      <c r="V759" s="40"/>
      <c r="W759" s="40"/>
      <c r="X759" s="40"/>
      <c r="Y759" s="40"/>
      <c r="Z759" s="40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</row>
    <row r="760" spans="2:59" ht="14.25" customHeight="1" x14ac:dyDescent="0.35">
      <c r="B760" s="15"/>
      <c r="C760" s="15"/>
      <c r="D760" s="15"/>
      <c r="E760" s="15"/>
      <c r="F760" s="15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2"/>
      <c r="U760" s="40"/>
      <c r="V760" s="40"/>
      <c r="W760" s="40"/>
      <c r="X760" s="40"/>
      <c r="Y760" s="40"/>
      <c r="Z760" s="40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</row>
    <row r="761" spans="2:59" ht="14.25" customHeight="1" x14ac:dyDescent="0.35">
      <c r="B761" s="15"/>
      <c r="C761" s="15"/>
      <c r="D761" s="15"/>
      <c r="E761" s="15"/>
      <c r="F761" s="15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2"/>
      <c r="U761" s="40"/>
      <c r="V761" s="40"/>
      <c r="W761" s="40"/>
      <c r="X761" s="40"/>
      <c r="Y761" s="40"/>
      <c r="Z761" s="40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</row>
    <row r="762" spans="2:59" ht="14.25" customHeight="1" x14ac:dyDescent="0.35">
      <c r="B762" s="15"/>
      <c r="C762" s="15"/>
      <c r="D762" s="15"/>
      <c r="E762" s="15"/>
      <c r="F762" s="15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2"/>
      <c r="U762" s="40"/>
      <c r="V762" s="40"/>
      <c r="W762" s="40"/>
      <c r="X762" s="40"/>
      <c r="Y762" s="40"/>
      <c r="Z762" s="40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</row>
    <row r="763" spans="2:59" ht="14.25" customHeight="1" x14ac:dyDescent="0.35">
      <c r="B763" s="15"/>
      <c r="C763" s="15"/>
      <c r="D763" s="15"/>
      <c r="E763" s="15"/>
      <c r="F763" s="15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2"/>
      <c r="U763" s="40"/>
      <c r="V763" s="40"/>
      <c r="W763" s="40"/>
      <c r="X763" s="40"/>
      <c r="Y763" s="40"/>
      <c r="Z763" s="40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</row>
    <row r="764" spans="2:59" ht="14.25" customHeight="1" x14ac:dyDescent="0.35">
      <c r="B764" s="15"/>
      <c r="C764" s="15"/>
      <c r="D764" s="15"/>
      <c r="E764" s="15"/>
      <c r="F764" s="15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2"/>
      <c r="U764" s="40"/>
      <c r="V764" s="40"/>
      <c r="W764" s="40"/>
      <c r="X764" s="40"/>
      <c r="Y764" s="40"/>
      <c r="Z764" s="40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</row>
    <row r="765" spans="2:59" ht="14.25" customHeight="1" x14ac:dyDescent="0.35">
      <c r="B765" s="15"/>
      <c r="C765" s="15"/>
      <c r="D765" s="15"/>
      <c r="E765" s="15"/>
      <c r="F765" s="15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2"/>
      <c r="U765" s="40"/>
      <c r="V765" s="40"/>
      <c r="W765" s="40"/>
      <c r="X765" s="40"/>
      <c r="Y765" s="40"/>
      <c r="Z765" s="40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</row>
    <row r="766" spans="2:59" ht="14.25" customHeight="1" x14ac:dyDescent="0.35">
      <c r="B766" s="15"/>
      <c r="C766" s="15"/>
      <c r="D766" s="15"/>
      <c r="E766" s="15"/>
      <c r="F766" s="15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2"/>
      <c r="U766" s="40"/>
      <c r="V766" s="40"/>
      <c r="W766" s="40"/>
      <c r="X766" s="40"/>
      <c r="Y766" s="40"/>
      <c r="Z766" s="40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</row>
    <row r="767" spans="2:59" ht="14.25" customHeight="1" x14ac:dyDescent="0.35">
      <c r="B767" s="15"/>
      <c r="C767" s="15"/>
      <c r="D767" s="15"/>
      <c r="E767" s="15"/>
      <c r="F767" s="15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2"/>
      <c r="U767" s="40"/>
      <c r="V767" s="40"/>
      <c r="W767" s="40"/>
      <c r="X767" s="40"/>
      <c r="Y767" s="40"/>
      <c r="Z767" s="40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</row>
    <row r="768" spans="2:59" ht="14.25" customHeight="1" x14ac:dyDescent="0.35">
      <c r="B768" s="15"/>
      <c r="C768" s="15"/>
      <c r="D768" s="15"/>
      <c r="E768" s="15"/>
      <c r="F768" s="15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2"/>
      <c r="U768" s="40"/>
      <c r="V768" s="40"/>
      <c r="W768" s="40"/>
      <c r="X768" s="40"/>
      <c r="Y768" s="40"/>
      <c r="Z768" s="40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</row>
    <row r="769" spans="2:59" ht="14.25" customHeight="1" x14ac:dyDescent="0.35">
      <c r="B769" s="15"/>
      <c r="C769" s="15"/>
      <c r="D769" s="15"/>
      <c r="E769" s="15"/>
      <c r="F769" s="15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2"/>
      <c r="U769" s="40"/>
      <c r="V769" s="40"/>
      <c r="W769" s="40"/>
      <c r="X769" s="40"/>
      <c r="Y769" s="40"/>
      <c r="Z769" s="40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</row>
    <row r="770" spans="2:59" ht="14.25" customHeight="1" x14ac:dyDescent="0.35">
      <c r="B770" s="15"/>
      <c r="C770" s="15"/>
      <c r="D770" s="15"/>
      <c r="E770" s="15"/>
      <c r="F770" s="15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2"/>
      <c r="U770" s="40"/>
      <c r="V770" s="40"/>
      <c r="W770" s="40"/>
      <c r="X770" s="40"/>
      <c r="Y770" s="40"/>
      <c r="Z770" s="40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</row>
    <row r="771" spans="2:59" ht="14.25" customHeight="1" x14ac:dyDescent="0.35">
      <c r="B771" s="15"/>
      <c r="C771" s="15"/>
      <c r="D771" s="15"/>
      <c r="E771" s="15"/>
      <c r="F771" s="15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2"/>
      <c r="U771" s="40"/>
      <c r="V771" s="40"/>
      <c r="W771" s="40"/>
      <c r="X771" s="40"/>
      <c r="Y771" s="40"/>
      <c r="Z771" s="40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</row>
    <row r="772" spans="2:59" ht="14.25" customHeight="1" x14ac:dyDescent="0.35">
      <c r="B772" s="15"/>
      <c r="C772" s="15"/>
      <c r="D772" s="15"/>
      <c r="E772" s="15"/>
      <c r="F772" s="15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2"/>
      <c r="U772" s="40"/>
      <c r="V772" s="40"/>
      <c r="W772" s="40"/>
      <c r="X772" s="40"/>
      <c r="Y772" s="40"/>
      <c r="Z772" s="40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</row>
    <row r="773" spans="2:59" ht="14.25" customHeight="1" x14ac:dyDescent="0.35">
      <c r="B773" s="15"/>
      <c r="C773" s="15"/>
      <c r="D773" s="15"/>
      <c r="E773" s="15"/>
      <c r="F773" s="15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2"/>
      <c r="U773" s="40"/>
      <c r="V773" s="40"/>
      <c r="W773" s="40"/>
      <c r="X773" s="40"/>
      <c r="Y773" s="40"/>
      <c r="Z773" s="40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</row>
    <row r="774" spans="2:59" ht="14.25" customHeight="1" x14ac:dyDescent="0.35">
      <c r="B774" s="15"/>
      <c r="C774" s="15"/>
      <c r="D774" s="15"/>
      <c r="E774" s="15"/>
      <c r="F774" s="15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2"/>
      <c r="U774" s="40"/>
      <c r="V774" s="40"/>
      <c r="W774" s="40"/>
      <c r="X774" s="40"/>
      <c r="Y774" s="40"/>
      <c r="Z774" s="40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</row>
    <row r="775" spans="2:59" ht="14.25" customHeight="1" x14ac:dyDescent="0.35">
      <c r="B775" s="15"/>
      <c r="C775" s="15"/>
      <c r="D775" s="15"/>
      <c r="E775" s="15"/>
      <c r="F775" s="15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2"/>
      <c r="U775" s="40"/>
      <c r="V775" s="40"/>
      <c r="W775" s="40"/>
      <c r="X775" s="40"/>
      <c r="Y775" s="40"/>
      <c r="Z775" s="40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</row>
    <row r="776" spans="2:59" ht="14.25" customHeight="1" x14ac:dyDescent="0.35">
      <c r="B776" s="15"/>
      <c r="C776" s="15"/>
      <c r="D776" s="15"/>
      <c r="E776" s="15"/>
      <c r="F776" s="15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2"/>
      <c r="U776" s="40"/>
      <c r="V776" s="40"/>
      <c r="W776" s="40"/>
      <c r="X776" s="40"/>
      <c r="Y776" s="40"/>
      <c r="Z776" s="40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</row>
    <row r="777" spans="2:59" ht="14.25" customHeight="1" x14ac:dyDescent="0.35">
      <c r="B777" s="15"/>
      <c r="C777" s="15"/>
      <c r="D777" s="15"/>
      <c r="E777" s="15"/>
      <c r="F777" s="15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2"/>
      <c r="U777" s="40"/>
      <c r="V777" s="40"/>
      <c r="W777" s="40"/>
      <c r="X777" s="40"/>
      <c r="Y777" s="40"/>
      <c r="Z777" s="40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</row>
    <row r="778" spans="2:59" ht="14.25" customHeight="1" x14ac:dyDescent="0.35">
      <c r="B778" s="15"/>
      <c r="C778" s="15"/>
      <c r="D778" s="15"/>
      <c r="E778" s="15"/>
      <c r="F778" s="15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2"/>
      <c r="U778" s="40"/>
      <c r="V778" s="40"/>
      <c r="W778" s="40"/>
      <c r="X778" s="40"/>
      <c r="Y778" s="40"/>
      <c r="Z778" s="40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</row>
    <row r="779" spans="2:59" ht="14.25" customHeight="1" x14ac:dyDescent="0.35">
      <c r="B779" s="15"/>
      <c r="C779" s="15"/>
      <c r="D779" s="15"/>
      <c r="E779" s="15"/>
      <c r="F779" s="15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2"/>
      <c r="U779" s="40"/>
      <c r="V779" s="40"/>
      <c r="W779" s="40"/>
      <c r="X779" s="40"/>
      <c r="Y779" s="40"/>
      <c r="Z779" s="40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</row>
    <row r="780" spans="2:59" ht="14.25" customHeight="1" x14ac:dyDescent="0.35">
      <c r="B780" s="15"/>
      <c r="C780" s="15"/>
      <c r="D780" s="15"/>
      <c r="E780" s="15"/>
      <c r="F780" s="15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2"/>
      <c r="U780" s="40"/>
      <c r="V780" s="40"/>
      <c r="W780" s="40"/>
      <c r="X780" s="40"/>
      <c r="Y780" s="40"/>
      <c r="Z780" s="40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</row>
    <row r="781" spans="2:59" ht="14.25" customHeight="1" x14ac:dyDescent="0.35">
      <c r="B781" s="15"/>
      <c r="C781" s="15"/>
      <c r="D781" s="15"/>
      <c r="E781" s="15"/>
      <c r="F781" s="15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2"/>
      <c r="U781" s="40"/>
      <c r="V781" s="40"/>
      <c r="W781" s="40"/>
      <c r="X781" s="40"/>
      <c r="Y781" s="40"/>
      <c r="Z781" s="40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</row>
    <row r="782" spans="2:59" ht="14.25" customHeight="1" x14ac:dyDescent="0.35">
      <c r="B782" s="15"/>
      <c r="C782" s="15"/>
      <c r="D782" s="15"/>
      <c r="E782" s="15"/>
      <c r="F782" s="15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2"/>
      <c r="U782" s="40"/>
      <c r="V782" s="40"/>
      <c r="W782" s="40"/>
      <c r="X782" s="40"/>
      <c r="Y782" s="40"/>
      <c r="Z782" s="40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</row>
    <row r="783" spans="2:59" ht="14.25" customHeight="1" x14ac:dyDescent="0.35">
      <c r="B783" s="15"/>
      <c r="C783" s="15"/>
      <c r="D783" s="15"/>
      <c r="E783" s="15"/>
      <c r="F783" s="15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2"/>
      <c r="U783" s="40"/>
      <c r="V783" s="40"/>
      <c r="W783" s="40"/>
      <c r="X783" s="40"/>
      <c r="Y783" s="40"/>
      <c r="Z783" s="40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</row>
    <row r="784" spans="2:59" ht="14.25" customHeight="1" x14ac:dyDescent="0.35">
      <c r="B784" s="15"/>
      <c r="C784" s="15"/>
      <c r="D784" s="15"/>
      <c r="E784" s="15"/>
      <c r="F784" s="15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2"/>
      <c r="U784" s="40"/>
      <c r="V784" s="40"/>
      <c r="W784" s="40"/>
      <c r="X784" s="40"/>
      <c r="Y784" s="40"/>
      <c r="Z784" s="40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</row>
    <row r="785" spans="2:59" ht="14.25" customHeight="1" x14ac:dyDescent="0.35">
      <c r="B785" s="15"/>
      <c r="C785" s="15"/>
      <c r="D785" s="15"/>
      <c r="E785" s="15"/>
      <c r="F785" s="15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2"/>
      <c r="U785" s="40"/>
      <c r="V785" s="40"/>
      <c r="W785" s="40"/>
      <c r="X785" s="40"/>
      <c r="Y785" s="40"/>
      <c r="Z785" s="40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</row>
    <row r="786" spans="2:59" ht="14.25" customHeight="1" x14ac:dyDescent="0.35">
      <c r="B786" s="15"/>
      <c r="C786" s="15"/>
      <c r="D786" s="15"/>
      <c r="E786" s="15"/>
      <c r="F786" s="15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2"/>
      <c r="U786" s="40"/>
      <c r="V786" s="40"/>
      <c r="W786" s="40"/>
      <c r="X786" s="40"/>
      <c r="Y786" s="40"/>
      <c r="Z786" s="40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</row>
    <row r="787" spans="2:59" ht="14.25" customHeight="1" x14ac:dyDescent="0.35">
      <c r="B787" s="15"/>
      <c r="C787" s="15"/>
      <c r="D787" s="15"/>
      <c r="E787" s="15"/>
      <c r="F787" s="15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2"/>
      <c r="U787" s="40"/>
      <c r="V787" s="40"/>
      <c r="W787" s="40"/>
      <c r="X787" s="40"/>
      <c r="Y787" s="40"/>
      <c r="Z787" s="40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</row>
    <row r="788" spans="2:59" ht="14.25" customHeight="1" x14ac:dyDescent="0.35">
      <c r="B788" s="15"/>
      <c r="C788" s="15"/>
      <c r="D788" s="15"/>
      <c r="E788" s="15"/>
      <c r="F788" s="15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2"/>
      <c r="U788" s="40"/>
      <c r="V788" s="40"/>
      <c r="W788" s="40"/>
      <c r="X788" s="40"/>
      <c r="Y788" s="40"/>
      <c r="Z788" s="40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</row>
    <row r="789" spans="2:59" ht="14.25" customHeight="1" x14ac:dyDescent="0.35">
      <c r="B789" s="15"/>
      <c r="C789" s="15"/>
      <c r="D789" s="15"/>
      <c r="E789" s="15"/>
      <c r="F789" s="15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2"/>
      <c r="U789" s="40"/>
      <c r="V789" s="40"/>
      <c r="W789" s="40"/>
      <c r="X789" s="40"/>
      <c r="Y789" s="40"/>
      <c r="Z789" s="40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</row>
    <row r="790" spans="2:59" ht="14.25" customHeight="1" x14ac:dyDescent="0.35">
      <c r="B790" s="15"/>
      <c r="C790" s="15"/>
      <c r="D790" s="15"/>
      <c r="E790" s="15"/>
      <c r="F790" s="15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2"/>
      <c r="U790" s="40"/>
      <c r="V790" s="40"/>
      <c r="W790" s="40"/>
      <c r="X790" s="40"/>
      <c r="Y790" s="40"/>
      <c r="Z790" s="40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</row>
    <row r="791" spans="2:59" ht="14.25" customHeight="1" x14ac:dyDescent="0.35">
      <c r="B791" s="15"/>
      <c r="C791" s="15"/>
      <c r="D791" s="15"/>
      <c r="E791" s="15"/>
      <c r="F791" s="15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2"/>
      <c r="U791" s="40"/>
      <c r="V791" s="40"/>
      <c r="W791" s="40"/>
      <c r="X791" s="40"/>
      <c r="Y791" s="40"/>
      <c r="Z791" s="40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</row>
    <row r="792" spans="2:59" ht="14.25" customHeight="1" x14ac:dyDescent="0.35">
      <c r="B792" s="15"/>
      <c r="C792" s="15"/>
      <c r="D792" s="15"/>
      <c r="E792" s="15"/>
      <c r="F792" s="15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2"/>
      <c r="U792" s="40"/>
      <c r="V792" s="40"/>
      <c r="W792" s="40"/>
      <c r="X792" s="40"/>
      <c r="Y792" s="40"/>
      <c r="Z792" s="40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</row>
    <row r="793" spans="2:59" ht="14.25" customHeight="1" x14ac:dyDescent="0.35">
      <c r="B793" s="15"/>
      <c r="C793" s="15"/>
      <c r="D793" s="15"/>
      <c r="E793" s="15"/>
      <c r="F793" s="15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2"/>
      <c r="U793" s="40"/>
      <c r="V793" s="40"/>
      <c r="W793" s="40"/>
      <c r="X793" s="40"/>
      <c r="Y793" s="40"/>
      <c r="Z793" s="40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</row>
    <row r="794" spans="2:59" ht="14.25" customHeight="1" x14ac:dyDescent="0.35">
      <c r="B794" s="15"/>
      <c r="C794" s="15"/>
      <c r="D794" s="15"/>
      <c r="E794" s="15"/>
      <c r="F794" s="15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2"/>
      <c r="U794" s="40"/>
      <c r="V794" s="40"/>
      <c r="W794" s="40"/>
      <c r="X794" s="40"/>
      <c r="Y794" s="40"/>
      <c r="Z794" s="40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</row>
    <row r="795" spans="2:59" ht="14.25" customHeight="1" x14ac:dyDescent="0.35">
      <c r="B795" s="15"/>
      <c r="C795" s="15"/>
      <c r="D795" s="15"/>
      <c r="E795" s="15"/>
      <c r="F795" s="15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2"/>
      <c r="U795" s="40"/>
      <c r="V795" s="40"/>
      <c r="W795" s="40"/>
      <c r="X795" s="40"/>
      <c r="Y795" s="40"/>
      <c r="Z795" s="40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</row>
    <row r="796" spans="2:59" ht="14.25" customHeight="1" x14ac:dyDescent="0.35">
      <c r="B796" s="15"/>
      <c r="C796" s="15"/>
      <c r="D796" s="15"/>
      <c r="E796" s="15"/>
      <c r="F796" s="15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2"/>
      <c r="U796" s="40"/>
      <c r="V796" s="40"/>
      <c r="W796" s="40"/>
      <c r="X796" s="40"/>
      <c r="Y796" s="40"/>
      <c r="Z796" s="40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</row>
    <row r="797" spans="2:59" ht="14.25" customHeight="1" x14ac:dyDescent="0.35">
      <c r="B797" s="15"/>
      <c r="C797" s="15"/>
      <c r="D797" s="15"/>
      <c r="E797" s="15"/>
      <c r="F797" s="15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2"/>
      <c r="U797" s="40"/>
      <c r="V797" s="40"/>
      <c r="W797" s="40"/>
      <c r="X797" s="40"/>
      <c r="Y797" s="40"/>
      <c r="Z797" s="40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</row>
    <row r="798" spans="2:59" ht="14.25" customHeight="1" x14ac:dyDescent="0.35">
      <c r="B798" s="15"/>
      <c r="C798" s="15"/>
      <c r="D798" s="15"/>
      <c r="E798" s="15"/>
      <c r="F798" s="15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2"/>
      <c r="U798" s="40"/>
      <c r="V798" s="40"/>
      <c r="W798" s="40"/>
      <c r="X798" s="40"/>
      <c r="Y798" s="40"/>
      <c r="Z798" s="40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</row>
    <row r="799" spans="2:59" ht="14.25" customHeight="1" x14ac:dyDescent="0.35">
      <c r="B799" s="15"/>
      <c r="C799" s="15"/>
      <c r="D799" s="15"/>
      <c r="E799" s="15"/>
      <c r="F799" s="15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2"/>
      <c r="U799" s="40"/>
      <c r="V799" s="40"/>
      <c r="W799" s="40"/>
      <c r="X799" s="40"/>
      <c r="Y799" s="40"/>
      <c r="Z799" s="40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</row>
    <row r="800" spans="2:59" ht="14.25" customHeight="1" x14ac:dyDescent="0.35">
      <c r="B800" s="15"/>
      <c r="C800" s="15"/>
      <c r="D800" s="15"/>
      <c r="E800" s="15"/>
      <c r="F800" s="15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2"/>
      <c r="U800" s="40"/>
      <c r="V800" s="40"/>
      <c r="W800" s="40"/>
      <c r="X800" s="40"/>
      <c r="Y800" s="40"/>
      <c r="Z800" s="40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</row>
    <row r="801" spans="2:59" ht="14.25" customHeight="1" x14ac:dyDescent="0.35">
      <c r="B801" s="15"/>
      <c r="C801" s="15"/>
      <c r="D801" s="15"/>
      <c r="E801" s="15"/>
      <c r="F801" s="15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2"/>
      <c r="U801" s="40"/>
      <c r="V801" s="40"/>
      <c r="W801" s="40"/>
      <c r="X801" s="40"/>
      <c r="Y801" s="40"/>
      <c r="Z801" s="40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</row>
    <row r="802" spans="2:59" ht="14.25" customHeight="1" x14ac:dyDescent="0.35">
      <c r="B802" s="15"/>
      <c r="C802" s="15"/>
      <c r="D802" s="15"/>
      <c r="E802" s="15"/>
      <c r="F802" s="15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2"/>
      <c r="U802" s="40"/>
      <c r="V802" s="40"/>
      <c r="W802" s="40"/>
      <c r="X802" s="40"/>
      <c r="Y802" s="40"/>
      <c r="Z802" s="40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</row>
    <row r="803" spans="2:59" ht="14.25" customHeight="1" x14ac:dyDescent="0.35">
      <c r="B803" s="15"/>
      <c r="C803" s="15"/>
      <c r="D803" s="15"/>
      <c r="E803" s="15"/>
      <c r="F803" s="15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2"/>
      <c r="U803" s="40"/>
      <c r="V803" s="40"/>
      <c r="W803" s="40"/>
      <c r="X803" s="40"/>
      <c r="Y803" s="40"/>
      <c r="Z803" s="40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</row>
    <row r="804" spans="2:59" ht="14.25" customHeight="1" x14ac:dyDescent="0.35">
      <c r="B804" s="15"/>
      <c r="C804" s="15"/>
      <c r="D804" s="15"/>
      <c r="E804" s="15"/>
      <c r="F804" s="15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2"/>
      <c r="U804" s="40"/>
      <c r="V804" s="40"/>
      <c r="W804" s="40"/>
      <c r="X804" s="40"/>
      <c r="Y804" s="40"/>
      <c r="Z804" s="40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</row>
    <row r="805" spans="2:59" ht="14.25" customHeight="1" x14ac:dyDescent="0.35">
      <c r="B805" s="15"/>
      <c r="C805" s="15"/>
      <c r="D805" s="15"/>
      <c r="E805" s="15"/>
      <c r="F805" s="15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2"/>
      <c r="U805" s="40"/>
      <c r="V805" s="40"/>
      <c r="W805" s="40"/>
      <c r="X805" s="40"/>
      <c r="Y805" s="40"/>
      <c r="Z805" s="40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</row>
    <row r="806" spans="2:59" ht="14.25" customHeight="1" x14ac:dyDescent="0.35">
      <c r="B806" s="15"/>
      <c r="C806" s="15"/>
      <c r="D806" s="15"/>
      <c r="E806" s="15"/>
      <c r="F806" s="15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2"/>
      <c r="U806" s="40"/>
      <c r="V806" s="40"/>
      <c r="W806" s="40"/>
      <c r="X806" s="40"/>
      <c r="Y806" s="40"/>
      <c r="Z806" s="40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</row>
    <row r="807" spans="2:59" ht="14.25" customHeight="1" x14ac:dyDescent="0.35">
      <c r="B807" s="15"/>
      <c r="C807" s="15"/>
      <c r="D807" s="15"/>
      <c r="E807" s="15"/>
      <c r="F807" s="15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2"/>
      <c r="U807" s="40"/>
      <c r="V807" s="40"/>
      <c r="W807" s="40"/>
      <c r="X807" s="40"/>
      <c r="Y807" s="40"/>
      <c r="Z807" s="40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</row>
    <row r="808" spans="2:59" ht="14.25" customHeight="1" x14ac:dyDescent="0.35">
      <c r="B808" s="15"/>
      <c r="C808" s="15"/>
      <c r="D808" s="15"/>
      <c r="E808" s="15"/>
      <c r="F808" s="15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2"/>
      <c r="U808" s="40"/>
      <c r="V808" s="40"/>
      <c r="W808" s="40"/>
      <c r="X808" s="40"/>
      <c r="Y808" s="40"/>
      <c r="Z808" s="40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</row>
    <row r="809" spans="2:59" ht="14.25" customHeight="1" x14ac:dyDescent="0.35">
      <c r="B809" s="15"/>
      <c r="C809" s="15"/>
      <c r="D809" s="15"/>
      <c r="E809" s="15"/>
      <c r="F809" s="15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2"/>
      <c r="U809" s="40"/>
      <c r="V809" s="40"/>
      <c r="W809" s="40"/>
      <c r="X809" s="40"/>
      <c r="Y809" s="40"/>
      <c r="Z809" s="40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</row>
    <row r="810" spans="2:59" ht="14.25" customHeight="1" x14ac:dyDescent="0.35">
      <c r="B810" s="15"/>
      <c r="C810" s="15"/>
      <c r="D810" s="15"/>
      <c r="E810" s="15"/>
      <c r="F810" s="15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2"/>
      <c r="U810" s="40"/>
      <c r="V810" s="40"/>
      <c r="W810" s="40"/>
      <c r="X810" s="40"/>
      <c r="Y810" s="40"/>
      <c r="Z810" s="40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</row>
    <row r="811" spans="2:59" ht="14.25" customHeight="1" x14ac:dyDescent="0.35">
      <c r="B811" s="15"/>
      <c r="C811" s="15"/>
      <c r="D811" s="15"/>
      <c r="E811" s="15"/>
      <c r="F811" s="15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2"/>
      <c r="U811" s="40"/>
      <c r="V811" s="40"/>
      <c r="W811" s="40"/>
      <c r="X811" s="40"/>
      <c r="Y811" s="40"/>
      <c r="Z811" s="40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</row>
    <row r="812" spans="2:59" ht="14.25" customHeight="1" x14ac:dyDescent="0.35">
      <c r="B812" s="15"/>
      <c r="C812" s="15"/>
      <c r="D812" s="15"/>
      <c r="E812" s="15"/>
      <c r="F812" s="15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2"/>
      <c r="U812" s="40"/>
      <c r="V812" s="40"/>
      <c r="W812" s="40"/>
      <c r="X812" s="40"/>
      <c r="Y812" s="40"/>
      <c r="Z812" s="40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</row>
    <row r="813" spans="2:59" ht="14.25" customHeight="1" x14ac:dyDescent="0.35">
      <c r="B813" s="15"/>
      <c r="C813" s="15"/>
      <c r="D813" s="15"/>
      <c r="E813" s="15"/>
      <c r="F813" s="15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2"/>
      <c r="U813" s="40"/>
      <c r="V813" s="40"/>
      <c r="W813" s="40"/>
      <c r="X813" s="40"/>
      <c r="Y813" s="40"/>
      <c r="Z813" s="40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</row>
    <row r="814" spans="2:59" ht="14.25" customHeight="1" x14ac:dyDescent="0.35">
      <c r="B814" s="15"/>
      <c r="C814" s="15"/>
      <c r="D814" s="15"/>
      <c r="E814" s="15"/>
      <c r="F814" s="15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2"/>
      <c r="U814" s="40"/>
      <c r="V814" s="40"/>
      <c r="W814" s="40"/>
      <c r="X814" s="40"/>
      <c r="Y814" s="40"/>
      <c r="Z814" s="40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</row>
    <row r="815" spans="2:59" ht="14.25" customHeight="1" x14ac:dyDescent="0.35">
      <c r="B815" s="15"/>
      <c r="C815" s="15"/>
      <c r="D815" s="15"/>
      <c r="E815" s="15"/>
      <c r="F815" s="15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2"/>
      <c r="U815" s="40"/>
      <c r="V815" s="40"/>
      <c r="W815" s="40"/>
      <c r="X815" s="40"/>
      <c r="Y815" s="40"/>
      <c r="Z815" s="40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</row>
    <row r="816" spans="2:59" ht="14.25" customHeight="1" x14ac:dyDescent="0.35">
      <c r="B816" s="15"/>
      <c r="C816" s="15"/>
      <c r="D816" s="15"/>
      <c r="E816" s="15"/>
      <c r="F816" s="15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2"/>
      <c r="U816" s="40"/>
      <c r="V816" s="40"/>
      <c r="W816" s="40"/>
      <c r="X816" s="40"/>
      <c r="Y816" s="40"/>
      <c r="Z816" s="40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</row>
    <row r="817" spans="2:59" ht="14.25" customHeight="1" x14ac:dyDescent="0.35">
      <c r="B817" s="15"/>
      <c r="C817" s="15"/>
      <c r="D817" s="15"/>
      <c r="E817" s="15"/>
      <c r="F817" s="15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2"/>
      <c r="U817" s="40"/>
      <c r="V817" s="40"/>
      <c r="W817" s="40"/>
      <c r="X817" s="40"/>
      <c r="Y817" s="40"/>
      <c r="Z817" s="40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</row>
    <row r="818" spans="2:59" ht="14.25" customHeight="1" x14ac:dyDescent="0.35">
      <c r="B818" s="15"/>
      <c r="C818" s="15"/>
      <c r="D818" s="15"/>
      <c r="E818" s="15"/>
      <c r="F818" s="15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2"/>
      <c r="U818" s="40"/>
      <c r="V818" s="40"/>
      <c r="W818" s="40"/>
      <c r="X818" s="40"/>
      <c r="Y818" s="40"/>
      <c r="Z818" s="40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</row>
    <row r="819" spans="2:59" ht="14.25" customHeight="1" x14ac:dyDescent="0.35">
      <c r="B819" s="15"/>
      <c r="C819" s="15"/>
      <c r="D819" s="15"/>
      <c r="E819" s="15"/>
      <c r="F819" s="15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2"/>
      <c r="U819" s="40"/>
      <c r="V819" s="40"/>
      <c r="W819" s="40"/>
      <c r="X819" s="40"/>
      <c r="Y819" s="40"/>
      <c r="Z819" s="40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</row>
    <row r="820" spans="2:59" ht="14.25" customHeight="1" x14ac:dyDescent="0.35">
      <c r="B820" s="15"/>
      <c r="C820" s="15"/>
      <c r="D820" s="15"/>
      <c r="E820" s="15"/>
      <c r="F820" s="15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2"/>
      <c r="U820" s="40"/>
      <c r="V820" s="40"/>
      <c r="W820" s="40"/>
      <c r="X820" s="40"/>
      <c r="Y820" s="40"/>
      <c r="Z820" s="40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</row>
    <row r="821" spans="2:59" ht="14.25" customHeight="1" x14ac:dyDescent="0.35">
      <c r="B821" s="15"/>
      <c r="C821" s="15"/>
      <c r="D821" s="15"/>
      <c r="E821" s="15"/>
      <c r="F821" s="15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2"/>
      <c r="U821" s="40"/>
      <c r="V821" s="40"/>
      <c r="W821" s="40"/>
      <c r="X821" s="40"/>
      <c r="Y821" s="40"/>
      <c r="Z821" s="40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</row>
    <row r="822" spans="2:59" ht="14.25" customHeight="1" x14ac:dyDescent="0.35">
      <c r="B822" s="15"/>
      <c r="C822" s="15"/>
      <c r="D822" s="15"/>
      <c r="E822" s="15"/>
      <c r="F822" s="15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2"/>
      <c r="U822" s="40"/>
      <c r="V822" s="40"/>
      <c r="W822" s="40"/>
      <c r="X822" s="40"/>
      <c r="Y822" s="40"/>
      <c r="Z822" s="40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</row>
    <row r="823" spans="2:59" ht="14.25" customHeight="1" x14ac:dyDescent="0.35">
      <c r="B823" s="15"/>
      <c r="C823" s="15"/>
      <c r="D823" s="15"/>
      <c r="E823" s="15"/>
      <c r="F823" s="15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2"/>
      <c r="U823" s="40"/>
      <c r="V823" s="40"/>
      <c r="W823" s="40"/>
      <c r="X823" s="40"/>
      <c r="Y823" s="40"/>
      <c r="Z823" s="40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</row>
    <row r="824" spans="2:59" ht="14.25" customHeight="1" x14ac:dyDescent="0.35">
      <c r="B824" s="15"/>
      <c r="C824" s="15"/>
      <c r="D824" s="15"/>
      <c r="E824" s="15"/>
      <c r="F824" s="15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2"/>
      <c r="U824" s="40"/>
      <c r="V824" s="40"/>
      <c r="W824" s="40"/>
      <c r="X824" s="40"/>
      <c r="Y824" s="40"/>
      <c r="Z824" s="40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</row>
    <row r="825" spans="2:59" ht="14.25" customHeight="1" x14ac:dyDescent="0.35">
      <c r="B825" s="15"/>
      <c r="C825" s="15"/>
      <c r="D825" s="15"/>
      <c r="E825" s="15"/>
      <c r="F825" s="15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2"/>
      <c r="U825" s="40"/>
      <c r="V825" s="40"/>
      <c r="W825" s="40"/>
      <c r="X825" s="40"/>
      <c r="Y825" s="40"/>
      <c r="Z825" s="40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</row>
    <row r="826" spans="2:59" ht="14.25" customHeight="1" x14ac:dyDescent="0.35">
      <c r="B826" s="15"/>
      <c r="C826" s="15"/>
      <c r="D826" s="15"/>
      <c r="E826" s="15"/>
      <c r="F826" s="15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2"/>
      <c r="U826" s="40"/>
      <c r="V826" s="40"/>
      <c r="W826" s="40"/>
      <c r="X826" s="40"/>
      <c r="Y826" s="40"/>
      <c r="Z826" s="40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</row>
    <row r="827" spans="2:59" ht="14.25" customHeight="1" x14ac:dyDescent="0.35">
      <c r="B827" s="15"/>
      <c r="C827" s="15"/>
      <c r="D827" s="15"/>
      <c r="E827" s="15"/>
      <c r="F827" s="15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2"/>
      <c r="U827" s="40"/>
      <c r="V827" s="40"/>
      <c r="W827" s="40"/>
      <c r="X827" s="40"/>
      <c r="Y827" s="40"/>
      <c r="Z827" s="40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</row>
    <row r="828" spans="2:59" ht="14.25" customHeight="1" x14ac:dyDescent="0.35">
      <c r="B828" s="15"/>
      <c r="C828" s="15"/>
      <c r="D828" s="15"/>
      <c r="E828" s="15"/>
      <c r="F828" s="15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2"/>
      <c r="U828" s="40"/>
      <c r="V828" s="40"/>
      <c r="W828" s="40"/>
      <c r="X828" s="40"/>
      <c r="Y828" s="40"/>
      <c r="Z828" s="40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</row>
    <row r="829" spans="2:59" ht="14.25" customHeight="1" x14ac:dyDescent="0.35">
      <c r="B829" s="15"/>
      <c r="C829" s="15"/>
      <c r="D829" s="15"/>
      <c r="E829" s="15"/>
      <c r="F829" s="15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2"/>
      <c r="U829" s="40"/>
      <c r="V829" s="40"/>
      <c r="W829" s="40"/>
      <c r="X829" s="40"/>
      <c r="Y829" s="40"/>
      <c r="Z829" s="40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</row>
    <row r="830" spans="2:59" ht="14.25" customHeight="1" x14ac:dyDescent="0.35">
      <c r="B830" s="15"/>
      <c r="C830" s="15"/>
      <c r="D830" s="15"/>
      <c r="E830" s="15"/>
      <c r="F830" s="15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2"/>
      <c r="U830" s="40"/>
      <c r="V830" s="40"/>
      <c r="W830" s="40"/>
      <c r="X830" s="40"/>
      <c r="Y830" s="40"/>
      <c r="Z830" s="40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</row>
    <row r="831" spans="2:59" ht="14.25" customHeight="1" x14ac:dyDescent="0.35">
      <c r="B831" s="15"/>
      <c r="C831" s="15"/>
      <c r="D831" s="15"/>
      <c r="E831" s="15"/>
      <c r="F831" s="15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2"/>
      <c r="U831" s="40"/>
      <c r="V831" s="40"/>
      <c r="W831" s="40"/>
      <c r="X831" s="40"/>
      <c r="Y831" s="40"/>
      <c r="Z831" s="40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</row>
    <row r="832" spans="2:59" ht="14.25" customHeight="1" x14ac:dyDescent="0.35">
      <c r="B832" s="15"/>
      <c r="C832" s="15"/>
      <c r="D832" s="15"/>
      <c r="E832" s="15"/>
      <c r="F832" s="15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2"/>
      <c r="U832" s="40"/>
      <c r="V832" s="40"/>
      <c r="W832" s="40"/>
      <c r="X832" s="40"/>
      <c r="Y832" s="40"/>
      <c r="Z832" s="40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</row>
    <row r="833" spans="2:59" ht="14.25" customHeight="1" x14ac:dyDescent="0.35">
      <c r="B833" s="15"/>
      <c r="C833" s="15"/>
      <c r="D833" s="15"/>
      <c r="E833" s="15"/>
      <c r="F833" s="15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2"/>
      <c r="U833" s="40"/>
      <c r="V833" s="40"/>
      <c r="W833" s="40"/>
      <c r="X833" s="40"/>
      <c r="Y833" s="40"/>
      <c r="Z833" s="40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</row>
    <row r="834" spans="2:59" ht="14.25" customHeight="1" x14ac:dyDescent="0.35">
      <c r="B834" s="15"/>
      <c r="C834" s="15"/>
      <c r="D834" s="15"/>
      <c r="E834" s="15"/>
      <c r="F834" s="15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2"/>
      <c r="U834" s="40"/>
      <c r="V834" s="40"/>
      <c r="W834" s="40"/>
      <c r="X834" s="40"/>
      <c r="Y834" s="40"/>
      <c r="Z834" s="40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</row>
    <row r="835" spans="2:59" ht="14.25" customHeight="1" x14ac:dyDescent="0.35">
      <c r="B835" s="15"/>
      <c r="C835" s="15"/>
      <c r="D835" s="15"/>
      <c r="E835" s="15"/>
      <c r="F835" s="15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2"/>
      <c r="U835" s="40"/>
      <c r="V835" s="40"/>
      <c r="W835" s="40"/>
      <c r="X835" s="40"/>
      <c r="Y835" s="40"/>
      <c r="Z835" s="40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</row>
    <row r="836" spans="2:59" ht="14.25" customHeight="1" x14ac:dyDescent="0.35">
      <c r="B836" s="15"/>
      <c r="C836" s="15"/>
      <c r="D836" s="15"/>
      <c r="E836" s="15"/>
      <c r="F836" s="15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2"/>
      <c r="U836" s="40"/>
      <c r="V836" s="40"/>
      <c r="W836" s="40"/>
      <c r="X836" s="40"/>
      <c r="Y836" s="40"/>
      <c r="Z836" s="40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</row>
    <row r="837" spans="2:59" ht="14.25" customHeight="1" x14ac:dyDescent="0.35">
      <c r="B837" s="15"/>
      <c r="C837" s="15"/>
      <c r="D837" s="15"/>
      <c r="E837" s="15"/>
      <c r="F837" s="15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2"/>
      <c r="U837" s="40"/>
      <c r="V837" s="40"/>
      <c r="W837" s="40"/>
      <c r="X837" s="40"/>
      <c r="Y837" s="40"/>
      <c r="Z837" s="40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</row>
    <row r="838" spans="2:59" ht="14.25" customHeight="1" x14ac:dyDescent="0.35">
      <c r="B838" s="15"/>
      <c r="C838" s="15"/>
      <c r="D838" s="15"/>
      <c r="E838" s="15"/>
      <c r="F838" s="15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2"/>
      <c r="U838" s="40"/>
      <c r="V838" s="40"/>
      <c r="W838" s="40"/>
      <c r="X838" s="40"/>
      <c r="Y838" s="40"/>
      <c r="Z838" s="40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</row>
    <row r="839" spans="2:59" ht="14.25" customHeight="1" x14ac:dyDescent="0.35">
      <c r="B839" s="15"/>
      <c r="C839" s="15"/>
      <c r="D839" s="15"/>
      <c r="E839" s="15"/>
      <c r="F839" s="15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2"/>
      <c r="U839" s="40"/>
      <c r="V839" s="40"/>
      <c r="W839" s="40"/>
      <c r="X839" s="40"/>
      <c r="Y839" s="40"/>
      <c r="Z839" s="40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</row>
    <row r="840" spans="2:59" ht="14.25" customHeight="1" x14ac:dyDescent="0.35">
      <c r="B840" s="15"/>
      <c r="C840" s="15"/>
      <c r="D840" s="15"/>
      <c r="E840" s="15"/>
      <c r="F840" s="15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2"/>
      <c r="U840" s="40"/>
      <c r="V840" s="40"/>
      <c r="W840" s="40"/>
      <c r="X840" s="40"/>
      <c r="Y840" s="40"/>
      <c r="Z840" s="40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</row>
    <row r="841" spans="2:59" ht="14.25" customHeight="1" x14ac:dyDescent="0.35">
      <c r="B841" s="15"/>
      <c r="C841" s="15"/>
      <c r="D841" s="15"/>
      <c r="E841" s="15"/>
      <c r="F841" s="15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2"/>
      <c r="U841" s="40"/>
      <c r="V841" s="40"/>
      <c r="W841" s="40"/>
      <c r="X841" s="40"/>
      <c r="Y841" s="40"/>
      <c r="Z841" s="40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</row>
    <row r="842" spans="2:59" ht="14.25" customHeight="1" x14ac:dyDescent="0.35">
      <c r="B842" s="15"/>
      <c r="C842" s="15"/>
      <c r="D842" s="15"/>
      <c r="E842" s="15"/>
      <c r="F842" s="15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2"/>
      <c r="U842" s="40"/>
      <c r="V842" s="40"/>
      <c r="W842" s="40"/>
      <c r="X842" s="40"/>
      <c r="Y842" s="40"/>
      <c r="Z842" s="40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</row>
    <row r="843" spans="2:59" ht="14.25" customHeight="1" x14ac:dyDescent="0.35">
      <c r="B843" s="15"/>
      <c r="C843" s="15"/>
      <c r="D843" s="15"/>
      <c r="E843" s="15"/>
      <c r="F843" s="15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2"/>
      <c r="U843" s="40"/>
      <c r="V843" s="40"/>
      <c r="W843" s="40"/>
      <c r="X843" s="40"/>
      <c r="Y843" s="40"/>
      <c r="Z843" s="40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</row>
    <row r="844" spans="2:59" ht="14.25" customHeight="1" x14ac:dyDescent="0.35">
      <c r="B844" s="15"/>
      <c r="C844" s="15"/>
      <c r="D844" s="15"/>
      <c r="E844" s="15"/>
      <c r="F844" s="15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2"/>
      <c r="U844" s="40"/>
      <c r="V844" s="40"/>
      <c r="W844" s="40"/>
      <c r="X844" s="40"/>
      <c r="Y844" s="40"/>
      <c r="Z844" s="40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</row>
    <row r="845" spans="2:59" ht="14.25" customHeight="1" x14ac:dyDescent="0.35">
      <c r="B845" s="15"/>
      <c r="C845" s="15"/>
      <c r="D845" s="15"/>
      <c r="E845" s="15"/>
      <c r="F845" s="15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2"/>
      <c r="U845" s="40"/>
      <c r="V845" s="40"/>
      <c r="W845" s="40"/>
      <c r="X845" s="40"/>
      <c r="Y845" s="40"/>
      <c r="Z845" s="40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</row>
    <row r="846" spans="2:59" ht="14.25" customHeight="1" x14ac:dyDescent="0.35">
      <c r="B846" s="15"/>
      <c r="C846" s="15"/>
      <c r="D846" s="15"/>
      <c r="E846" s="15"/>
      <c r="F846" s="15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2"/>
      <c r="U846" s="40"/>
      <c r="V846" s="40"/>
      <c r="W846" s="40"/>
      <c r="X846" s="40"/>
      <c r="Y846" s="40"/>
      <c r="Z846" s="40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</row>
    <row r="847" spans="2:59" ht="14.25" customHeight="1" x14ac:dyDescent="0.35">
      <c r="B847" s="15"/>
      <c r="C847" s="15"/>
      <c r="D847" s="15"/>
      <c r="E847" s="15"/>
      <c r="F847" s="15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2"/>
      <c r="U847" s="40"/>
      <c r="V847" s="40"/>
      <c r="W847" s="40"/>
      <c r="X847" s="40"/>
      <c r="Y847" s="40"/>
      <c r="Z847" s="40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</row>
    <row r="848" spans="2:59" ht="14.25" customHeight="1" x14ac:dyDescent="0.35">
      <c r="B848" s="15"/>
      <c r="C848" s="15"/>
      <c r="D848" s="15"/>
      <c r="E848" s="15"/>
      <c r="F848" s="15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2"/>
      <c r="U848" s="40"/>
      <c r="V848" s="40"/>
      <c r="W848" s="40"/>
      <c r="X848" s="40"/>
      <c r="Y848" s="40"/>
      <c r="Z848" s="40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</row>
    <row r="849" spans="2:59" ht="14.25" customHeight="1" x14ac:dyDescent="0.35">
      <c r="B849" s="15"/>
      <c r="C849" s="15"/>
      <c r="D849" s="15"/>
      <c r="E849" s="15"/>
      <c r="F849" s="15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2"/>
      <c r="U849" s="40"/>
      <c r="V849" s="40"/>
      <c r="W849" s="40"/>
      <c r="X849" s="40"/>
      <c r="Y849" s="40"/>
      <c r="Z849" s="40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</row>
    <row r="850" spans="2:59" ht="14.25" customHeight="1" x14ac:dyDescent="0.35">
      <c r="B850" s="15"/>
      <c r="C850" s="15"/>
      <c r="D850" s="15"/>
      <c r="E850" s="15"/>
      <c r="F850" s="15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2"/>
      <c r="U850" s="40"/>
      <c r="V850" s="40"/>
      <c r="W850" s="40"/>
      <c r="X850" s="40"/>
      <c r="Y850" s="40"/>
      <c r="Z850" s="40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</row>
    <row r="851" spans="2:59" ht="14.25" customHeight="1" x14ac:dyDescent="0.35">
      <c r="B851" s="15"/>
      <c r="C851" s="15"/>
      <c r="D851" s="15"/>
      <c r="E851" s="15"/>
      <c r="F851" s="15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2"/>
      <c r="U851" s="40"/>
      <c r="V851" s="40"/>
      <c r="W851" s="40"/>
      <c r="X851" s="40"/>
      <c r="Y851" s="40"/>
      <c r="Z851" s="40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</row>
    <row r="852" spans="2:59" ht="14.25" customHeight="1" x14ac:dyDescent="0.35">
      <c r="B852" s="15"/>
      <c r="C852" s="15"/>
      <c r="D852" s="15"/>
      <c r="E852" s="15"/>
      <c r="F852" s="15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2"/>
      <c r="U852" s="40"/>
      <c r="V852" s="40"/>
      <c r="W852" s="40"/>
      <c r="X852" s="40"/>
      <c r="Y852" s="40"/>
      <c r="Z852" s="40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</row>
    <row r="853" spans="2:59" ht="14.25" customHeight="1" x14ac:dyDescent="0.35">
      <c r="B853" s="15"/>
      <c r="C853" s="15"/>
      <c r="D853" s="15"/>
      <c r="E853" s="15"/>
      <c r="F853" s="15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2"/>
      <c r="U853" s="40"/>
      <c r="V853" s="40"/>
      <c r="W853" s="40"/>
      <c r="X853" s="40"/>
      <c r="Y853" s="40"/>
      <c r="Z853" s="40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</row>
    <row r="854" spans="2:59" ht="14.25" customHeight="1" x14ac:dyDescent="0.35">
      <c r="B854" s="15"/>
      <c r="C854" s="15"/>
      <c r="D854" s="15"/>
      <c r="E854" s="15"/>
      <c r="F854" s="15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2"/>
      <c r="U854" s="40"/>
      <c r="V854" s="40"/>
      <c r="W854" s="40"/>
      <c r="X854" s="40"/>
      <c r="Y854" s="40"/>
      <c r="Z854" s="40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</row>
    <row r="855" spans="2:59" ht="14.25" customHeight="1" x14ac:dyDescent="0.35">
      <c r="B855" s="15"/>
      <c r="C855" s="15"/>
      <c r="D855" s="15"/>
      <c r="E855" s="15"/>
      <c r="F855" s="15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2"/>
      <c r="U855" s="40"/>
      <c r="V855" s="40"/>
      <c r="W855" s="40"/>
      <c r="X855" s="40"/>
      <c r="Y855" s="40"/>
      <c r="Z855" s="40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</row>
    <row r="856" spans="2:59" ht="14.25" customHeight="1" x14ac:dyDescent="0.35">
      <c r="B856" s="15"/>
      <c r="C856" s="15"/>
      <c r="D856" s="15"/>
      <c r="E856" s="15"/>
      <c r="F856" s="15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2"/>
      <c r="U856" s="40"/>
      <c r="V856" s="40"/>
      <c r="W856" s="40"/>
      <c r="X856" s="40"/>
      <c r="Y856" s="40"/>
      <c r="Z856" s="40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</row>
    <row r="857" spans="2:59" ht="14.25" customHeight="1" x14ac:dyDescent="0.35">
      <c r="B857" s="15"/>
      <c r="C857" s="15"/>
      <c r="D857" s="15"/>
      <c r="E857" s="15"/>
      <c r="F857" s="15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2"/>
      <c r="U857" s="40"/>
      <c r="V857" s="40"/>
      <c r="W857" s="40"/>
      <c r="X857" s="40"/>
      <c r="Y857" s="40"/>
      <c r="Z857" s="40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</row>
    <row r="858" spans="2:59" ht="14.25" customHeight="1" x14ac:dyDescent="0.35">
      <c r="B858" s="15"/>
      <c r="C858" s="15"/>
      <c r="D858" s="15"/>
      <c r="E858" s="15"/>
      <c r="F858" s="15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2"/>
      <c r="U858" s="40"/>
      <c r="V858" s="40"/>
      <c r="W858" s="40"/>
      <c r="X858" s="40"/>
      <c r="Y858" s="40"/>
      <c r="Z858" s="40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</row>
    <row r="859" spans="2:59" ht="14.25" customHeight="1" x14ac:dyDescent="0.35">
      <c r="B859" s="15"/>
      <c r="C859" s="15"/>
      <c r="D859" s="15"/>
      <c r="E859" s="15"/>
      <c r="F859" s="15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2"/>
      <c r="U859" s="40"/>
      <c r="V859" s="40"/>
      <c r="W859" s="40"/>
      <c r="X859" s="40"/>
      <c r="Y859" s="40"/>
      <c r="Z859" s="40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</row>
    <row r="860" spans="2:59" ht="14.25" customHeight="1" x14ac:dyDescent="0.35">
      <c r="B860" s="15"/>
      <c r="C860" s="15"/>
      <c r="D860" s="15"/>
      <c r="E860" s="15"/>
      <c r="F860" s="15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2"/>
      <c r="U860" s="40"/>
      <c r="V860" s="40"/>
      <c r="W860" s="40"/>
      <c r="X860" s="40"/>
      <c r="Y860" s="40"/>
      <c r="Z860" s="40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</row>
    <row r="861" spans="2:59" ht="14.25" customHeight="1" x14ac:dyDescent="0.35">
      <c r="B861" s="15"/>
      <c r="C861" s="15"/>
      <c r="D861" s="15"/>
      <c r="E861" s="15"/>
      <c r="F861" s="15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2"/>
      <c r="U861" s="40"/>
      <c r="V861" s="40"/>
      <c r="W861" s="40"/>
      <c r="X861" s="40"/>
      <c r="Y861" s="40"/>
      <c r="Z861" s="40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</row>
    <row r="862" spans="2:59" ht="14.25" customHeight="1" x14ac:dyDescent="0.35">
      <c r="B862" s="15"/>
      <c r="C862" s="15"/>
      <c r="D862" s="15"/>
      <c r="E862" s="15"/>
      <c r="F862" s="15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2"/>
      <c r="U862" s="40"/>
      <c r="V862" s="40"/>
      <c r="W862" s="40"/>
      <c r="X862" s="40"/>
      <c r="Y862" s="40"/>
      <c r="Z862" s="40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</row>
    <row r="863" spans="2:59" ht="14.25" customHeight="1" x14ac:dyDescent="0.35">
      <c r="B863" s="15"/>
      <c r="C863" s="15"/>
      <c r="D863" s="15"/>
      <c r="E863" s="15"/>
      <c r="F863" s="15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2"/>
      <c r="U863" s="40"/>
      <c r="V863" s="40"/>
      <c r="W863" s="40"/>
      <c r="X863" s="40"/>
      <c r="Y863" s="40"/>
      <c r="Z863" s="40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</row>
    <row r="864" spans="2:59" ht="14.25" customHeight="1" x14ac:dyDescent="0.35">
      <c r="B864" s="15"/>
      <c r="C864" s="15"/>
      <c r="D864" s="15"/>
      <c r="E864" s="15"/>
      <c r="F864" s="15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2"/>
      <c r="U864" s="40"/>
      <c r="V864" s="40"/>
      <c r="W864" s="40"/>
      <c r="X864" s="40"/>
      <c r="Y864" s="40"/>
      <c r="Z864" s="40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</row>
    <row r="865" spans="2:59" ht="14.25" customHeight="1" x14ac:dyDescent="0.35">
      <c r="B865" s="15"/>
      <c r="C865" s="15"/>
      <c r="D865" s="15"/>
      <c r="E865" s="15"/>
      <c r="F865" s="15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2"/>
      <c r="U865" s="40"/>
      <c r="V865" s="40"/>
      <c r="W865" s="40"/>
      <c r="X865" s="40"/>
      <c r="Y865" s="40"/>
      <c r="Z865" s="40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</row>
    <row r="866" spans="2:59" ht="14.25" customHeight="1" x14ac:dyDescent="0.35">
      <c r="B866" s="15"/>
      <c r="C866" s="15"/>
      <c r="D866" s="15"/>
      <c r="E866" s="15"/>
      <c r="F866" s="15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2"/>
      <c r="U866" s="40"/>
      <c r="V866" s="40"/>
      <c r="W866" s="40"/>
      <c r="X866" s="40"/>
      <c r="Y866" s="40"/>
      <c r="Z866" s="40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</row>
    <row r="867" spans="2:59" ht="14.25" customHeight="1" x14ac:dyDescent="0.35">
      <c r="B867" s="15"/>
      <c r="C867" s="15"/>
      <c r="D867" s="15"/>
      <c r="E867" s="15"/>
      <c r="F867" s="15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2"/>
      <c r="U867" s="40"/>
      <c r="V867" s="40"/>
      <c r="W867" s="40"/>
      <c r="X867" s="40"/>
      <c r="Y867" s="40"/>
      <c r="Z867" s="40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</row>
    <row r="868" spans="2:59" ht="14.25" customHeight="1" x14ac:dyDescent="0.35">
      <c r="B868" s="15"/>
      <c r="C868" s="15"/>
      <c r="D868" s="15"/>
      <c r="E868" s="15"/>
      <c r="F868" s="15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2"/>
      <c r="U868" s="40"/>
      <c r="V868" s="40"/>
      <c r="W868" s="40"/>
      <c r="X868" s="40"/>
      <c r="Y868" s="40"/>
      <c r="Z868" s="40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</row>
    <row r="869" spans="2:59" ht="14.25" customHeight="1" x14ac:dyDescent="0.35">
      <c r="B869" s="15"/>
      <c r="C869" s="15"/>
      <c r="D869" s="15"/>
      <c r="E869" s="15"/>
      <c r="F869" s="15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2"/>
      <c r="U869" s="40"/>
      <c r="V869" s="40"/>
      <c r="W869" s="40"/>
      <c r="X869" s="40"/>
      <c r="Y869" s="40"/>
      <c r="Z869" s="40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</row>
    <row r="870" spans="2:59" ht="14.25" customHeight="1" x14ac:dyDescent="0.35">
      <c r="B870" s="15"/>
      <c r="C870" s="15"/>
      <c r="D870" s="15"/>
      <c r="E870" s="15"/>
      <c r="F870" s="15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2"/>
      <c r="U870" s="40"/>
      <c r="V870" s="40"/>
      <c r="W870" s="40"/>
      <c r="X870" s="40"/>
      <c r="Y870" s="40"/>
      <c r="Z870" s="40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</row>
    <row r="871" spans="2:59" ht="14.25" customHeight="1" x14ac:dyDescent="0.35">
      <c r="B871" s="15"/>
      <c r="C871" s="15"/>
      <c r="D871" s="15"/>
      <c r="E871" s="15"/>
      <c r="F871" s="15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2"/>
      <c r="U871" s="40"/>
      <c r="V871" s="40"/>
      <c r="W871" s="40"/>
      <c r="X871" s="40"/>
      <c r="Y871" s="40"/>
      <c r="Z871" s="40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</row>
    <row r="872" spans="2:59" ht="14.25" customHeight="1" x14ac:dyDescent="0.35">
      <c r="B872" s="15"/>
      <c r="C872" s="15"/>
      <c r="D872" s="15"/>
      <c r="E872" s="15"/>
      <c r="F872" s="15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2"/>
      <c r="U872" s="40"/>
      <c r="V872" s="40"/>
      <c r="W872" s="40"/>
      <c r="X872" s="40"/>
      <c r="Y872" s="40"/>
      <c r="Z872" s="40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</row>
    <row r="873" spans="2:59" ht="14.25" customHeight="1" x14ac:dyDescent="0.35">
      <c r="B873" s="15"/>
      <c r="C873" s="15"/>
      <c r="D873" s="15"/>
      <c r="E873" s="15"/>
      <c r="F873" s="15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2"/>
      <c r="U873" s="40"/>
      <c r="V873" s="40"/>
      <c r="W873" s="40"/>
      <c r="X873" s="40"/>
      <c r="Y873" s="40"/>
      <c r="Z873" s="40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</row>
    <row r="874" spans="2:59" ht="14.25" customHeight="1" x14ac:dyDescent="0.35">
      <c r="B874" s="15"/>
      <c r="C874" s="15"/>
      <c r="D874" s="15"/>
      <c r="E874" s="15"/>
      <c r="F874" s="15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2"/>
      <c r="U874" s="40"/>
      <c r="V874" s="40"/>
      <c r="W874" s="40"/>
      <c r="X874" s="40"/>
      <c r="Y874" s="40"/>
      <c r="Z874" s="40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</row>
    <row r="875" spans="2:59" ht="14.25" customHeight="1" x14ac:dyDescent="0.35">
      <c r="B875" s="15"/>
      <c r="C875" s="15"/>
      <c r="D875" s="15"/>
      <c r="E875" s="15"/>
      <c r="F875" s="15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2"/>
      <c r="U875" s="40"/>
      <c r="V875" s="40"/>
      <c r="W875" s="40"/>
      <c r="X875" s="40"/>
      <c r="Y875" s="40"/>
      <c r="Z875" s="40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</row>
    <row r="876" spans="2:59" ht="14.25" customHeight="1" x14ac:dyDescent="0.35">
      <c r="B876" s="15"/>
      <c r="C876" s="15"/>
      <c r="D876" s="15"/>
      <c r="E876" s="15"/>
      <c r="F876" s="15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2"/>
      <c r="U876" s="40"/>
      <c r="V876" s="40"/>
      <c r="W876" s="40"/>
      <c r="X876" s="40"/>
      <c r="Y876" s="40"/>
      <c r="Z876" s="40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</row>
    <row r="877" spans="2:59" ht="14.25" customHeight="1" x14ac:dyDescent="0.35">
      <c r="B877" s="15"/>
      <c r="C877" s="15"/>
      <c r="D877" s="15"/>
      <c r="E877" s="15"/>
      <c r="F877" s="15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2"/>
      <c r="U877" s="40"/>
      <c r="V877" s="40"/>
      <c r="W877" s="40"/>
      <c r="X877" s="40"/>
      <c r="Y877" s="40"/>
      <c r="Z877" s="40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</row>
    <row r="878" spans="2:59" ht="14.25" customHeight="1" x14ac:dyDescent="0.35">
      <c r="B878" s="15"/>
      <c r="C878" s="15"/>
      <c r="D878" s="15"/>
      <c r="E878" s="15"/>
      <c r="F878" s="15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2"/>
      <c r="U878" s="40"/>
      <c r="V878" s="40"/>
      <c r="W878" s="40"/>
      <c r="X878" s="40"/>
      <c r="Y878" s="40"/>
      <c r="Z878" s="40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</row>
    <row r="879" spans="2:59" ht="14.25" customHeight="1" x14ac:dyDescent="0.35">
      <c r="B879" s="15"/>
      <c r="C879" s="15"/>
      <c r="D879" s="15"/>
      <c r="E879" s="15"/>
      <c r="F879" s="15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2"/>
      <c r="U879" s="40"/>
      <c r="V879" s="40"/>
      <c r="W879" s="40"/>
      <c r="X879" s="40"/>
      <c r="Y879" s="40"/>
      <c r="Z879" s="40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</row>
    <row r="880" spans="2:59" ht="14.25" customHeight="1" x14ac:dyDescent="0.35">
      <c r="B880" s="15"/>
      <c r="C880" s="15"/>
      <c r="D880" s="15"/>
      <c r="E880" s="15"/>
      <c r="F880" s="15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2"/>
      <c r="U880" s="40"/>
      <c r="V880" s="40"/>
      <c r="W880" s="40"/>
      <c r="X880" s="40"/>
      <c r="Y880" s="40"/>
      <c r="Z880" s="40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</row>
    <row r="881" spans="2:59" ht="14.25" customHeight="1" x14ac:dyDescent="0.35">
      <c r="B881" s="15"/>
      <c r="C881" s="15"/>
      <c r="D881" s="15"/>
      <c r="E881" s="15"/>
      <c r="F881" s="15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2"/>
      <c r="U881" s="40"/>
      <c r="V881" s="40"/>
      <c r="W881" s="40"/>
      <c r="X881" s="40"/>
      <c r="Y881" s="40"/>
      <c r="Z881" s="40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</row>
    <row r="882" spans="2:59" ht="14.25" customHeight="1" x14ac:dyDescent="0.35">
      <c r="B882" s="15"/>
      <c r="C882" s="15"/>
      <c r="D882" s="15"/>
      <c r="E882" s="15"/>
      <c r="F882" s="15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2"/>
      <c r="U882" s="40"/>
      <c r="V882" s="40"/>
      <c r="W882" s="40"/>
      <c r="X882" s="40"/>
      <c r="Y882" s="40"/>
      <c r="Z882" s="40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</row>
    <row r="883" spans="2:59" ht="14.25" customHeight="1" x14ac:dyDescent="0.35">
      <c r="B883" s="15"/>
      <c r="C883" s="15"/>
      <c r="D883" s="15"/>
      <c r="E883" s="15"/>
      <c r="F883" s="15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2"/>
      <c r="U883" s="40"/>
      <c r="V883" s="40"/>
      <c r="W883" s="40"/>
      <c r="X883" s="40"/>
      <c r="Y883" s="40"/>
      <c r="Z883" s="40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</row>
    <row r="884" spans="2:59" ht="14.25" customHeight="1" x14ac:dyDescent="0.35">
      <c r="B884" s="15"/>
      <c r="C884" s="15"/>
      <c r="D884" s="15"/>
      <c r="E884" s="15"/>
      <c r="F884" s="15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2"/>
      <c r="U884" s="40"/>
      <c r="V884" s="40"/>
      <c r="W884" s="40"/>
      <c r="X884" s="40"/>
      <c r="Y884" s="40"/>
      <c r="Z884" s="40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</row>
    <row r="885" spans="2:59" ht="14.25" customHeight="1" x14ac:dyDescent="0.35">
      <c r="B885" s="15"/>
      <c r="C885" s="15"/>
      <c r="D885" s="15"/>
      <c r="E885" s="15"/>
      <c r="F885" s="15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2"/>
      <c r="U885" s="40"/>
      <c r="V885" s="40"/>
      <c r="W885" s="40"/>
      <c r="X885" s="40"/>
      <c r="Y885" s="40"/>
      <c r="Z885" s="40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</row>
    <row r="886" spans="2:59" ht="14.25" customHeight="1" x14ac:dyDescent="0.35">
      <c r="B886" s="15"/>
      <c r="C886" s="15"/>
      <c r="D886" s="15"/>
      <c r="E886" s="15"/>
      <c r="F886" s="15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2"/>
      <c r="U886" s="40"/>
      <c r="V886" s="40"/>
      <c r="W886" s="40"/>
      <c r="X886" s="40"/>
      <c r="Y886" s="40"/>
      <c r="Z886" s="40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</row>
    <row r="887" spans="2:59" ht="14.25" customHeight="1" x14ac:dyDescent="0.35">
      <c r="B887" s="15"/>
      <c r="C887" s="15"/>
      <c r="D887" s="15"/>
      <c r="E887" s="15"/>
      <c r="F887" s="15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2"/>
      <c r="U887" s="40"/>
      <c r="V887" s="40"/>
      <c r="W887" s="40"/>
      <c r="X887" s="40"/>
      <c r="Y887" s="40"/>
      <c r="Z887" s="40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</row>
    <row r="888" spans="2:59" ht="14.25" customHeight="1" x14ac:dyDescent="0.35">
      <c r="B888" s="15"/>
      <c r="C888" s="15"/>
      <c r="D888" s="15"/>
      <c r="E888" s="15"/>
      <c r="F888" s="15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2"/>
      <c r="U888" s="40"/>
      <c r="V888" s="40"/>
      <c r="W888" s="40"/>
      <c r="X888" s="40"/>
      <c r="Y888" s="40"/>
      <c r="Z888" s="40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</row>
    <row r="889" spans="2:59" ht="14.25" customHeight="1" x14ac:dyDescent="0.35">
      <c r="B889" s="15"/>
      <c r="C889" s="15"/>
      <c r="D889" s="15"/>
      <c r="E889" s="15"/>
      <c r="F889" s="15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2"/>
      <c r="U889" s="40"/>
      <c r="V889" s="40"/>
      <c r="W889" s="40"/>
      <c r="X889" s="40"/>
      <c r="Y889" s="40"/>
      <c r="Z889" s="40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</row>
    <row r="890" spans="2:59" ht="14.25" customHeight="1" x14ac:dyDescent="0.35">
      <c r="B890" s="15"/>
      <c r="C890" s="15"/>
      <c r="D890" s="15"/>
      <c r="E890" s="15"/>
      <c r="F890" s="15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2"/>
      <c r="U890" s="40"/>
      <c r="V890" s="40"/>
      <c r="W890" s="40"/>
      <c r="X890" s="40"/>
      <c r="Y890" s="40"/>
      <c r="Z890" s="40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</row>
    <row r="891" spans="2:59" ht="14.25" customHeight="1" x14ac:dyDescent="0.35">
      <c r="B891" s="15"/>
      <c r="C891" s="15"/>
      <c r="D891" s="15"/>
      <c r="E891" s="15"/>
      <c r="F891" s="15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2"/>
      <c r="U891" s="40"/>
      <c r="V891" s="40"/>
      <c r="W891" s="40"/>
      <c r="X891" s="40"/>
      <c r="Y891" s="40"/>
      <c r="Z891" s="40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</row>
    <row r="892" spans="2:59" ht="14.25" customHeight="1" x14ac:dyDescent="0.35">
      <c r="B892" s="15"/>
      <c r="C892" s="15"/>
      <c r="D892" s="15"/>
      <c r="E892" s="15"/>
      <c r="F892" s="15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2"/>
      <c r="U892" s="40"/>
      <c r="V892" s="40"/>
      <c r="W892" s="40"/>
      <c r="X892" s="40"/>
      <c r="Y892" s="40"/>
      <c r="Z892" s="40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</row>
    <row r="893" spans="2:59" ht="14.25" customHeight="1" x14ac:dyDescent="0.35">
      <c r="B893" s="15"/>
      <c r="C893" s="15"/>
      <c r="D893" s="15"/>
      <c r="E893" s="15"/>
      <c r="F893" s="15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2"/>
      <c r="U893" s="40"/>
      <c r="V893" s="40"/>
      <c r="W893" s="40"/>
      <c r="X893" s="40"/>
      <c r="Y893" s="40"/>
      <c r="Z893" s="40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</row>
    <row r="894" spans="2:59" ht="14.25" customHeight="1" x14ac:dyDescent="0.35">
      <c r="B894" s="15"/>
      <c r="C894" s="15"/>
      <c r="D894" s="15"/>
      <c r="E894" s="15"/>
      <c r="F894" s="15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2"/>
      <c r="U894" s="40"/>
      <c r="V894" s="40"/>
      <c r="W894" s="40"/>
      <c r="X894" s="40"/>
      <c r="Y894" s="40"/>
      <c r="Z894" s="40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</row>
    <row r="895" spans="2:59" ht="14.25" customHeight="1" x14ac:dyDescent="0.35">
      <c r="B895" s="15"/>
      <c r="C895" s="15"/>
      <c r="D895" s="15"/>
      <c r="E895" s="15"/>
      <c r="F895" s="15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2"/>
      <c r="U895" s="40"/>
      <c r="V895" s="40"/>
      <c r="W895" s="40"/>
      <c r="X895" s="40"/>
      <c r="Y895" s="40"/>
      <c r="Z895" s="40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</row>
    <row r="896" spans="2:59" ht="14.25" customHeight="1" x14ac:dyDescent="0.35">
      <c r="B896" s="15"/>
      <c r="C896" s="15"/>
      <c r="D896" s="15"/>
      <c r="E896" s="15"/>
      <c r="F896" s="15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2"/>
      <c r="U896" s="40"/>
      <c r="V896" s="40"/>
      <c r="W896" s="40"/>
      <c r="X896" s="40"/>
      <c r="Y896" s="40"/>
      <c r="Z896" s="40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</row>
    <row r="897" spans="2:59" ht="14.25" customHeight="1" x14ac:dyDescent="0.35">
      <c r="B897" s="15"/>
      <c r="C897" s="15"/>
      <c r="D897" s="15"/>
      <c r="E897" s="15"/>
      <c r="F897" s="15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2"/>
      <c r="U897" s="40"/>
      <c r="V897" s="40"/>
      <c r="W897" s="40"/>
      <c r="X897" s="40"/>
      <c r="Y897" s="40"/>
      <c r="Z897" s="40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</row>
    <row r="898" spans="2:59" ht="14.25" customHeight="1" x14ac:dyDescent="0.35">
      <c r="B898" s="15"/>
      <c r="C898" s="15"/>
      <c r="D898" s="15"/>
      <c r="E898" s="15"/>
      <c r="F898" s="15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2"/>
      <c r="U898" s="40"/>
      <c r="V898" s="40"/>
      <c r="W898" s="40"/>
      <c r="X898" s="40"/>
      <c r="Y898" s="40"/>
      <c r="Z898" s="40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</row>
    <row r="899" spans="2:59" ht="14.25" customHeight="1" x14ac:dyDescent="0.35">
      <c r="B899" s="15"/>
      <c r="C899" s="15"/>
      <c r="D899" s="15"/>
      <c r="E899" s="15"/>
      <c r="F899" s="15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2"/>
      <c r="U899" s="40"/>
      <c r="V899" s="40"/>
      <c r="W899" s="40"/>
      <c r="X899" s="40"/>
      <c r="Y899" s="40"/>
      <c r="Z899" s="40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</row>
    <row r="900" spans="2:59" ht="14.25" customHeight="1" x14ac:dyDescent="0.35">
      <c r="B900" s="15"/>
      <c r="C900" s="15"/>
      <c r="D900" s="15"/>
      <c r="E900" s="15"/>
      <c r="F900" s="15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2"/>
      <c r="U900" s="40"/>
      <c r="V900" s="40"/>
      <c r="W900" s="40"/>
      <c r="X900" s="40"/>
      <c r="Y900" s="40"/>
      <c r="Z900" s="40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</row>
    <row r="901" spans="2:59" ht="14.25" customHeight="1" x14ac:dyDescent="0.35">
      <c r="B901" s="15"/>
      <c r="C901" s="15"/>
      <c r="D901" s="15"/>
      <c r="E901" s="15"/>
      <c r="F901" s="15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2"/>
      <c r="U901" s="40"/>
      <c r="V901" s="40"/>
      <c r="W901" s="40"/>
      <c r="X901" s="40"/>
      <c r="Y901" s="40"/>
      <c r="Z901" s="40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</row>
    <row r="902" spans="2:59" ht="14.25" customHeight="1" x14ac:dyDescent="0.35">
      <c r="B902" s="15"/>
      <c r="C902" s="15"/>
      <c r="D902" s="15"/>
      <c r="E902" s="15"/>
      <c r="F902" s="15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2"/>
      <c r="U902" s="40"/>
      <c r="V902" s="40"/>
      <c r="W902" s="40"/>
      <c r="X902" s="40"/>
      <c r="Y902" s="40"/>
      <c r="Z902" s="40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</row>
    <row r="903" spans="2:59" ht="14.25" customHeight="1" x14ac:dyDescent="0.35">
      <c r="B903" s="15"/>
      <c r="C903" s="15"/>
      <c r="D903" s="15"/>
      <c r="E903" s="15"/>
      <c r="F903" s="15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2"/>
      <c r="U903" s="40"/>
      <c r="V903" s="40"/>
      <c r="W903" s="40"/>
      <c r="X903" s="40"/>
      <c r="Y903" s="40"/>
      <c r="Z903" s="40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</row>
    <row r="904" spans="2:59" ht="14.25" customHeight="1" x14ac:dyDescent="0.35">
      <c r="B904" s="15"/>
      <c r="C904" s="15"/>
      <c r="D904" s="15"/>
      <c r="E904" s="15"/>
      <c r="F904" s="15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2"/>
      <c r="U904" s="40"/>
      <c r="V904" s="40"/>
      <c r="W904" s="40"/>
      <c r="X904" s="40"/>
      <c r="Y904" s="40"/>
      <c r="Z904" s="40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</row>
    <row r="905" spans="2:59" ht="14.25" customHeight="1" x14ac:dyDescent="0.35">
      <c r="B905" s="15"/>
      <c r="C905" s="15"/>
      <c r="D905" s="15"/>
      <c r="E905" s="15"/>
      <c r="F905" s="15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2"/>
      <c r="U905" s="40"/>
      <c r="V905" s="40"/>
      <c r="W905" s="40"/>
      <c r="X905" s="40"/>
      <c r="Y905" s="40"/>
      <c r="Z905" s="40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</row>
    <row r="906" spans="2:59" ht="14.25" customHeight="1" x14ac:dyDescent="0.35">
      <c r="B906" s="15"/>
      <c r="C906" s="15"/>
      <c r="D906" s="15"/>
      <c r="E906" s="15"/>
      <c r="F906" s="15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2"/>
      <c r="U906" s="40"/>
      <c r="V906" s="40"/>
      <c r="W906" s="40"/>
      <c r="X906" s="40"/>
      <c r="Y906" s="40"/>
      <c r="Z906" s="40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</row>
    <row r="907" spans="2:59" ht="14.25" customHeight="1" x14ac:dyDescent="0.35">
      <c r="B907" s="15"/>
      <c r="C907" s="15"/>
      <c r="D907" s="15"/>
      <c r="E907" s="15"/>
      <c r="F907" s="15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2"/>
      <c r="U907" s="40"/>
      <c r="V907" s="40"/>
      <c r="W907" s="40"/>
      <c r="X907" s="40"/>
      <c r="Y907" s="40"/>
      <c r="Z907" s="40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</row>
    <row r="908" spans="2:59" ht="14.25" customHeight="1" x14ac:dyDescent="0.35">
      <c r="B908" s="15"/>
      <c r="C908" s="15"/>
      <c r="D908" s="15"/>
      <c r="E908" s="15"/>
      <c r="F908" s="15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2"/>
      <c r="U908" s="40"/>
      <c r="V908" s="40"/>
      <c r="W908" s="40"/>
      <c r="X908" s="40"/>
      <c r="Y908" s="40"/>
      <c r="Z908" s="40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</row>
    <row r="909" spans="2:59" ht="14.25" customHeight="1" x14ac:dyDescent="0.35">
      <c r="B909" s="15"/>
      <c r="C909" s="15"/>
      <c r="D909" s="15"/>
      <c r="E909" s="15"/>
      <c r="F909" s="15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2"/>
      <c r="U909" s="40"/>
      <c r="V909" s="40"/>
      <c r="W909" s="40"/>
      <c r="X909" s="40"/>
      <c r="Y909" s="40"/>
      <c r="Z909" s="40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</row>
    <row r="910" spans="2:59" ht="14.25" customHeight="1" x14ac:dyDescent="0.35">
      <c r="B910" s="15"/>
      <c r="C910" s="15"/>
      <c r="D910" s="15"/>
      <c r="E910" s="15"/>
      <c r="F910" s="15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2"/>
      <c r="U910" s="40"/>
      <c r="V910" s="40"/>
      <c r="W910" s="40"/>
      <c r="X910" s="40"/>
      <c r="Y910" s="40"/>
      <c r="Z910" s="40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</row>
    <row r="911" spans="2:59" ht="14.25" customHeight="1" x14ac:dyDescent="0.35">
      <c r="B911" s="15"/>
      <c r="C911" s="15"/>
      <c r="D911" s="15"/>
      <c r="E911" s="15"/>
      <c r="F911" s="15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2"/>
      <c r="U911" s="40"/>
      <c r="V911" s="40"/>
      <c r="W911" s="40"/>
      <c r="X911" s="40"/>
      <c r="Y911" s="40"/>
      <c r="Z911" s="40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</row>
    <row r="912" spans="2:59" ht="14.25" customHeight="1" x14ac:dyDescent="0.35">
      <c r="B912" s="15"/>
      <c r="C912" s="15"/>
      <c r="D912" s="15"/>
      <c r="E912" s="15"/>
      <c r="F912" s="15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2"/>
      <c r="U912" s="40"/>
      <c r="V912" s="40"/>
      <c r="W912" s="40"/>
      <c r="X912" s="40"/>
      <c r="Y912" s="40"/>
      <c r="Z912" s="40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</row>
    <row r="913" spans="2:59" ht="14.25" customHeight="1" x14ac:dyDescent="0.35">
      <c r="B913" s="15"/>
      <c r="C913" s="15"/>
      <c r="D913" s="15"/>
      <c r="E913" s="15"/>
      <c r="F913" s="15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2"/>
      <c r="U913" s="40"/>
      <c r="V913" s="40"/>
      <c r="W913" s="40"/>
      <c r="X913" s="40"/>
      <c r="Y913" s="40"/>
      <c r="Z913" s="40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</row>
    <row r="914" spans="2:59" ht="14.25" customHeight="1" x14ac:dyDescent="0.35">
      <c r="B914" s="15"/>
      <c r="C914" s="15"/>
      <c r="D914" s="15"/>
      <c r="E914" s="15"/>
      <c r="F914" s="15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2"/>
      <c r="U914" s="40"/>
      <c r="V914" s="40"/>
      <c r="W914" s="40"/>
      <c r="X914" s="40"/>
      <c r="Y914" s="40"/>
      <c r="Z914" s="40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</row>
    <row r="915" spans="2:59" ht="14.25" customHeight="1" x14ac:dyDescent="0.35">
      <c r="B915" s="15"/>
      <c r="C915" s="15"/>
      <c r="D915" s="15"/>
      <c r="E915" s="15"/>
      <c r="F915" s="15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2"/>
      <c r="U915" s="40"/>
      <c r="V915" s="40"/>
      <c r="W915" s="40"/>
      <c r="X915" s="40"/>
      <c r="Y915" s="40"/>
      <c r="Z915" s="40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</row>
    <row r="916" spans="2:59" ht="14.25" customHeight="1" x14ac:dyDescent="0.35">
      <c r="B916" s="15"/>
      <c r="C916" s="15"/>
      <c r="D916" s="15"/>
      <c r="E916" s="15"/>
      <c r="F916" s="15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2"/>
      <c r="U916" s="40"/>
      <c r="V916" s="40"/>
      <c r="W916" s="40"/>
      <c r="X916" s="40"/>
      <c r="Y916" s="40"/>
      <c r="Z916" s="40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</row>
    <row r="917" spans="2:59" ht="14.25" customHeight="1" x14ac:dyDescent="0.35">
      <c r="B917" s="15"/>
      <c r="C917" s="15"/>
      <c r="D917" s="15"/>
      <c r="E917" s="15"/>
      <c r="F917" s="15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2"/>
      <c r="U917" s="40"/>
      <c r="V917" s="40"/>
      <c r="W917" s="40"/>
      <c r="X917" s="40"/>
      <c r="Y917" s="40"/>
      <c r="Z917" s="40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</row>
    <row r="918" spans="2:59" ht="14.25" customHeight="1" x14ac:dyDescent="0.35">
      <c r="B918" s="15"/>
      <c r="C918" s="15"/>
      <c r="D918" s="15"/>
      <c r="E918" s="15"/>
      <c r="F918" s="15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2"/>
      <c r="U918" s="40"/>
      <c r="V918" s="40"/>
      <c r="W918" s="40"/>
      <c r="X918" s="40"/>
      <c r="Y918" s="40"/>
      <c r="Z918" s="40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</row>
    <row r="919" spans="2:59" ht="14.25" customHeight="1" x14ac:dyDescent="0.35">
      <c r="B919" s="15"/>
      <c r="C919" s="15"/>
      <c r="D919" s="15"/>
      <c r="E919" s="15"/>
      <c r="F919" s="15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2"/>
      <c r="U919" s="40"/>
      <c r="V919" s="40"/>
      <c r="W919" s="40"/>
      <c r="X919" s="40"/>
      <c r="Y919" s="40"/>
      <c r="Z919" s="40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</row>
    <row r="920" spans="2:59" ht="14.25" customHeight="1" x14ac:dyDescent="0.35">
      <c r="B920" s="15"/>
      <c r="C920" s="15"/>
      <c r="D920" s="15"/>
      <c r="E920" s="15"/>
      <c r="F920" s="15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2"/>
      <c r="U920" s="40"/>
      <c r="V920" s="40"/>
      <c r="W920" s="40"/>
      <c r="X920" s="40"/>
      <c r="Y920" s="40"/>
      <c r="Z920" s="40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</row>
    <row r="921" spans="2:59" ht="14.25" customHeight="1" x14ac:dyDescent="0.35">
      <c r="B921" s="15"/>
      <c r="C921" s="15"/>
      <c r="D921" s="15"/>
      <c r="E921" s="15"/>
      <c r="F921" s="15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2"/>
      <c r="U921" s="40"/>
      <c r="V921" s="40"/>
      <c r="W921" s="40"/>
      <c r="X921" s="40"/>
      <c r="Y921" s="40"/>
      <c r="Z921" s="40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</row>
    <row r="922" spans="2:59" ht="14.25" customHeight="1" x14ac:dyDescent="0.35">
      <c r="B922" s="15"/>
      <c r="C922" s="15"/>
      <c r="D922" s="15"/>
      <c r="E922" s="15"/>
      <c r="F922" s="15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2"/>
      <c r="U922" s="40"/>
      <c r="V922" s="40"/>
      <c r="W922" s="40"/>
      <c r="X922" s="40"/>
      <c r="Y922" s="40"/>
      <c r="Z922" s="40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</row>
    <row r="923" spans="2:59" ht="14.25" customHeight="1" x14ac:dyDescent="0.35">
      <c r="B923" s="15"/>
      <c r="C923" s="15"/>
      <c r="D923" s="15"/>
      <c r="E923" s="15"/>
      <c r="F923" s="15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2"/>
      <c r="U923" s="40"/>
      <c r="V923" s="40"/>
      <c r="W923" s="40"/>
      <c r="X923" s="40"/>
      <c r="Y923" s="40"/>
      <c r="Z923" s="40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</row>
    <row r="924" spans="2:59" ht="14.25" customHeight="1" x14ac:dyDescent="0.35">
      <c r="B924" s="15"/>
      <c r="C924" s="15"/>
      <c r="D924" s="15"/>
      <c r="E924" s="15"/>
      <c r="F924" s="15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2"/>
      <c r="U924" s="40"/>
      <c r="V924" s="40"/>
      <c r="W924" s="40"/>
      <c r="X924" s="40"/>
      <c r="Y924" s="40"/>
      <c r="Z924" s="40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</row>
    <row r="925" spans="2:59" ht="14.25" customHeight="1" x14ac:dyDescent="0.35">
      <c r="B925" s="15"/>
      <c r="C925" s="15"/>
      <c r="D925" s="15"/>
      <c r="E925" s="15"/>
      <c r="F925" s="15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2"/>
      <c r="U925" s="40"/>
      <c r="V925" s="40"/>
      <c r="W925" s="40"/>
      <c r="X925" s="40"/>
      <c r="Y925" s="40"/>
      <c r="Z925" s="40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</row>
    <row r="926" spans="2:59" ht="14.25" customHeight="1" x14ac:dyDescent="0.35">
      <c r="B926" s="15"/>
      <c r="C926" s="15"/>
      <c r="D926" s="15"/>
      <c r="E926" s="15"/>
      <c r="F926" s="15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2"/>
      <c r="U926" s="40"/>
      <c r="V926" s="40"/>
      <c r="W926" s="40"/>
      <c r="X926" s="40"/>
      <c r="Y926" s="40"/>
      <c r="Z926" s="40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</row>
    <row r="927" spans="2:59" ht="14.25" customHeight="1" x14ac:dyDescent="0.35">
      <c r="B927" s="15"/>
      <c r="C927" s="15"/>
      <c r="D927" s="15"/>
      <c r="E927" s="15"/>
      <c r="F927" s="15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2"/>
      <c r="U927" s="40"/>
      <c r="V927" s="40"/>
      <c r="W927" s="40"/>
      <c r="X927" s="40"/>
      <c r="Y927" s="40"/>
      <c r="Z927" s="40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</row>
    <row r="928" spans="2:59" ht="14.25" customHeight="1" x14ac:dyDescent="0.35">
      <c r="B928" s="15"/>
      <c r="C928" s="15"/>
      <c r="D928" s="15"/>
      <c r="E928" s="15"/>
      <c r="F928" s="15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2"/>
      <c r="U928" s="40"/>
      <c r="V928" s="40"/>
      <c r="W928" s="40"/>
      <c r="X928" s="40"/>
      <c r="Y928" s="40"/>
      <c r="Z928" s="40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</row>
    <row r="929" spans="2:59" ht="14.25" customHeight="1" x14ac:dyDescent="0.35">
      <c r="B929" s="15"/>
      <c r="C929" s="15"/>
      <c r="D929" s="15"/>
      <c r="E929" s="15"/>
      <c r="F929" s="15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2"/>
      <c r="U929" s="40"/>
      <c r="V929" s="40"/>
      <c r="W929" s="40"/>
      <c r="X929" s="40"/>
      <c r="Y929" s="40"/>
      <c r="Z929" s="40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</row>
    <row r="930" spans="2:59" ht="14.25" customHeight="1" x14ac:dyDescent="0.35">
      <c r="B930" s="15"/>
      <c r="C930" s="15"/>
      <c r="D930" s="15"/>
      <c r="E930" s="15"/>
      <c r="F930" s="15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2"/>
      <c r="U930" s="40"/>
      <c r="V930" s="40"/>
      <c r="W930" s="40"/>
      <c r="X930" s="40"/>
      <c r="Y930" s="40"/>
      <c r="Z930" s="40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</row>
    <row r="931" spans="2:59" ht="14.25" customHeight="1" x14ac:dyDescent="0.35">
      <c r="B931" s="15"/>
      <c r="C931" s="15"/>
      <c r="D931" s="15"/>
      <c r="E931" s="15"/>
      <c r="F931" s="15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2"/>
      <c r="U931" s="40"/>
      <c r="V931" s="40"/>
      <c r="W931" s="40"/>
      <c r="X931" s="40"/>
      <c r="Y931" s="40"/>
      <c r="Z931" s="40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</row>
    <row r="932" spans="2:59" ht="14.25" customHeight="1" x14ac:dyDescent="0.35">
      <c r="B932" s="15"/>
      <c r="C932" s="15"/>
      <c r="D932" s="15"/>
      <c r="E932" s="15"/>
      <c r="F932" s="15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2"/>
      <c r="U932" s="40"/>
      <c r="V932" s="40"/>
      <c r="W932" s="40"/>
      <c r="X932" s="40"/>
      <c r="Y932" s="40"/>
      <c r="Z932" s="40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</row>
    <row r="933" spans="2:59" ht="14.25" customHeight="1" x14ac:dyDescent="0.35">
      <c r="B933" s="15"/>
      <c r="C933" s="15"/>
      <c r="D933" s="15"/>
      <c r="E933" s="15"/>
      <c r="F933" s="15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2"/>
      <c r="U933" s="40"/>
      <c r="V933" s="40"/>
      <c r="W933" s="40"/>
      <c r="X933" s="40"/>
      <c r="Y933" s="40"/>
      <c r="Z933" s="40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</row>
    <row r="934" spans="2:59" ht="14.25" customHeight="1" x14ac:dyDescent="0.35">
      <c r="B934" s="15"/>
      <c r="C934" s="15"/>
      <c r="D934" s="15"/>
      <c r="E934" s="15"/>
      <c r="F934" s="15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2"/>
      <c r="U934" s="40"/>
      <c r="V934" s="40"/>
      <c r="W934" s="40"/>
      <c r="X934" s="40"/>
      <c r="Y934" s="40"/>
      <c r="Z934" s="40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</row>
    <row r="935" spans="2:59" ht="14.25" customHeight="1" x14ac:dyDescent="0.35">
      <c r="B935" s="15"/>
      <c r="C935" s="15"/>
      <c r="D935" s="15"/>
      <c r="E935" s="15"/>
      <c r="F935" s="15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2"/>
      <c r="U935" s="40"/>
      <c r="V935" s="40"/>
      <c r="W935" s="40"/>
      <c r="X935" s="40"/>
      <c r="Y935" s="40"/>
      <c r="Z935" s="40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</row>
    <row r="936" spans="2:59" ht="14.25" customHeight="1" x14ac:dyDescent="0.35">
      <c r="B936" s="15"/>
      <c r="C936" s="15"/>
      <c r="D936" s="15"/>
      <c r="E936" s="15"/>
      <c r="F936" s="15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2"/>
      <c r="U936" s="40"/>
      <c r="V936" s="40"/>
      <c r="W936" s="40"/>
      <c r="X936" s="40"/>
      <c r="Y936" s="40"/>
      <c r="Z936" s="40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</row>
    <row r="937" spans="2:59" ht="14.25" customHeight="1" x14ac:dyDescent="0.35">
      <c r="B937" s="15"/>
      <c r="C937" s="15"/>
      <c r="D937" s="15"/>
      <c r="E937" s="15"/>
      <c r="F937" s="15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2"/>
      <c r="U937" s="40"/>
      <c r="V937" s="40"/>
      <c r="W937" s="40"/>
      <c r="X937" s="40"/>
      <c r="Y937" s="40"/>
      <c r="Z937" s="40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</row>
    <row r="938" spans="2:59" ht="14.25" customHeight="1" x14ac:dyDescent="0.35">
      <c r="B938" s="15"/>
      <c r="C938" s="15"/>
      <c r="D938" s="15"/>
      <c r="E938" s="15"/>
      <c r="F938" s="15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2"/>
      <c r="U938" s="40"/>
      <c r="V938" s="40"/>
      <c r="W938" s="40"/>
      <c r="X938" s="40"/>
      <c r="Y938" s="40"/>
      <c r="Z938" s="40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</row>
    <row r="939" spans="2:59" ht="14.25" customHeight="1" x14ac:dyDescent="0.35">
      <c r="B939" s="15"/>
      <c r="C939" s="15"/>
      <c r="D939" s="15"/>
      <c r="E939" s="15"/>
      <c r="F939" s="15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2"/>
      <c r="U939" s="40"/>
      <c r="V939" s="40"/>
      <c r="W939" s="40"/>
      <c r="X939" s="40"/>
      <c r="Y939" s="40"/>
      <c r="Z939" s="40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</row>
    <row r="940" spans="2:59" ht="14.25" customHeight="1" x14ac:dyDescent="0.35">
      <c r="B940" s="15"/>
      <c r="C940" s="15"/>
      <c r="D940" s="15"/>
      <c r="E940" s="15"/>
      <c r="F940" s="15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2"/>
      <c r="U940" s="40"/>
      <c r="V940" s="40"/>
      <c r="W940" s="40"/>
      <c r="X940" s="40"/>
      <c r="Y940" s="40"/>
      <c r="Z940" s="40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</row>
    <row r="941" spans="2:59" ht="14.25" customHeight="1" x14ac:dyDescent="0.35">
      <c r="B941" s="15"/>
      <c r="C941" s="15"/>
      <c r="D941" s="15"/>
      <c r="E941" s="15"/>
      <c r="F941" s="15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2"/>
      <c r="U941" s="40"/>
      <c r="V941" s="40"/>
      <c r="W941" s="40"/>
      <c r="X941" s="40"/>
      <c r="Y941" s="40"/>
      <c r="Z941" s="40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</row>
    <row r="942" spans="2:59" ht="14.25" customHeight="1" x14ac:dyDescent="0.35">
      <c r="B942" s="15"/>
      <c r="C942" s="15"/>
      <c r="D942" s="15"/>
      <c r="E942" s="15"/>
      <c r="F942" s="15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2"/>
      <c r="U942" s="40"/>
      <c r="V942" s="40"/>
      <c r="W942" s="40"/>
      <c r="X942" s="40"/>
      <c r="Y942" s="40"/>
      <c r="Z942" s="40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</row>
    <row r="943" spans="2:59" ht="14.25" customHeight="1" x14ac:dyDescent="0.35">
      <c r="B943" s="15"/>
      <c r="C943" s="15"/>
      <c r="D943" s="15"/>
      <c r="E943" s="15"/>
      <c r="F943" s="15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2"/>
      <c r="U943" s="40"/>
      <c r="V943" s="40"/>
      <c r="W943" s="40"/>
      <c r="X943" s="40"/>
      <c r="Y943" s="40"/>
      <c r="Z943" s="40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</row>
    <row r="944" spans="2:59" ht="14.25" customHeight="1" x14ac:dyDescent="0.35">
      <c r="B944" s="15"/>
      <c r="C944" s="15"/>
      <c r="D944" s="15"/>
      <c r="E944" s="15"/>
      <c r="F944" s="15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2"/>
      <c r="U944" s="40"/>
      <c r="V944" s="40"/>
      <c r="W944" s="40"/>
      <c r="X944" s="40"/>
      <c r="Y944" s="40"/>
      <c r="Z944" s="40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</row>
    <row r="945" spans="2:59" ht="14.25" customHeight="1" x14ac:dyDescent="0.35">
      <c r="B945" s="15"/>
      <c r="C945" s="15"/>
      <c r="D945" s="15"/>
      <c r="E945" s="15"/>
      <c r="F945" s="15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2"/>
      <c r="U945" s="40"/>
      <c r="V945" s="40"/>
      <c r="W945" s="40"/>
      <c r="X945" s="40"/>
      <c r="Y945" s="40"/>
      <c r="Z945" s="40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</row>
    <row r="946" spans="2:59" ht="14.25" customHeight="1" x14ac:dyDescent="0.35">
      <c r="B946" s="15"/>
      <c r="C946" s="15"/>
      <c r="D946" s="15"/>
      <c r="E946" s="15"/>
      <c r="F946" s="15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2"/>
      <c r="U946" s="40"/>
      <c r="V946" s="40"/>
      <c r="W946" s="40"/>
      <c r="X946" s="40"/>
      <c r="Y946" s="40"/>
      <c r="Z946" s="40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</row>
    <row r="947" spans="2:59" ht="14.25" customHeight="1" x14ac:dyDescent="0.35">
      <c r="B947" s="15"/>
      <c r="C947" s="15"/>
      <c r="D947" s="15"/>
      <c r="E947" s="15"/>
      <c r="F947" s="15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2"/>
      <c r="U947" s="40"/>
      <c r="V947" s="40"/>
      <c r="W947" s="40"/>
      <c r="X947" s="40"/>
      <c r="Y947" s="40"/>
      <c r="Z947" s="40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</row>
    <row r="948" spans="2:59" ht="14.25" customHeight="1" x14ac:dyDescent="0.35">
      <c r="B948" s="15"/>
      <c r="C948" s="15"/>
      <c r="D948" s="15"/>
      <c r="E948" s="15"/>
      <c r="F948" s="15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2"/>
      <c r="U948" s="40"/>
      <c r="V948" s="40"/>
      <c r="W948" s="40"/>
      <c r="X948" s="40"/>
      <c r="Y948" s="40"/>
      <c r="Z948" s="40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</row>
    <row r="949" spans="2:59" ht="14.25" customHeight="1" x14ac:dyDescent="0.35">
      <c r="B949" s="15"/>
      <c r="C949" s="15"/>
      <c r="D949" s="15"/>
      <c r="E949" s="15"/>
      <c r="F949" s="15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2"/>
      <c r="U949" s="40"/>
      <c r="V949" s="40"/>
      <c r="W949" s="40"/>
      <c r="X949" s="40"/>
      <c r="Y949" s="40"/>
      <c r="Z949" s="40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</row>
    <row r="950" spans="2:59" ht="14.25" customHeight="1" x14ac:dyDescent="0.35">
      <c r="B950" s="15"/>
      <c r="C950" s="15"/>
      <c r="D950" s="15"/>
      <c r="E950" s="15"/>
      <c r="F950" s="15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2"/>
      <c r="U950" s="40"/>
      <c r="V950" s="40"/>
      <c r="W950" s="40"/>
      <c r="X950" s="40"/>
      <c r="Y950" s="40"/>
      <c r="Z950" s="40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</row>
    <row r="951" spans="2:59" ht="14.25" customHeight="1" x14ac:dyDescent="0.35">
      <c r="B951" s="15"/>
      <c r="C951" s="15"/>
      <c r="D951" s="15"/>
      <c r="E951" s="15"/>
      <c r="F951" s="15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2"/>
      <c r="U951" s="40"/>
      <c r="V951" s="40"/>
      <c r="W951" s="40"/>
      <c r="X951" s="40"/>
      <c r="Y951" s="40"/>
      <c r="Z951" s="40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</row>
    <row r="952" spans="2:59" ht="14.25" customHeight="1" x14ac:dyDescent="0.35">
      <c r="B952" s="15"/>
      <c r="C952" s="15"/>
      <c r="D952" s="15"/>
      <c r="E952" s="15"/>
      <c r="F952" s="15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2"/>
      <c r="U952" s="40"/>
      <c r="V952" s="40"/>
      <c r="W952" s="40"/>
      <c r="X952" s="40"/>
      <c r="Y952" s="40"/>
      <c r="Z952" s="40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</row>
    <row r="953" spans="2:59" ht="14.25" customHeight="1" x14ac:dyDescent="0.35">
      <c r="B953" s="15"/>
      <c r="C953" s="15"/>
      <c r="D953" s="15"/>
      <c r="E953" s="15"/>
      <c r="F953" s="15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2"/>
      <c r="U953" s="40"/>
      <c r="V953" s="40"/>
      <c r="W953" s="40"/>
      <c r="X953" s="40"/>
      <c r="Y953" s="40"/>
      <c r="Z953" s="40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</row>
    <row r="954" spans="2:59" ht="14.25" customHeight="1" x14ac:dyDescent="0.35">
      <c r="B954" s="15"/>
      <c r="C954" s="15"/>
      <c r="D954" s="15"/>
      <c r="E954" s="15"/>
      <c r="F954" s="15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2"/>
      <c r="U954" s="40"/>
      <c r="V954" s="40"/>
      <c r="W954" s="40"/>
      <c r="X954" s="40"/>
      <c r="Y954" s="40"/>
      <c r="Z954" s="40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</row>
    <row r="955" spans="2:59" ht="14.25" customHeight="1" x14ac:dyDescent="0.35">
      <c r="B955" s="15"/>
      <c r="C955" s="15"/>
      <c r="D955" s="15"/>
      <c r="E955" s="15"/>
      <c r="F955" s="15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2"/>
      <c r="U955" s="40"/>
      <c r="V955" s="40"/>
      <c r="W955" s="40"/>
      <c r="X955" s="40"/>
      <c r="Y955" s="40"/>
      <c r="Z955" s="40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</row>
    <row r="956" spans="2:59" ht="14.25" customHeight="1" x14ac:dyDescent="0.35">
      <c r="B956" s="15"/>
      <c r="C956" s="15"/>
      <c r="D956" s="15"/>
      <c r="E956" s="15"/>
      <c r="F956" s="15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2"/>
      <c r="U956" s="40"/>
      <c r="V956" s="40"/>
      <c r="W956" s="40"/>
      <c r="X956" s="40"/>
      <c r="Y956" s="40"/>
      <c r="Z956" s="40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</row>
    <row r="957" spans="2:59" ht="14.25" customHeight="1" x14ac:dyDescent="0.35">
      <c r="B957" s="15"/>
      <c r="C957" s="15"/>
      <c r="D957" s="15"/>
      <c r="E957" s="15"/>
      <c r="F957" s="15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2"/>
      <c r="U957" s="40"/>
      <c r="V957" s="40"/>
      <c r="W957" s="40"/>
      <c r="X957" s="40"/>
      <c r="Y957" s="40"/>
      <c r="Z957" s="40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</row>
    <row r="958" spans="2:59" ht="14.25" customHeight="1" x14ac:dyDescent="0.35">
      <c r="B958" s="15"/>
      <c r="C958" s="15"/>
      <c r="D958" s="15"/>
      <c r="E958" s="15"/>
      <c r="F958" s="15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2"/>
      <c r="U958" s="40"/>
      <c r="V958" s="40"/>
      <c r="W958" s="40"/>
      <c r="X958" s="40"/>
      <c r="Y958" s="40"/>
      <c r="Z958" s="40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</row>
    <row r="959" spans="2:59" ht="14.25" customHeight="1" x14ac:dyDescent="0.35">
      <c r="B959" s="15"/>
      <c r="C959" s="15"/>
      <c r="D959" s="15"/>
      <c r="E959" s="15"/>
      <c r="F959" s="15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2"/>
      <c r="U959" s="40"/>
      <c r="V959" s="40"/>
      <c r="W959" s="40"/>
      <c r="X959" s="40"/>
      <c r="Y959" s="40"/>
      <c r="Z959" s="40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</row>
    <row r="960" spans="2:59" ht="14.25" customHeight="1" x14ac:dyDescent="0.35">
      <c r="B960" s="15"/>
      <c r="C960" s="15"/>
      <c r="D960" s="15"/>
      <c r="E960" s="15"/>
      <c r="F960" s="15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2"/>
      <c r="U960" s="40"/>
      <c r="V960" s="40"/>
      <c r="W960" s="40"/>
      <c r="X960" s="40"/>
      <c r="Y960" s="40"/>
      <c r="Z960" s="40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</row>
    <row r="961" spans="2:59" ht="14.25" customHeight="1" x14ac:dyDescent="0.35">
      <c r="B961" s="15"/>
      <c r="C961" s="15"/>
      <c r="D961" s="15"/>
      <c r="E961" s="15"/>
      <c r="F961" s="15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2"/>
      <c r="U961" s="40"/>
      <c r="V961" s="40"/>
      <c r="W961" s="40"/>
      <c r="X961" s="40"/>
      <c r="Y961" s="40"/>
      <c r="Z961" s="40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</row>
    <row r="962" spans="2:59" ht="14.25" customHeight="1" x14ac:dyDescent="0.35">
      <c r="B962" s="15"/>
      <c r="C962" s="15"/>
      <c r="D962" s="15"/>
      <c r="E962" s="15"/>
      <c r="F962" s="15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2"/>
      <c r="U962" s="40"/>
      <c r="V962" s="40"/>
      <c r="W962" s="40"/>
      <c r="X962" s="40"/>
      <c r="Y962" s="40"/>
      <c r="Z962" s="40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</row>
    <row r="963" spans="2:59" ht="14.25" customHeight="1" x14ac:dyDescent="0.35">
      <c r="B963" s="15"/>
      <c r="C963" s="15"/>
      <c r="D963" s="15"/>
      <c r="E963" s="15"/>
      <c r="F963" s="15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2"/>
      <c r="U963" s="40"/>
      <c r="V963" s="40"/>
      <c r="W963" s="40"/>
      <c r="X963" s="40"/>
      <c r="Y963" s="40"/>
      <c r="Z963" s="40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</row>
    <row r="964" spans="2:59" ht="14.25" customHeight="1" x14ac:dyDescent="0.35">
      <c r="B964" s="15"/>
      <c r="C964" s="15"/>
      <c r="D964" s="15"/>
      <c r="E964" s="15"/>
      <c r="F964" s="15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2"/>
      <c r="U964" s="40"/>
      <c r="V964" s="40"/>
      <c r="W964" s="40"/>
      <c r="X964" s="40"/>
      <c r="Y964" s="40"/>
      <c r="Z964" s="40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</row>
    <row r="965" spans="2:59" ht="14.25" customHeight="1" x14ac:dyDescent="0.35">
      <c r="B965" s="15"/>
      <c r="C965" s="15"/>
      <c r="D965" s="15"/>
      <c r="E965" s="15"/>
      <c r="F965" s="15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2"/>
      <c r="U965" s="40"/>
      <c r="V965" s="40"/>
      <c r="W965" s="40"/>
      <c r="X965" s="40"/>
      <c r="Y965" s="40"/>
      <c r="Z965" s="40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</row>
    <row r="966" spans="2:59" ht="14.25" customHeight="1" x14ac:dyDescent="0.35">
      <c r="B966" s="15"/>
      <c r="C966" s="15"/>
      <c r="D966" s="15"/>
      <c r="E966" s="15"/>
      <c r="F966" s="15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2"/>
      <c r="U966" s="40"/>
      <c r="V966" s="40"/>
      <c r="W966" s="40"/>
      <c r="X966" s="40"/>
      <c r="Y966" s="40"/>
      <c r="Z966" s="40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</row>
    <row r="967" spans="2:59" ht="14.25" customHeight="1" x14ac:dyDescent="0.35">
      <c r="B967" s="15"/>
      <c r="C967" s="15"/>
      <c r="D967" s="15"/>
      <c r="E967" s="15"/>
      <c r="F967" s="15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2"/>
      <c r="U967" s="40"/>
      <c r="V967" s="40"/>
      <c r="W967" s="40"/>
      <c r="X967" s="40"/>
      <c r="Y967" s="40"/>
      <c r="Z967" s="40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</row>
    <row r="968" spans="2:59" ht="14.25" customHeight="1" x14ac:dyDescent="0.35">
      <c r="B968" s="15"/>
      <c r="C968" s="15"/>
      <c r="D968" s="15"/>
      <c r="E968" s="15"/>
      <c r="F968" s="15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2"/>
      <c r="U968" s="40"/>
      <c r="V968" s="40"/>
      <c r="W968" s="40"/>
      <c r="X968" s="40"/>
      <c r="Y968" s="40"/>
      <c r="Z968" s="40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</row>
    <row r="969" spans="2:59" ht="14.25" customHeight="1" x14ac:dyDescent="0.35">
      <c r="B969" s="15"/>
      <c r="C969" s="15"/>
      <c r="D969" s="15"/>
      <c r="E969" s="15"/>
      <c r="F969" s="15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2"/>
      <c r="U969" s="40"/>
      <c r="V969" s="40"/>
      <c r="W969" s="40"/>
      <c r="X969" s="40"/>
      <c r="Y969" s="40"/>
      <c r="Z969" s="40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</row>
    <row r="970" spans="2:59" ht="14.25" customHeight="1" x14ac:dyDescent="0.35">
      <c r="B970" s="15"/>
      <c r="C970" s="15"/>
      <c r="D970" s="15"/>
      <c r="E970" s="15"/>
      <c r="F970" s="15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2"/>
      <c r="U970" s="40"/>
      <c r="V970" s="40"/>
      <c r="W970" s="40"/>
      <c r="X970" s="40"/>
      <c r="Y970" s="40"/>
      <c r="Z970" s="40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</row>
    <row r="971" spans="2:59" ht="14.25" customHeight="1" x14ac:dyDescent="0.35">
      <c r="B971" s="15"/>
      <c r="C971" s="15"/>
      <c r="D971" s="15"/>
      <c r="E971" s="15"/>
      <c r="F971" s="15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2"/>
      <c r="U971" s="40"/>
      <c r="V971" s="40"/>
      <c r="W971" s="40"/>
      <c r="X971" s="40"/>
      <c r="Y971" s="40"/>
      <c r="Z971" s="40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</row>
    <row r="972" spans="2:59" ht="14.25" customHeight="1" x14ac:dyDescent="0.35">
      <c r="B972" s="15"/>
      <c r="C972" s="15"/>
      <c r="D972" s="15"/>
      <c r="E972" s="15"/>
      <c r="F972" s="15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2"/>
      <c r="U972" s="40"/>
      <c r="V972" s="40"/>
      <c r="W972" s="40"/>
      <c r="X972" s="40"/>
      <c r="Y972" s="40"/>
      <c r="Z972" s="40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</row>
    <row r="973" spans="2:59" ht="14.25" customHeight="1" x14ac:dyDescent="0.35">
      <c r="B973" s="15"/>
      <c r="C973" s="15"/>
      <c r="D973" s="15"/>
      <c r="E973" s="15"/>
      <c r="F973" s="15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2"/>
      <c r="U973" s="40"/>
      <c r="V973" s="40"/>
      <c r="W973" s="40"/>
      <c r="X973" s="40"/>
      <c r="Y973" s="40"/>
      <c r="Z973" s="40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</row>
    <row r="974" spans="2:59" ht="14.25" customHeight="1" x14ac:dyDescent="0.35">
      <c r="B974" s="15"/>
      <c r="C974" s="15"/>
      <c r="D974" s="15"/>
      <c r="E974" s="15"/>
      <c r="F974" s="15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2"/>
      <c r="U974" s="40"/>
      <c r="V974" s="40"/>
      <c r="W974" s="40"/>
      <c r="X974" s="40"/>
      <c r="Y974" s="40"/>
      <c r="Z974" s="40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</row>
    <row r="975" spans="2:59" ht="14.25" customHeight="1" x14ac:dyDescent="0.35">
      <c r="B975" s="15"/>
      <c r="C975" s="15"/>
      <c r="D975" s="15"/>
      <c r="E975" s="15"/>
      <c r="F975" s="15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2"/>
      <c r="U975" s="40"/>
      <c r="V975" s="40"/>
      <c r="W975" s="40"/>
      <c r="X975" s="40"/>
      <c r="Y975" s="40"/>
      <c r="Z975" s="40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</row>
    <row r="976" spans="2:59" ht="14.25" customHeight="1" x14ac:dyDescent="0.35">
      <c r="B976" s="15"/>
      <c r="C976" s="15"/>
      <c r="D976" s="15"/>
      <c r="E976" s="15"/>
      <c r="F976" s="15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2"/>
      <c r="U976" s="40"/>
      <c r="V976" s="40"/>
      <c r="W976" s="40"/>
      <c r="X976" s="40"/>
      <c r="Y976" s="40"/>
      <c r="Z976" s="40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</row>
    <row r="977" spans="2:59" ht="14.25" customHeight="1" x14ac:dyDescent="0.35">
      <c r="B977" s="15"/>
      <c r="C977" s="15"/>
      <c r="D977" s="15"/>
      <c r="E977" s="15"/>
      <c r="F977" s="15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2"/>
      <c r="U977" s="40"/>
      <c r="V977" s="40"/>
      <c r="W977" s="40"/>
      <c r="X977" s="40"/>
      <c r="Y977" s="40"/>
      <c r="Z977" s="40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</row>
    <row r="978" spans="2:59" ht="14.25" customHeight="1" x14ac:dyDescent="0.35">
      <c r="B978" s="15"/>
      <c r="C978" s="15"/>
      <c r="D978" s="15"/>
      <c r="E978" s="15"/>
      <c r="F978" s="15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2"/>
      <c r="U978" s="40"/>
      <c r="V978" s="40"/>
      <c r="W978" s="40"/>
      <c r="X978" s="40"/>
      <c r="Y978" s="40"/>
      <c r="Z978" s="40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</row>
    <row r="979" spans="2:59" ht="14.25" customHeight="1" x14ac:dyDescent="0.35">
      <c r="B979" s="15"/>
      <c r="C979" s="15"/>
      <c r="D979" s="15"/>
      <c r="E979" s="15"/>
      <c r="F979" s="15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2"/>
      <c r="U979" s="40"/>
      <c r="V979" s="40"/>
      <c r="W979" s="40"/>
      <c r="X979" s="40"/>
      <c r="Y979" s="40"/>
      <c r="Z979" s="40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</row>
    <row r="980" spans="2:59" ht="14.25" customHeight="1" x14ac:dyDescent="0.35">
      <c r="B980" s="15"/>
      <c r="C980" s="15"/>
      <c r="D980" s="15"/>
      <c r="E980" s="15"/>
      <c r="F980" s="15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2"/>
      <c r="U980" s="40"/>
      <c r="V980" s="40"/>
      <c r="W980" s="40"/>
      <c r="X980" s="40"/>
      <c r="Y980" s="40"/>
      <c r="Z980" s="40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</row>
    <row r="981" spans="2:59" ht="14.25" customHeight="1" x14ac:dyDescent="0.35">
      <c r="B981" s="15"/>
      <c r="C981" s="15"/>
      <c r="D981" s="15"/>
      <c r="E981" s="15"/>
      <c r="F981" s="15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2"/>
      <c r="U981" s="40"/>
      <c r="V981" s="40"/>
      <c r="W981" s="40"/>
      <c r="X981" s="40"/>
      <c r="Y981" s="40"/>
      <c r="Z981" s="40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</row>
    <row r="982" spans="2:59" ht="14.25" customHeight="1" x14ac:dyDescent="0.35">
      <c r="B982" s="15"/>
      <c r="C982" s="15"/>
      <c r="D982" s="15"/>
      <c r="E982" s="15"/>
      <c r="F982" s="15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2"/>
      <c r="U982" s="40"/>
      <c r="V982" s="40"/>
      <c r="W982" s="40"/>
      <c r="X982" s="40"/>
      <c r="Y982" s="40"/>
      <c r="Z982" s="40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</row>
    <row r="983" spans="2:59" ht="14.25" customHeight="1" x14ac:dyDescent="0.35">
      <c r="B983" s="15"/>
      <c r="C983" s="15"/>
      <c r="D983" s="15"/>
      <c r="E983" s="15"/>
      <c r="F983" s="15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2"/>
      <c r="U983" s="40"/>
      <c r="V983" s="40"/>
      <c r="W983" s="40"/>
      <c r="X983" s="40"/>
      <c r="Y983" s="40"/>
      <c r="Z983" s="40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</row>
    <row r="984" spans="2:59" ht="14.25" customHeight="1" x14ac:dyDescent="0.35">
      <c r="B984" s="15"/>
      <c r="C984" s="15"/>
      <c r="D984" s="15"/>
      <c r="E984" s="15"/>
      <c r="F984" s="15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2"/>
      <c r="U984" s="40"/>
      <c r="V984" s="40"/>
      <c r="W984" s="40"/>
      <c r="X984" s="40"/>
      <c r="Y984" s="40"/>
      <c r="Z984" s="40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</row>
    <row r="985" spans="2:59" ht="14.25" customHeight="1" x14ac:dyDescent="0.35">
      <c r="B985" s="15"/>
      <c r="C985" s="15"/>
      <c r="D985" s="15"/>
      <c r="E985" s="15"/>
      <c r="F985" s="15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2"/>
      <c r="U985" s="40"/>
      <c r="V985" s="40"/>
      <c r="W985" s="40"/>
      <c r="X985" s="40"/>
      <c r="Y985" s="40"/>
      <c r="Z985" s="40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</row>
    <row r="986" spans="2:59" ht="14.25" customHeight="1" x14ac:dyDescent="0.35">
      <c r="B986" s="15"/>
      <c r="C986" s="15"/>
      <c r="D986" s="15"/>
      <c r="E986" s="15"/>
      <c r="F986" s="15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2"/>
      <c r="U986" s="40"/>
      <c r="V986" s="40"/>
      <c r="W986" s="40"/>
      <c r="X986" s="40"/>
      <c r="Y986" s="40"/>
      <c r="Z986" s="40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</row>
    <row r="987" spans="2:59" ht="14.25" customHeight="1" x14ac:dyDescent="0.35">
      <c r="B987" s="15"/>
      <c r="C987" s="15"/>
      <c r="D987" s="15"/>
      <c r="E987" s="15"/>
      <c r="F987" s="15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2"/>
      <c r="U987" s="40"/>
      <c r="V987" s="40"/>
      <c r="W987" s="40"/>
      <c r="X987" s="40"/>
      <c r="Y987" s="40"/>
      <c r="Z987" s="40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</row>
    <row r="988" spans="2:59" ht="14.25" customHeight="1" x14ac:dyDescent="0.35">
      <c r="B988" s="15"/>
      <c r="C988" s="15"/>
      <c r="D988" s="15"/>
      <c r="E988" s="15"/>
      <c r="F988" s="15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2"/>
      <c r="U988" s="40"/>
      <c r="V988" s="40"/>
      <c r="W988" s="40"/>
      <c r="X988" s="40"/>
      <c r="Y988" s="40"/>
      <c r="Z988" s="40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</row>
    <row r="989" spans="2:59" ht="14.25" customHeight="1" x14ac:dyDescent="0.35">
      <c r="B989" s="15"/>
      <c r="C989" s="15"/>
      <c r="D989" s="15"/>
      <c r="E989" s="15"/>
      <c r="F989" s="15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2"/>
      <c r="U989" s="40"/>
      <c r="V989" s="40"/>
      <c r="W989" s="40"/>
      <c r="X989" s="40"/>
      <c r="Y989" s="40"/>
      <c r="Z989" s="40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</row>
    <row r="990" spans="2:59" ht="14.25" customHeight="1" x14ac:dyDescent="0.35">
      <c r="B990" s="15"/>
      <c r="C990" s="15"/>
      <c r="D990" s="15"/>
      <c r="E990" s="15"/>
      <c r="F990" s="15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2"/>
      <c r="U990" s="40"/>
      <c r="V990" s="40"/>
      <c r="W990" s="40"/>
      <c r="X990" s="40"/>
      <c r="Y990" s="40"/>
      <c r="Z990" s="40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</row>
    <row r="991" spans="2:59" ht="14.25" customHeight="1" x14ac:dyDescent="0.35">
      <c r="B991" s="15"/>
      <c r="C991" s="15"/>
      <c r="D991" s="15"/>
      <c r="E991" s="15"/>
      <c r="F991" s="15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2"/>
      <c r="U991" s="40"/>
      <c r="V991" s="40"/>
      <c r="W991" s="40"/>
      <c r="X991" s="40"/>
      <c r="Y991" s="40"/>
      <c r="Z991" s="40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</row>
    <row r="992" spans="2:59" ht="14.25" customHeight="1" x14ac:dyDescent="0.35">
      <c r="B992" s="15"/>
      <c r="C992" s="15"/>
      <c r="D992" s="15"/>
      <c r="E992" s="15"/>
      <c r="F992" s="15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2"/>
      <c r="U992" s="40"/>
      <c r="V992" s="40"/>
      <c r="W992" s="40"/>
      <c r="X992" s="40"/>
      <c r="Y992" s="40"/>
      <c r="Z992" s="40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</row>
    <row r="993" spans="2:59" ht="14.25" customHeight="1" x14ac:dyDescent="0.35">
      <c r="B993" s="15"/>
      <c r="C993" s="15"/>
      <c r="D993" s="15"/>
      <c r="E993" s="15"/>
      <c r="F993" s="15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2"/>
      <c r="U993" s="40"/>
      <c r="V993" s="40"/>
      <c r="W993" s="40"/>
      <c r="X993" s="40"/>
      <c r="Y993" s="40"/>
      <c r="Z993" s="40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</row>
    <row r="994" spans="2:59" ht="14.25" customHeight="1" x14ac:dyDescent="0.35">
      <c r="B994" s="15"/>
      <c r="C994" s="15"/>
      <c r="D994" s="15"/>
      <c r="E994" s="15"/>
      <c r="F994" s="15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2"/>
      <c r="U994" s="40"/>
      <c r="V994" s="40"/>
      <c r="W994" s="40"/>
      <c r="X994" s="40"/>
      <c r="Y994" s="40"/>
      <c r="Z994" s="40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</row>
    <row r="995" spans="2:59" ht="14.25" customHeight="1" x14ac:dyDescent="0.35">
      <c r="B995" s="15"/>
      <c r="C995" s="15"/>
      <c r="D995" s="15"/>
      <c r="E995" s="15"/>
      <c r="F995" s="15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2"/>
      <c r="U995" s="40"/>
      <c r="V995" s="40"/>
      <c r="W995" s="40"/>
      <c r="X995" s="40"/>
      <c r="Y995" s="40"/>
      <c r="Z995" s="40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</row>
    <row r="996" spans="2:59" ht="14.25" customHeight="1" x14ac:dyDescent="0.35">
      <c r="B996" s="15"/>
      <c r="C996" s="15"/>
      <c r="D996" s="15"/>
      <c r="E996" s="15"/>
      <c r="F996" s="15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2"/>
      <c r="U996" s="40"/>
      <c r="V996" s="40"/>
      <c r="W996" s="40"/>
      <c r="X996" s="40"/>
      <c r="Y996" s="40"/>
      <c r="Z996" s="40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</row>
    <row r="997" spans="2:59" ht="14.25" customHeight="1" x14ac:dyDescent="0.35">
      <c r="B997" s="15"/>
      <c r="C997" s="15"/>
      <c r="D997" s="15"/>
      <c r="E997" s="15"/>
      <c r="F997" s="15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2"/>
      <c r="U997" s="40"/>
      <c r="V997" s="40"/>
      <c r="W997" s="40"/>
      <c r="X997" s="40"/>
      <c r="Y997" s="40"/>
      <c r="Z997" s="40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</row>
  </sheetData>
  <mergeCells count="43">
    <mergeCell ref="AY1:AY3"/>
    <mergeCell ref="AZ1:AZ3"/>
    <mergeCell ref="BA1:BA3"/>
    <mergeCell ref="BB1:BB3"/>
    <mergeCell ref="BC1:BC3"/>
    <mergeCell ref="BD1:BD3"/>
    <mergeCell ref="BE1:BE3"/>
    <mergeCell ref="BF1:BF3"/>
    <mergeCell ref="BG1:BG3"/>
    <mergeCell ref="BX1:CA1"/>
    <mergeCell ref="B1:F1"/>
    <mergeCell ref="G1:T1"/>
    <mergeCell ref="U1:Z1"/>
    <mergeCell ref="AA1:AH1"/>
    <mergeCell ref="AJ1:AR1"/>
    <mergeCell ref="AS1:AT1"/>
    <mergeCell ref="AU1:AW1"/>
    <mergeCell ref="BI1:BL1"/>
    <mergeCell ref="BN1:BQ1"/>
    <mergeCell ref="B2:B3"/>
    <mergeCell ref="C2:C3"/>
    <mergeCell ref="D2:D3"/>
    <mergeCell ref="G2:H2"/>
    <mergeCell ref="I2:J2"/>
    <mergeCell ref="E3:F3"/>
    <mergeCell ref="BS1:BV1"/>
    <mergeCell ref="K2:L2"/>
    <mergeCell ref="M2:N2"/>
    <mergeCell ref="O2:P2"/>
    <mergeCell ref="Q2:R2"/>
    <mergeCell ref="S2:T2"/>
    <mergeCell ref="U2:V2"/>
    <mergeCell ref="W2:X2"/>
    <mergeCell ref="AO2:AQ2"/>
    <mergeCell ref="AS2:AT2"/>
    <mergeCell ref="AU2:AW2"/>
    <mergeCell ref="Y2:Z2"/>
    <mergeCell ref="AC2:AD2"/>
    <mergeCell ref="AE2:AF2"/>
    <mergeCell ref="AG2:AH2"/>
    <mergeCell ref="AI2:AI3"/>
    <mergeCell ref="AJ2:AK2"/>
    <mergeCell ref="AL2:AN2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C997"/>
  <sheetViews>
    <sheetView topLeftCell="AU1" zoomScale="60" workbookViewId="0">
      <selection activeCell="BS14" sqref="BS14"/>
    </sheetView>
  </sheetViews>
  <sheetFormatPr defaultColWidth="12.6640625" defaultRowHeight="15" customHeight="1" x14ac:dyDescent="0.3"/>
  <cols>
    <col min="1" max="1" width="52" customWidth="1"/>
    <col min="2" max="3" width="22.4140625" customWidth="1"/>
    <col min="4" max="4" width="10.9140625" customWidth="1"/>
    <col min="5" max="6" width="14.75" customWidth="1"/>
    <col min="7" max="7" width="10.6640625" customWidth="1"/>
    <col min="8" max="8" width="19" customWidth="1"/>
    <col min="9" max="9" width="10.6640625" customWidth="1"/>
    <col min="10" max="10" width="9" customWidth="1"/>
    <col min="11" max="11" width="10.6640625" customWidth="1"/>
    <col min="12" max="12" width="9" customWidth="1"/>
    <col min="13" max="13" width="10.6640625" customWidth="1"/>
    <col min="14" max="16" width="9" customWidth="1"/>
    <col min="17" max="17" width="10.6640625" customWidth="1"/>
    <col min="18" max="18" width="9" customWidth="1"/>
    <col min="19" max="19" width="10.6640625" customWidth="1"/>
    <col min="20" max="20" width="9" customWidth="1"/>
    <col min="21" max="21" width="10.6640625" customWidth="1"/>
    <col min="22" max="22" width="14.5" customWidth="1"/>
    <col min="23" max="23" width="10.6640625" customWidth="1"/>
    <col min="24" max="24" width="9" customWidth="1"/>
    <col min="25" max="25" width="10.6640625" customWidth="1"/>
    <col min="26" max="26" width="13.6640625" customWidth="1"/>
    <col min="27" max="27" width="26.6640625" customWidth="1"/>
    <col min="28" max="28" width="21.6640625" customWidth="1"/>
    <col min="29" max="29" width="11.1640625" customWidth="1"/>
    <col min="30" max="30" width="11.5" customWidth="1"/>
    <col min="31" max="31" width="12.5" customWidth="1"/>
    <col min="32" max="32" width="11.5" customWidth="1"/>
    <col min="33" max="33" width="21.1640625" customWidth="1"/>
    <col min="34" max="34" width="12.4140625" customWidth="1"/>
    <col min="35" max="35" width="15.75" customWidth="1"/>
    <col min="36" max="36" width="16.75" customWidth="1"/>
    <col min="37" max="37" width="15.1640625" customWidth="1"/>
    <col min="38" max="38" width="12.5" customWidth="1"/>
    <col min="39" max="39" width="15.4140625" customWidth="1"/>
    <col min="40" max="40" width="20.5" customWidth="1"/>
    <col min="41" max="41" width="16.1640625" customWidth="1"/>
    <col min="42" max="42" width="12.4140625" customWidth="1"/>
    <col min="43" max="43" width="17.6640625" customWidth="1"/>
    <col min="44" max="44" width="27.1640625" customWidth="1"/>
    <col min="45" max="45" width="15.1640625" customWidth="1"/>
    <col min="46" max="46" width="14.6640625" customWidth="1"/>
    <col min="47" max="48" width="13" customWidth="1"/>
    <col min="49" max="50" width="7.75" customWidth="1"/>
    <col min="51" max="53" width="18.25" customWidth="1"/>
    <col min="54" max="54" width="20.6640625" customWidth="1"/>
    <col min="55" max="59" width="27.5" customWidth="1"/>
    <col min="60" max="60" width="7.75" customWidth="1"/>
    <col min="61" max="61" width="18.25" customWidth="1"/>
    <col min="62" max="62" width="15.4140625" customWidth="1"/>
    <col min="63" max="63" width="18.4140625" customWidth="1"/>
    <col min="64" max="64" width="13.9140625" customWidth="1"/>
    <col min="65" max="65" width="7.75" customWidth="1"/>
    <col min="66" max="66" width="13.75" customWidth="1"/>
    <col min="67" max="68" width="15" customWidth="1"/>
    <col min="69" max="69" width="12.5" customWidth="1"/>
    <col min="70" max="70" width="7.75" customWidth="1"/>
    <col min="71" max="71" width="10.4140625" customWidth="1"/>
    <col min="72" max="72" width="13.5" customWidth="1"/>
    <col min="73" max="73" width="15.6640625" customWidth="1"/>
    <col min="74" max="74" width="13.83203125" customWidth="1"/>
    <col min="75" max="75" width="7.75" customWidth="1"/>
    <col min="76" max="76" width="10.9140625" customWidth="1"/>
    <col min="77" max="78" width="12.9140625" customWidth="1"/>
    <col min="79" max="79" width="12.5" customWidth="1"/>
    <col min="80" max="81" width="7.75" customWidth="1"/>
  </cols>
  <sheetData>
    <row r="1" spans="1:81" ht="15" customHeight="1" x14ac:dyDescent="0.35">
      <c r="A1" s="13"/>
      <c r="B1" s="226" t="s">
        <v>186</v>
      </c>
      <c r="C1" s="200"/>
      <c r="D1" s="200"/>
      <c r="E1" s="200"/>
      <c r="F1" s="200"/>
      <c r="G1" s="227" t="s">
        <v>187</v>
      </c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3"/>
      <c r="U1" s="229" t="s">
        <v>188</v>
      </c>
      <c r="V1" s="202"/>
      <c r="W1" s="202"/>
      <c r="X1" s="202"/>
      <c r="Y1" s="202"/>
      <c r="Z1" s="228"/>
      <c r="AA1" s="230" t="s">
        <v>189</v>
      </c>
      <c r="AB1" s="207"/>
      <c r="AC1" s="207"/>
      <c r="AD1" s="207"/>
      <c r="AE1" s="207"/>
      <c r="AF1" s="207"/>
      <c r="AG1" s="207"/>
      <c r="AH1" s="208"/>
      <c r="AI1" s="14" t="s">
        <v>190</v>
      </c>
      <c r="AJ1" s="230" t="s">
        <v>191</v>
      </c>
      <c r="AK1" s="207"/>
      <c r="AL1" s="207"/>
      <c r="AM1" s="207"/>
      <c r="AN1" s="207"/>
      <c r="AO1" s="207"/>
      <c r="AP1" s="207"/>
      <c r="AQ1" s="207"/>
      <c r="AR1" s="208"/>
      <c r="AS1" s="231" t="s">
        <v>192</v>
      </c>
      <c r="AT1" s="208"/>
      <c r="AU1" s="231" t="s">
        <v>193</v>
      </c>
      <c r="AV1" s="207"/>
      <c r="AW1" s="208"/>
      <c r="AY1" s="296" t="s">
        <v>194</v>
      </c>
      <c r="AZ1" s="296" t="s">
        <v>195</v>
      </c>
      <c r="BA1" s="296" t="s">
        <v>196</v>
      </c>
      <c r="BB1" s="296" t="s">
        <v>197</v>
      </c>
      <c r="BC1" s="296" t="s">
        <v>198</v>
      </c>
      <c r="BD1" s="296" t="s">
        <v>199</v>
      </c>
      <c r="BE1" s="296" t="s">
        <v>200</v>
      </c>
      <c r="BF1" s="296" t="s">
        <v>201</v>
      </c>
      <c r="BG1" s="296" t="s">
        <v>202</v>
      </c>
      <c r="BH1" s="234"/>
      <c r="BI1" s="297" t="s">
        <v>0</v>
      </c>
      <c r="BJ1" s="298"/>
      <c r="BK1" s="298"/>
      <c r="BL1" s="298"/>
      <c r="BM1" s="289"/>
      <c r="BN1" s="297" t="s">
        <v>1</v>
      </c>
      <c r="BO1" s="298"/>
      <c r="BP1" s="298"/>
      <c r="BQ1" s="298"/>
      <c r="BR1" s="289"/>
      <c r="BS1" s="297" t="s">
        <v>2</v>
      </c>
      <c r="BT1" s="298"/>
      <c r="BU1" s="298"/>
      <c r="BV1" s="298"/>
      <c r="BW1" s="289"/>
      <c r="BX1" s="297" t="s">
        <v>256</v>
      </c>
      <c r="BY1" s="298"/>
      <c r="BZ1" s="298"/>
      <c r="CA1" s="298"/>
    </row>
    <row r="2" spans="1:81" ht="58" x14ac:dyDescent="0.35">
      <c r="A2" s="13" t="s">
        <v>3</v>
      </c>
      <c r="B2" s="232" t="s">
        <v>203</v>
      </c>
      <c r="C2" s="232" t="s">
        <v>247</v>
      </c>
      <c r="D2" s="222" t="s">
        <v>205</v>
      </c>
      <c r="E2" s="16" t="s">
        <v>206</v>
      </c>
      <c r="F2" s="16" t="s">
        <v>207</v>
      </c>
      <c r="G2" s="223" t="s">
        <v>208</v>
      </c>
      <c r="H2" s="188"/>
      <c r="I2" s="220" t="s">
        <v>209</v>
      </c>
      <c r="J2" s="188"/>
      <c r="K2" s="220" t="s">
        <v>210</v>
      </c>
      <c r="L2" s="188"/>
      <c r="M2" s="220" t="s">
        <v>211</v>
      </c>
      <c r="N2" s="188"/>
      <c r="O2" s="221" t="s">
        <v>212</v>
      </c>
      <c r="P2" s="188"/>
      <c r="Q2" s="220" t="s">
        <v>213</v>
      </c>
      <c r="R2" s="188"/>
      <c r="S2" s="220" t="s">
        <v>214</v>
      </c>
      <c r="T2" s="189"/>
      <c r="U2" s="210" t="s">
        <v>215</v>
      </c>
      <c r="V2" s="188"/>
      <c r="W2" s="211" t="s">
        <v>216</v>
      </c>
      <c r="X2" s="188"/>
      <c r="Y2" s="211" t="s">
        <v>217</v>
      </c>
      <c r="Z2" s="215"/>
      <c r="AA2" s="17" t="s">
        <v>218</v>
      </c>
      <c r="AB2" s="18" t="s">
        <v>219</v>
      </c>
      <c r="AC2" s="216" t="s">
        <v>220</v>
      </c>
      <c r="AD2" s="178"/>
      <c r="AE2" s="217" t="s">
        <v>221</v>
      </c>
      <c r="AF2" s="178"/>
      <c r="AG2" s="217" t="s">
        <v>222</v>
      </c>
      <c r="AH2" s="185"/>
      <c r="AI2" s="218">
        <v>3</v>
      </c>
      <c r="AJ2" s="219" t="s">
        <v>223</v>
      </c>
      <c r="AK2" s="178"/>
      <c r="AL2" s="217" t="s">
        <v>224</v>
      </c>
      <c r="AM2" s="180"/>
      <c r="AN2" s="178"/>
      <c r="AO2" s="212" t="s">
        <v>225</v>
      </c>
      <c r="AP2" s="182"/>
      <c r="AQ2" s="183"/>
      <c r="AR2" s="19" t="s">
        <v>226</v>
      </c>
      <c r="AS2" s="213" t="s">
        <v>227</v>
      </c>
      <c r="AT2" s="185"/>
      <c r="AU2" s="214" t="s">
        <v>228</v>
      </c>
      <c r="AV2" s="182"/>
      <c r="AW2" s="183"/>
      <c r="AY2" s="299"/>
      <c r="AZ2" s="299"/>
      <c r="BA2" s="299"/>
      <c r="BB2" s="299"/>
      <c r="BC2" s="299"/>
      <c r="BD2" s="299"/>
      <c r="BE2" s="299"/>
      <c r="BF2" s="299"/>
      <c r="BG2" s="299"/>
      <c r="BH2" s="234"/>
      <c r="BI2" s="300" t="s">
        <v>207</v>
      </c>
      <c r="BJ2" s="300" t="s">
        <v>260</v>
      </c>
      <c r="BK2" s="301" t="s">
        <v>257</v>
      </c>
      <c r="BL2" s="301" t="s">
        <v>264</v>
      </c>
      <c r="BM2" s="302"/>
      <c r="BN2" s="300" t="s">
        <v>207</v>
      </c>
      <c r="BO2" s="300" t="s">
        <v>260</v>
      </c>
      <c r="BP2" s="301" t="s">
        <v>257</v>
      </c>
      <c r="BQ2" s="301" t="s">
        <v>264</v>
      </c>
      <c r="BR2" s="302"/>
      <c r="BS2" s="300" t="s">
        <v>207</v>
      </c>
      <c r="BT2" s="300" t="s">
        <v>260</v>
      </c>
      <c r="BU2" s="301" t="s">
        <v>257</v>
      </c>
      <c r="BV2" s="301" t="s">
        <v>264</v>
      </c>
      <c r="BW2" s="302"/>
      <c r="BX2" s="300" t="s">
        <v>207</v>
      </c>
      <c r="BY2" s="300" t="s">
        <v>260</v>
      </c>
      <c r="BZ2" s="301" t="s">
        <v>257</v>
      </c>
      <c r="CA2" s="301" t="s">
        <v>264</v>
      </c>
    </row>
    <row r="3" spans="1:81" ht="14.25" customHeight="1" x14ac:dyDescent="0.35">
      <c r="B3" s="195"/>
      <c r="C3" s="195"/>
      <c r="D3" s="197"/>
      <c r="E3" s="224" t="s">
        <v>229</v>
      </c>
      <c r="F3" s="225"/>
      <c r="G3" s="22" t="s">
        <v>206</v>
      </c>
      <c r="H3" s="23" t="s">
        <v>207</v>
      </c>
      <c r="I3" s="23" t="s">
        <v>206</v>
      </c>
      <c r="J3" s="23" t="s">
        <v>207</v>
      </c>
      <c r="K3" s="23" t="s">
        <v>206</v>
      </c>
      <c r="L3" s="23" t="s">
        <v>207</v>
      </c>
      <c r="M3" s="23" t="s">
        <v>206</v>
      </c>
      <c r="N3" s="23" t="s">
        <v>207</v>
      </c>
      <c r="O3" s="24" t="s">
        <v>206</v>
      </c>
      <c r="P3" s="24" t="s">
        <v>207</v>
      </c>
      <c r="Q3" s="23" t="s">
        <v>206</v>
      </c>
      <c r="R3" s="23" t="s">
        <v>207</v>
      </c>
      <c r="S3" s="23" t="s">
        <v>206</v>
      </c>
      <c r="T3" s="25" t="s">
        <v>207</v>
      </c>
      <c r="U3" s="26" t="s">
        <v>206</v>
      </c>
      <c r="V3" s="27" t="s">
        <v>207</v>
      </c>
      <c r="W3" s="27" t="s">
        <v>206</v>
      </c>
      <c r="X3" s="27" t="s">
        <v>207</v>
      </c>
      <c r="Y3" s="27" t="s">
        <v>206</v>
      </c>
      <c r="Z3" s="28" t="s">
        <v>207</v>
      </c>
      <c r="AA3" s="29" t="s">
        <v>230</v>
      </c>
      <c r="AB3" s="30" t="s">
        <v>231</v>
      </c>
      <c r="AC3" s="31" t="s">
        <v>232</v>
      </c>
      <c r="AD3" s="30" t="s">
        <v>233</v>
      </c>
      <c r="AE3" s="29" t="s">
        <v>232</v>
      </c>
      <c r="AF3" s="30" t="s">
        <v>233</v>
      </c>
      <c r="AG3" s="29" t="s">
        <v>232</v>
      </c>
      <c r="AH3" s="32" t="s">
        <v>233</v>
      </c>
      <c r="AI3" s="176"/>
      <c r="AJ3" s="29" t="s">
        <v>232</v>
      </c>
      <c r="AK3" s="30" t="s">
        <v>233</v>
      </c>
      <c r="AL3" s="29" t="s">
        <v>232</v>
      </c>
      <c r="AM3" s="30" t="s">
        <v>233</v>
      </c>
      <c r="AN3" s="31" t="s">
        <v>234</v>
      </c>
      <c r="AO3" s="29" t="s">
        <v>232</v>
      </c>
      <c r="AP3" s="33" t="s">
        <v>233</v>
      </c>
      <c r="AQ3" s="34" t="s">
        <v>235</v>
      </c>
      <c r="AR3" s="34" t="s">
        <v>236</v>
      </c>
      <c r="AS3" s="35" t="s">
        <v>232</v>
      </c>
      <c r="AT3" s="36" t="s">
        <v>233</v>
      </c>
      <c r="AU3" s="35" t="s">
        <v>232</v>
      </c>
      <c r="AV3" s="37" t="s">
        <v>233</v>
      </c>
      <c r="AW3" s="38" t="s">
        <v>237</v>
      </c>
      <c r="AY3" s="299"/>
      <c r="AZ3" s="299"/>
      <c r="BA3" s="299"/>
      <c r="BB3" s="299"/>
      <c r="BC3" s="299"/>
      <c r="BD3" s="299"/>
      <c r="BE3" s="299"/>
      <c r="BF3" s="299"/>
      <c r="BG3" s="299"/>
      <c r="BH3" s="234"/>
      <c r="BI3" s="303"/>
      <c r="BJ3" s="303"/>
      <c r="BK3" s="304"/>
      <c r="BL3" s="304"/>
      <c r="BM3" s="303"/>
      <c r="BN3" s="303"/>
      <c r="BO3" s="303"/>
      <c r="BP3" s="304"/>
      <c r="BQ3" s="304"/>
      <c r="BR3" s="303"/>
      <c r="BS3" s="303"/>
      <c r="BT3" s="303"/>
      <c r="BU3" s="304"/>
      <c r="BV3" s="304"/>
      <c r="BW3" s="303"/>
      <c r="BX3" s="303"/>
      <c r="BY3" s="303"/>
      <c r="BZ3" s="304"/>
      <c r="CA3" s="304"/>
    </row>
    <row r="4" spans="1:81" ht="14.25" customHeight="1" x14ac:dyDescent="0.35">
      <c r="A4" s="39" t="s">
        <v>180</v>
      </c>
      <c r="B4" s="15"/>
      <c r="C4" s="15"/>
      <c r="D4" s="15"/>
      <c r="E4" s="41"/>
      <c r="F4" s="41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2"/>
      <c r="U4" s="40"/>
      <c r="V4" s="40"/>
      <c r="W4" s="40"/>
      <c r="X4" s="40"/>
      <c r="Y4" s="40"/>
      <c r="Z4" s="40"/>
      <c r="AA4" s="15"/>
      <c r="AB4" s="43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Z4" s="40"/>
      <c r="BA4" s="40"/>
      <c r="BB4" s="15"/>
      <c r="BC4" s="15"/>
      <c r="BD4" s="15"/>
      <c r="BE4" s="15"/>
      <c r="BF4" s="15"/>
      <c r="BG4" s="15"/>
      <c r="BI4" s="287"/>
      <c r="BJ4" s="287"/>
      <c r="BK4" s="288"/>
      <c r="BL4" s="288"/>
      <c r="BM4" s="287"/>
      <c r="BN4" s="287"/>
      <c r="BO4" s="287"/>
      <c r="BP4" s="288"/>
      <c r="BQ4" s="288"/>
      <c r="BR4" s="287"/>
      <c r="BS4" s="287"/>
      <c r="BT4" s="287"/>
      <c r="BU4" s="288"/>
      <c r="BV4" s="288"/>
      <c r="BW4" s="287"/>
      <c r="BX4" s="287"/>
      <c r="BY4" s="287"/>
      <c r="BZ4" s="288"/>
      <c r="CA4" s="288"/>
    </row>
    <row r="5" spans="1:81" ht="14.25" customHeight="1" x14ac:dyDescent="0.35">
      <c r="A5" s="44" t="s">
        <v>6</v>
      </c>
      <c r="B5" s="164">
        <f>'JMP Total sum FINAL calcs'!V5*100/'JMP Total sum FINAL calcs'!U5</f>
        <v>35530085.165305592</v>
      </c>
      <c r="C5" s="164">
        <f t="shared" ref="C5:C184" si="0">H5+J5+L5+N5+R5+T5</f>
        <v>26558737.789989997</v>
      </c>
      <c r="D5" s="46">
        <f>[1]HH_Islam_wealth!D8</f>
        <v>8.0367388563218505</v>
      </c>
      <c r="E5" s="46">
        <v>13.75873</v>
      </c>
      <c r="F5" s="46">
        <v>3654145.7582399999</v>
      </c>
      <c r="G5" s="47">
        <v>17.04373</v>
      </c>
      <c r="H5" s="47">
        <v>4526598.8727399996</v>
      </c>
      <c r="I5" s="47">
        <v>39.98592</v>
      </c>
      <c r="J5" s="47">
        <v>10619754.84773</v>
      </c>
      <c r="K5" s="47"/>
      <c r="L5" s="47"/>
      <c r="M5" s="47">
        <v>37.052300000000002</v>
      </c>
      <c r="N5" s="47">
        <v>9840624.1771699991</v>
      </c>
      <c r="O5" s="47">
        <f t="shared" ref="O5:P5" si="1">M5</f>
        <v>37.052300000000002</v>
      </c>
      <c r="P5" s="47">
        <f t="shared" si="1"/>
        <v>9840624.1771699991</v>
      </c>
      <c r="Q5" s="47">
        <v>5.91805</v>
      </c>
      <c r="R5" s="47">
        <v>1571759.8923500001</v>
      </c>
      <c r="S5" s="47"/>
      <c r="T5" s="48"/>
      <c r="U5" s="47">
        <v>0.72599999999999998</v>
      </c>
      <c r="V5" s="47">
        <v>192816.43635999999</v>
      </c>
      <c r="W5" s="47">
        <v>1.7330700000000001</v>
      </c>
      <c r="X5" s="47">
        <v>460280.63173000002</v>
      </c>
      <c r="Y5" s="47">
        <v>40.511290000000002</v>
      </c>
      <c r="Z5" s="47">
        <v>10759287.00144</v>
      </c>
      <c r="AA5" s="45">
        <f t="shared" ref="AA5:AA18" si="2">P5+T5</f>
        <v>9840624.1771699991</v>
      </c>
      <c r="AB5" s="49">
        <f t="shared" ref="AB5:AB18" si="3">AA5/(AA5+R5)</f>
        <v>0.86227593789558576</v>
      </c>
      <c r="AC5" s="45">
        <f t="shared" ref="AC5:AC18" si="4">V5*AB5</f>
        <v>166260.97350400352</v>
      </c>
      <c r="AD5" s="45">
        <f t="shared" ref="AD5:AD18" si="5">V5*(1-AB5)</f>
        <v>26555.462855996473</v>
      </c>
      <c r="AE5" s="45">
        <f t="shared" ref="AE5:AE18" si="6">X5*AB5</f>
        <v>396888.9134201585</v>
      </c>
      <c r="AF5" s="45">
        <f t="shared" ref="AF5:AF18" si="7">X5*(1-AB5)</f>
        <v>63391.718309841541</v>
      </c>
      <c r="AG5" s="45">
        <f t="shared" ref="AG5:AG18" si="8">Z5*AB5</f>
        <v>9277474.2902544606</v>
      </c>
      <c r="AH5" s="45">
        <f t="shared" ref="AH5:AH18" si="9">Z5*(1-AB5)</f>
        <v>1481812.7111855394</v>
      </c>
      <c r="AI5" s="45"/>
      <c r="AJ5" s="45">
        <f>AC5/D5</f>
        <v>20687.616765501782</v>
      </c>
      <c r="AK5" s="45">
        <f>AD5/($AI$2*D5)</f>
        <v>1101.41950737093</v>
      </c>
      <c r="AL5" s="45">
        <f>AE5/D5</f>
        <v>49384.323730757802</v>
      </c>
      <c r="AM5" s="45">
        <f>AF5/($AI$2*D5)</f>
        <v>2629.2471545626336</v>
      </c>
      <c r="AN5" s="45">
        <f t="shared" ref="AN5:AN18" si="10">AL5+AM5</f>
        <v>52013.570885320434</v>
      </c>
      <c r="AO5" s="45">
        <f>AG5/D5</f>
        <v>1154382.9476251581</v>
      </c>
      <c r="AP5" s="45">
        <f>AH5/($AI$2*D5)</f>
        <v>61459.950264109822</v>
      </c>
      <c r="AQ5" s="45">
        <f t="shared" ref="AQ5:AQ18" si="11">AO5+AP5</f>
        <v>1215842.8978892679</v>
      </c>
      <c r="AR5" s="45">
        <f t="shared" ref="AR5:AR18" si="12">AQ5+AN5</f>
        <v>1267856.4687745883</v>
      </c>
      <c r="AS5" s="45">
        <f t="shared" ref="AS5:AS18" si="13">J5*AB5</f>
        <v>9157159.071547579</v>
      </c>
      <c r="AT5" s="45">
        <f t="shared" ref="AT5:AT18" si="14">J5*(1-AB5)</f>
        <v>1462595.7761824206</v>
      </c>
      <c r="AU5" s="45">
        <f>AS5/D5</f>
        <v>1139412.2958648065</v>
      </c>
      <c r="AV5" s="45">
        <f>AT5/($AI$2*D5)</f>
        <v>60662.904955613725</v>
      </c>
      <c r="AW5" s="45">
        <f t="shared" ref="AW5:AW18" si="15">SUM(AU5:AV5)</f>
        <v>1200075.2008204202</v>
      </c>
      <c r="AX5" s="99"/>
      <c r="AY5" s="99">
        <f t="shared" ref="AY5:AZ5" si="16">AQ5</f>
        <v>1215842.8978892679</v>
      </c>
      <c r="AZ5" s="47">
        <f t="shared" si="16"/>
        <v>1267856.4687745883</v>
      </c>
      <c r="BA5" s="47">
        <f t="shared" ref="BA5:BA184" si="17">SUM(AE5:AH5)</f>
        <v>11219567.633169999</v>
      </c>
      <c r="BB5" s="45">
        <f t="shared" ref="BB5:BB18" si="18">AW5</f>
        <v>1200075.2008204202</v>
      </c>
      <c r="BC5" s="45">
        <f t="shared" ref="BC5:BC18" si="19">BB5+AY5</f>
        <v>2415918.0987096881</v>
      </c>
      <c r="BD5" s="45">
        <f t="shared" ref="BD5:BD36" si="20">AZ5*(E5/100)</f>
        <v>174440.9483262299</v>
      </c>
      <c r="BE5" s="45">
        <f t="shared" ref="BE5:BE36" si="21">BA5*(E5/100)</f>
        <v>1543670.0178152507</v>
      </c>
      <c r="BF5" s="45">
        <f t="shared" ref="BF5:BG5" si="22">AZ5-BD5</f>
        <v>1093415.5204483585</v>
      </c>
      <c r="BG5" s="45">
        <f t="shared" si="22"/>
        <v>9675897.6153547484</v>
      </c>
      <c r="BI5" s="280">
        <f>0.75*BE5</f>
        <v>1157752.5133614379</v>
      </c>
      <c r="BJ5" s="280">
        <f>0.75*BD5</f>
        <v>130830.71124467242</v>
      </c>
      <c r="BK5" s="281">
        <f>BI5/B5</f>
        <v>3.258513195155411E-2</v>
      </c>
      <c r="BL5" s="281">
        <f>BI5/C5</f>
        <v>4.3592151197704716E-2</v>
      </c>
      <c r="BM5" s="279"/>
      <c r="BN5" s="280">
        <f>0.25*BE5+BG5</f>
        <v>10061815.11980856</v>
      </c>
      <c r="BO5" s="280">
        <f>BF5+0.25*BD5</f>
        <v>1137025.757529916</v>
      </c>
      <c r="BP5" s="281">
        <f>BN5/B5</f>
        <v>0.28319141575359125</v>
      </c>
      <c r="BQ5" s="281">
        <f>BN5/C5</f>
        <v>0.37885140473809958</v>
      </c>
      <c r="BR5" s="279"/>
      <c r="BS5" s="280">
        <f>SUM(AS5:AT5)</f>
        <v>10619754.84773</v>
      </c>
      <c r="BT5" s="280">
        <f>BB5</f>
        <v>1200075.2008204202</v>
      </c>
      <c r="BU5" s="281">
        <f>BS5/B5</f>
        <v>0.29889471973740089</v>
      </c>
      <c r="BV5" s="281">
        <f>BS5/C5</f>
        <v>0.39985916995394982</v>
      </c>
      <c r="BW5" s="279"/>
      <c r="BX5" s="280">
        <f>H5</f>
        <v>4526598.8727399996</v>
      </c>
      <c r="BY5" s="280">
        <f>BX5/D5</f>
        <v>563238.26786772988</v>
      </c>
      <c r="BZ5" s="281">
        <f>BX5/B5</f>
        <v>0.12740185821902086</v>
      </c>
      <c r="CA5" s="281">
        <f>BX5/C5</f>
        <v>0.17043727411044651</v>
      </c>
      <c r="CC5" s="21"/>
    </row>
    <row r="6" spans="1:81" ht="14.25" customHeight="1" x14ac:dyDescent="0.35">
      <c r="A6" s="44" t="s">
        <v>7</v>
      </c>
      <c r="B6" s="45">
        <f>'JMP Total sum FINAL calcs'!V6*100/'JMP Total sum FINAL calcs'!U6</f>
        <v>164669683.37243107</v>
      </c>
      <c r="C6" s="45">
        <f t="shared" si="0"/>
        <v>105622464.3823</v>
      </c>
      <c r="D6" s="46">
        <f>[1]HH_Islam_wealth!D9</f>
        <v>5.1704213203570024</v>
      </c>
      <c r="E6" s="46">
        <v>2.5044</v>
      </c>
      <c r="F6" s="46">
        <v>2645212.7010499998</v>
      </c>
      <c r="G6" s="47">
        <v>0</v>
      </c>
      <c r="H6" s="47">
        <v>0</v>
      </c>
      <c r="I6" s="47">
        <v>35.596029999999999</v>
      </c>
      <c r="J6" s="47">
        <v>37597403.702330001</v>
      </c>
      <c r="K6" s="47"/>
      <c r="L6" s="47"/>
      <c r="M6" s="47">
        <v>14.51798</v>
      </c>
      <c r="N6" s="47">
        <v>15334248.141720001</v>
      </c>
      <c r="O6" s="47">
        <f t="shared" ref="O6:P6" si="23">M6</f>
        <v>14.51798</v>
      </c>
      <c r="P6" s="47">
        <f t="shared" si="23"/>
        <v>15334248.141720001</v>
      </c>
      <c r="Q6" s="47">
        <v>17.546610000000001</v>
      </c>
      <c r="R6" s="47">
        <v>18533164.85935</v>
      </c>
      <c r="S6" s="47">
        <v>32.339379999999998</v>
      </c>
      <c r="T6" s="48">
        <v>34157647.678900003</v>
      </c>
      <c r="U6" s="47">
        <v>0.14149</v>
      </c>
      <c r="V6" s="47">
        <v>149448.41764</v>
      </c>
      <c r="W6" s="47">
        <v>8.7640399999999996</v>
      </c>
      <c r="X6" s="47">
        <v>9256794.7412899993</v>
      </c>
      <c r="Y6" s="47">
        <v>55.498440000000002</v>
      </c>
      <c r="Z6" s="47">
        <v>58618817.52104</v>
      </c>
      <c r="AA6" s="45">
        <f t="shared" si="2"/>
        <v>49491895.82062</v>
      </c>
      <c r="AB6" s="49">
        <f t="shared" si="3"/>
        <v>0.72755386508891284</v>
      </c>
      <c r="AC6" s="45">
        <f t="shared" si="4"/>
        <v>108731.77388540407</v>
      </c>
      <c r="AD6" s="45">
        <f t="shared" si="5"/>
        <v>40716.643754595934</v>
      </c>
      <c r="AE6" s="45">
        <f t="shared" si="6"/>
        <v>6734816.792360262</v>
      </c>
      <c r="AF6" s="45">
        <f t="shared" si="7"/>
        <v>2521977.9489297373</v>
      </c>
      <c r="AG6" s="45">
        <f t="shared" si="8"/>
        <v>42648347.25437434</v>
      </c>
      <c r="AH6" s="45">
        <f t="shared" si="9"/>
        <v>15970470.266665664</v>
      </c>
      <c r="AI6" s="45"/>
      <c r="AJ6" s="45">
        <f>AC6/D6</f>
        <v>21029.577117304718</v>
      </c>
      <c r="AK6" s="45">
        <f>AD6/($AI$2*D6)</f>
        <v>2624.9726557928147</v>
      </c>
      <c r="AL6" s="45">
        <f>AE6/D6</f>
        <v>1302566.3432579306</v>
      </c>
      <c r="AM6" s="45">
        <f>AF6/($AI$2*D6)</f>
        <v>162590.09937934176</v>
      </c>
      <c r="AN6" s="45">
        <f t="shared" si="10"/>
        <v>1465156.4426372724</v>
      </c>
      <c r="AO6" s="45">
        <f>AG6/D6</f>
        <v>8248524.5615205681</v>
      </c>
      <c r="AP6" s="45">
        <f>AH6/($AI$2*D6)</f>
        <v>1029604.6993170342</v>
      </c>
      <c r="AQ6" s="45">
        <f t="shared" si="11"/>
        <v>9278129.2608376015</v>
      </c>
      <c r="AR6" s="45">
        <f t="shared" si="12"/>
        <v>10743285.703474874</v>
      </c>
      <c r="AS6" s="45">
        <f t="shared" si="13"/>
        <v>27354136.380938392</v>
      </c>
      <c r="AT6" s="45">
        <f t="shared" si="14"/>
        <v>10243267.321391607</v>
      </c>
      <c r="AU6" s="45">
        <f>AS6/D6</f>
        <v>5290504.3295484614</v>
      </c>
      <c r="AV6" s="45">
        <f>AT6/($AI$2*D6)</f>
        <v>660376.05620659806</v>
      </c>
      <c r="AW6" s="45">
        <f t="shared" si="15"/>
        <v>5950880.3857550593</v>
      </c>
      <c r="AX6" s="99"/>
      <c r="AY6" s="99">
        <f t="shared" ref="AY6:AZ6" si="24">AQ6</f>
        <v>9278129.2608376015</v>
      </c>
      <c r="AZ6" s="47">
        <f t="shared" si="24"/>
        <v>10743285.703474874</v>
      </c>
      <c r="BA6" s="47">
        <f t="shared" si="17"/>
        <v>67875612.262330011</v>
      </c>
      <c r="BB6" s="45">
        <f t="shared" si="18"/>
        <v>5950880.3857550593</v>
      </c>
      <c r="BC6" s="45">
        <f t="shared" si="19"/>
        <v>15229009.646592662</v>
      </c>
      <c r="BD6" s="45">
        <f t="shared" si="20"/>
        <v>269054.84715782473</v>
      </c>
      <c r="BE6" s="45">
        <f t="shared" si="21"/>
        <v>1699876.8334977927</v>
      </c>
      <c r="BF6" s="45">
        <f t="shared" ref="BF6:BG6" si="25">AZ6-BD6</f>
        <v>10474230.856317049</v>
      </c>
      <c r="BG6" s="45">
        <f t="shared" si="25"/>
        <v>66175735.428832218</v>
      </c>
      <c r="BI6" s="280">
        <f>0.75*BE6</f>
        <v>1274907.6251233446</v>
      </c>
      <c r="BJ6" s="280">
        <f>0.75*BD6</f>
        <v>201791.13536836853</v>
      </c>
      <c r="BK6" s="281">
        <f>BI6/B6</f>
        <v>7.7422121608135015E-3</v>
      </c>
      <c r="BL6" s="281">
        <f>BI6/C6</f>
        <v>1.2070421122809847E-2</v>
      </c>
      <c r="BM6" s="279"/>
      <c r="BN6" s="280">
        <f>0.25*BE6+BG6</f>
        <v>66600704.637206666</v>
      </c>
      <c r="BO6" s="280">
        <f>BF6+0.25*BD6</f>
        <v>10541494.568106504</v>
      </c>
      <c r="BP6" s="281">
        <f>BN6/B6</f>
        <v>0.40445031090863764</v>
      </c>
      <c r="BQ6" s="281">
        <f>BN6/C6</f>
        <v>0.63055435249215297</v>
      </c>
      <c r="BR6" s="279"/>
      <c r="BS6" s="280">
        <f>SUM(AS6:AT6)</f>
        <v>37597403.702330001</v>
      </c>
      <c r="BT6" s="280">
        <f>BB6</f>
        <v>5950880.3857550593</v>
      </c>
      <c r="BU6" s="281">
        <f>BS6/B6</f>
        <v>0.22832013113972224</v>
      </c>
      <c r="BV6" s="281">
        <f>BS6/C6</f>
        <v>0.35596029615675673</v>
      </c>
      <c r="BW6" s="279"/>
      <c r="BX6" s="280">
        <f>H6</f>
        <v>0</v>
      </c>
      <c r="BY6" s="280">
        <f>BX6/D6</f>
        <v>0</v>
      </c>
      <c r="BZ6" s="281">
        <f>BX6/B6</f>
        <v>0</v>
      </c>
      <c r="CA6" s="281">
        <f>BX6/C6</f>
        <v>0</v>
      </c>
      <c r="CC6" s="21"/>
    </row>
    <row r="7" spans="1:81" ht="14.25" customHeight="1" x14ac:dyDescent="0.35">
      <c r="A7" s="44" t="s">
        <v>10</v>
      </c>
      <c r="B7" s="45">
        <f>'JMP Total sum FINAL calcs'!V7*100/'JMP Total sum FINAL calcs'!U7</f>
        <v>807610.02107784559</v>
      </c>
      <c r="C7" s="45">
        <f t="shared" si="0"/>
        <v>483217.29278000008</v>
      </c>
      <c r="D7" s="46">
        <f>[1]HH_Islam_wealth!D10</f>
        <v>5.1704213203570024</v>
      </c>
      <c r="E7" s="46">
        <v>100</v>
      </c>
      <c r="F7" s="46">
        <v>483217.29278000002</v>
      </c>
      <c r="G7" s="47">
        <v>0</v>
      </c>
      <c r="H7" s="47">
        <v>0</v>
      </c>
      <c r="I7" s="47">
        <v>27.86364</v>
      </c>
      <c r="J7" s="47">
        <v>134641.9443</v>
      </c>
      <c r="K7" s="47"/>
      <c r="L7" s="47"/>
      <c r="M7" s="47">
        <v>67.011439999999993</v>
      </c>
      <c r="N7" s="47">
        <v>323810.85642000003</v>
      </c>
      <c r="O7" s="47">
        <f t="shared" ref="O7:P7" si="26">M7</f>
        <v>67.011439999999993</v>
      </c>
      <c r="P7" s="47">
        <f t="shared" si="26"/>
        <v>323810.85642000003</v>
      </c>
      <c r="Q7" s="47">
        <v>5.1249200000000004</v>
      </c>
      <c r="R7" s="47">
        <v>24764.49206</v>
      </c>
      <c r="S7" s="47"/>
      <c r="T7" s="48"/>
      <c r="U7" s="47">
        <v>1.1499999999999999</v>
      </c>
      <c r="V7" s="47">
        <v>5556.9988700000004</v>
      </c>
      <c r="W7" s="47">
        <v>35.379330000000003</v>
      </c>
      <c r="X7" s="47">
        <v>170959.03625999999</v>
      </c>
      <c r="Y7" s="47">
        <v>35.607030000000002</v>
      </c>
      <c r="Z7" s="47">
        <v>172059.31335000001</v>
      </c>
      <c r="AA7" s="45">
        <f t="shared" si="2"/>
        <v>323810.85642000003</v>
      </c>
      <c r="AB7" s="49">
        <f t="shared" si="3"/>
        <v>0.9289551250024185</v>
      </c>
      <c r="AC7" s="45">
        <f t="shared" si="4"/>
        <v>5162.2025799191488</v>
      </c>
      <c r="AD7" s="45">
        <f t="shared" si="5"/>
        <v>394.79629008085163</v>
      </c>
      <c r="AE7" s="45">
        <f t="shared" si="6"/>
        <v>158813.27289920129</v>
      </c>
      <c r="AF7" s="45">
        <f t="shared" si="7"/>
        <v>12145.763360798703</v>
      </c>
      <c r="AG7" s="45">
        <f t="shared" si="8"/>
        <v>159835.38094087955</v>
      </c>
      <c r="AH7" s="45">
        <f t="shared" si="9"/>
        <v>12223.932409120456</v>
      </c>
      <c r="AI7" s="45"/>
      <c r="AJ7" s="45">
        <f>AC7/D7</f>
        <v>998.41043119532742</v>
      </c>
      <c r="AK7" s="45">
        <f>AD7/($AI$2*D7)</f>
        <v>25.452232072878225</v>
      </c>
      <c r="AL7" s="45">
        <f>AE7/D7</f>
        <v>30715.731477030906</v>
      </c>
      <c r="AM7" s="45">
        <f>AF7/($AI$2*D7)</f>
        <v>783.02860368318261</v>
      </c>
      <c r="AN7" s="45">
        <f t="shared" si="10"/>
        <v>31498.760080714088</v>
      </c>
      <c r="AO7" s="45">
        <f>AG7/D7</f>
        <v>30913.415181771568</v>
      </c>
      <c r="AP7" s="45">
        <f>AH7/($AI$2*D7)</f>
        <v>788.06810584870152</v>
      </c>
      <c r="AQ7" s="45">
        <f t="shared" si="11"/>
        <v>31701.483287620271</v>
      </c>
      <c r="AR7" s="45">
        <f t="shared" si="12"/>
        <v>63200.243368334355</v>
      </c>
      <c r="AS7" s="45">
        <f t="shared" si="13"/>
        <v>125076.32419777517</v>
      </c>
      <c r="AT7" s="45">
        <f t="shared" si="14"/>
        <v>9565.6201022248315</v>
      </c>
      <c r="AU7" s="45">
        <f>AS7/D7</f>
        <v>24190.741227474868</v>
      </c>
      <c r="AV7" s="45">
        <f>AT7/($AI$2*D7)</f>
        <v>616.68862874307979</v>
      </c>
      <c r="AW7" s="45">
        <f t="shared" si="15"/>
        <v>24807.429856217947</v>
      </c>
      <c r="AX7" s="99"/>
      <c r="AY7" s="99">
        <f t="shared" ref="AY7:AZ7" si="27">AQ7</f>
        <v>31701.483287620271</v>
      </c>
      <c r="AZ7" s="47">
        <f t="shared" si="27"/>
        <v>63200.243368334355</v>
      </c>
      <c r="BA7" s="47">
        <f t="shared" si="17"/>
        <v>343018.34960999998</v>
      </c>
      <c r="BB7" s="45">
        <f t="shared" si="18"/>
        <v>24807.429856217947</v>
      </c>
      <c r="BC7" s="45">
        <f t="shared" si="19"/>
        <v>56508.913143838217</v>
      </c>
      <c r="BD7" s="45">
        <f t="shared" si="20"/>
        <v>63200.243368334355</v>
      </c>
      <c r="BE7" s="45">
        <f t="shared" si="21"/>
        <v>343018.34960999998</v>
      </c>
      <c r="BF7" s="45">
        <f t="shared" ref="BF7:BG7" si="28">AZ7-BD7</f>
        <v>0</v>
      </c>
      <c r="BG7" s="45">
        <f t="shared" si="28"/>
        <v>0</v>
      </c>
      <c r="BI7" s="280">
        <f>0.75*BE7</f>
        <v>257263.7622075</v>
      </c>
      <c r="BJ7" s="280">
        <f>0.75*BD7</f>
        <v>47400.182526250763</v>
      </c>
      <c r="BK7" s="281">
        <f>BI7/B7</f>
        <v>0.31854949232075258</v>
      </c>
      <c r="BL7" s="281">
        <f>BI7/C7</f>
        <v>0.53239767295461304</v>
      </c>
      <c r="BM7" s="279"/>
      <c r="BN7" s="280">
        <f>0.25*BE7+BG7</f>
        <v>85754.587402499994</v>
      </c>
      <c r="BO7" s="280">
        <f>BF7+0.25*BD7</f>
        <v>15800.060842083589</v>
      </c>
      <c r="BP7" s="281">
        <f>BN7/B7</f>
        <v>0.10618316410691751</v>
      </c>
      <c r="BQ7" s="281">
        <f>BN7/C7</f>
        <v>0.17746589098487101</v>
      </c>
      <c r="BR7" s="279"/>
      <c r="BS7" s="280">
        <f>SUM(AS7:AT7)</f>
        <v>134641.9443</v>
      </c>
      <c r="BT7" s="280">
        <f>BB7</f>
        <v>24807.429856217947</v>
      </c>
      <c r="BU7" s="281">
        <f>BS7/B7</f>
        <v>0.16671653494381525</v>
      </c>
      <c r="BV7" s="281">
        <f>BS7/C7</f>
        <v>0.27863643605424526</v>
      </c>
      <c r="BW7" s="279"/>
      <c r="BX7" s="280">
        <f>H7</f>
        <v>0</v>
      </c>
      <c r="BY7" s="280">
        <f>BX7/D7</f>
        <v>0</v>
      </c>
      <c r="BZ7" s="281">
        <f>BX7/B7</f>
        <v>0</v>
      </c>
      <c r="CA7" s="281">
        <f>BX7/C7</f>
        <v>0</v>
      </c>
      <c r="CC7" s="21"/>
    </row>
    <row r="8" spans="1:81" ht="14.25" customHeight="1" x14ac:dyDescent="0.35">
      <c r="A8" s="44" t="s">
        <v>5</v>
      </c>
      <c r="B8" s="45">
        <f>'JMP Total sum FINAL calcs'!V8*100/'JMP Total sum FINAL calcs'!U8</f>
        <v>1339180290.6450965</v>
      </c>
      <c r="C8" s="45">
        <f t="shared" si="0"/>
        <v>889215646.67427003</v>
      </c>
      <c r="D8" s="46">
        <f>[1]HH_Islam_wealth!D11</f>
        <v>4.5721889921643397</v>
      </c>
      <c r="E8" s="46">
        <v>31.532419999999998</v>
      </c>
      <c r="F8" s="46">
        <v>280391240.41301</v>
      </c>
      <c r="G8" s="47">
        <v>36.345730000000003</v>
      </c>
      <c r="H8" s="47">
        <v>323191915.96849</v>
      </c>
      <c r="I8" s="47">
        <v>2.5464600000000002</v>
      </c>
      <c r="J8" s="47">
        <v>22643528.800919998</v>
      </c>
      <c r="K8" s="47"/>
      <c r="L8" s="47"/>
      <c r="M8" s="47">
        <v>14.18815</v>
      </c>
      <c r="N8" s="47">
        <v>126163247.44543</v>
      </c>
      <c r="O8" s="47">
        <f t="shared" ref="O8:P8" si="29">M8</f>
        <v>14.18815</v>
      </c>
      <c r="P8" s="47">
        <f t="shared" si="29"/>
        <v>126163247.44543</v>
      </c>
      <c r="Q8" s="47">
        <v>7.8738700000000001</v>
      </c>
      <c r="R8" s="47">
        <v>70015650.036149994</v>
      </c>
      <c r="S8" s="47">
        <v>39.045789999999997</v>
      </c>
      <c r="T8" s="48">
        <v>347201304.42328</v>
      </c>
      <c r="U8" s="47">
        <v>0.95537000000000005</v>
      </c>
      <c r="V8" s="47">
        <v>8495292.8148299996</v>
      </c>
      <c r="W8" s="47">
        <v>24.239519999999999</v>
      </c>
      <c r="X8" s="47">
        <v>215541592.78806001</v>
      </c>
      <c r="Y8" s="47">
        <v>35.91292</v>
      </c>
      <c r="Z8" s="47">
        <v>319343316.30197001</v>
      </c>
      <c r="AA8" s="45">
        <f t="shared" si="2"/>
        <v>473364551.86870998</v>
      </c>
      <c r="AB8" s="49">
        <f t="shared" si="3"/>
        <v>0.87114795535298317</v>
      </c>
      <c r="AC8" s="45">
        <f t="shared" si="4"/>
        <v>7400656.9657640429</v>
      </c>
      <c r="AD8" s="45">
        <f t="shared" si="5"/>
        <v>1094635.8490659564</v>
      </c>
      <c r="AE8" s="45">
        <f t="shared" si="6"/>
        <v>187768617.85084379</v>
      </c>
      <c r="AF8" s="45">
        <f t="shared" si="7"/>
        <v>27772974.93721623</v>
      </c>
      <c r="AG8" s="45">
        <f t="shared" si="8"/>
        <v>278195277.05210215</v>
      </c>
      <c r="AH8" s="45">
        <f t="shared" si="9"/>
        <v>41148039.249867857</v>
      </c>
      <c r="AI8" s="45"/>
      <c r="AJ8" s="45">
        <f>AC8/D8</f>
        <v>1618624.4659717772</v>
      </c>
      <c r="AK8" s="45">
        <f>AD8/($AI$2*D8)</f>
        <v>79803.922580767161</v>
      </c>
      <c r="AL8" s="45">
        <f>AE8/D8</f>
        <v>41067553.894345835</v>
      </c>
      <c r="AM8" s="45">
        <f>AF8/($AI$2*D8)</f>
        <v>2024775.9504847385</v>
      </c>
      <c r="AN8" s="45">
        <f t="shared" si="10"/>
        <v>43092329.844830573</v>
      </c>
      <c r="AO8" s="45">
        <f>AG8/D8</f>
        <v>60845095.758041419</v>
      </c>
      <c r="AP8" s="45">
        <f>AH8/($AI$2*D8)</f>
        <v>2999878.8560130205</v>
      </c>
      <c r="AQ8" s="45">
        <f t="shared" si="11"/>
        <v>63844974.614054441</v>
      </c>
      <c r="AR8" s="45">
        <f t="shared" si="12"/>
        <v>106937304.45888501</v>
      </c>
      <c r="AS8" s="45">
        <f t="shared" si="13"/>
        <v>19725863.816897843</v>
      </c>
      <c r="AT8" s="45">
        <f t="shared" si="14"/>
        <v>2917664.9840221549</v>
      </c>
      <c r="AU8" s="45">
        <f>AS8/D8</f>
        <v>4314315.0579959294</v>
      </c>
      <c r="AV8" s="45">
        <f>AT8/($AI$2*D8)</f>
        <v>212711.02230043046</v>
      </c>
      <c r="AW8" s="45">
        <f t="shared" si="15"/>
        <v>4527026.08029636</v>
      </c>
      <c r="AX8" s="99"/>
      <c r="AY8" s="99">
        <f t="shared" ref="AY8:AZ8" si="30">AQ8</f>
        <v>63844974.614054441</v>
      </c>
      <c r="AZ8" s="47">
        <f t="shared" si="30"/>
        <v>106937304.45888501</v>
      </c>
      <c r="BA8" s="47">
        <f t="shared" si="17"/>
        <v>534884909.09003001</v>
      </c>
      <c r="BB8" s="45">
        <f t="shared" si="18"/>
        <v>4527026.08029636</v>
      </c>
      <c r="BC8" s="45">
        <f t="shared" si="19"/>
        <v>68372000.694350809</v>
      </c>
      <c r="BD8" s="45">
        <f t="shared" si="20"/>
        <v>33719919.978654347</v>
      </c>
      <c r="BE8" s="45">
        <f t="shared" si="21"/>
        <v>168662156.05088645</v>
      </c>
      <c r="BF8" s="45">
        <f t="shared" ref="BF8:BG8" si="31">AZ8-BD8</f>
        <v>73217384.480230659</v>
      </c>
      <c r="BG8" s="45">
        <f t="shared" si="31"/>
        <v>366222753.03914356</v>
      </c>
      <c r="BI8" s="280">
        <f>0.75*BE8</f>
        <v>126496617.03816484</v>
      </c>
      <c r="BJ8" s="280">
        <f>0.75*BD8</f>
        <v>25289939.983990759</v>
      </c>
      <c r="BK8" s="281">
        <f>BI8/B8</f>
        <v>9.4458242793604846E-2</v>
      </c>
      <c r="BL8" s="281">
        <f>BI8/C8</f>
        <v>0.14225640035830589</v>
      </c>
      <c r="BM8" s="279"/>
      <c r="BN8" s="280">
        <f>0.25*BE8+BG8</f>
        <v>408388292.05186516</v>
      </c>
      <c r="BO8" s="280">
        <f>BF8+0.25*BD8</f>
        <v>81647364.47489424</v>
      </c>
      <c r="BP8" s="281">
        <f>BN8/B8</f>
        <v>0.30495392958265571</v>
      </c>
      <c r="BQ8" s="281">
        <f>BN8/C8</f>
        <v>0.45926800048926997</v>
      </c>
      <c r="BR8" s="279"/>
      <c r="BS8" s="280">
        <f>SUM(AS8:AT8)</f>
        <v>22643528.800919998</v>
      </c>
      <c r="BT8" s="280">
        <f>BB8</f>
        <v>4527026.08029636</v>
      </c>
      <c r="BU8" s="281">
        <f>BS8/B8</f>
        <v>1.6908499146154835E-2</v>
      </c>
      <c r="BV8" s="281">
        <f>BS8/C8</f>
        <v>2.5464609046870028E-2</v>
      </c>
      <c r="BW8" s="279"/>
      <c r="BX8" s="280">
        <f>H8</f>
        <v>323191915.96849</v>
      </c>
      <c r="BY8" s="280">
        <f>BX8/D8</f>
        <v>70686473.486193419</v>
      </c>
      <c r="BZ8" s="281">
        <f>BX8/B8</f>
        <v>0.2413356276418952</v>
      </c>
      <c r="CA8" s="281">
        <f>BX8/C8</f>
        <v>0.36345729765018286</v>
      </c>
      <c r="CC8" s="21"/>
    </row>
    <row r="9" spans="1:81" ht="14.25" customHeight="1" x14ac:dyDescent="0.35">
      <c r="A9" s="44" t="s">
        <v>8</v>
      </c>
      <c r="B9" s="45">
        <f>'JMP Total sum FINAL calcs'!V9*100/'JMP Total sum FINAL calcs'!U9</f>
        <v>81162560.049943507</v>
      </c>
      <c r="C9" s="45">
        <f t="shared" si="0"/>
        <v>20782546.79826</v>
      </c>
      <c r="D9" s="46">
        <f>[1]HH_Islam_wealth!D12</f>
        <v>3.4929601052144399</v>
      </c>
      <c r="E9" s="46">
        <v>82.485060000000004</v>
      </c>
      <c r="F9" s="46">
        <v>17142495.257539999</v>
      </c>
      <c r="G9" s="47"/>
      <c r="H9" s="47"/>
      <c r="I9" s="47">
        <v>4.2750599999999999</v>
      </c>
      <c r="J9" s="47">
        <v>888466.10205999995</v>
      </c>
      <c r="K9" s="47"/>
      <c r="L9" s="47"/>
      <c r="M9" s="47">
        <v>78.781630000000007</v>
      </c>
      <c r="N9" s="47">
        <v>16372828.412970001</v>
      </c>
      <c r="O9" s="47">
        <f t="shared" ref="O9:P9" si="32">M9</f>
        <v>78.781630000000007</v>
      </c>
      <c r="P9" s="47">
        <f t="shared" si="32"/>
        <v>16372828.412970001</v>
      </c>
      <c r="Q9" s="47">
        <v>16.94331</v>
      </c>
      <c r="R9" s="47">
        <v>3521252.2832300002</v>
      </c>
      <c r="S9" s="47"/>
      <c r="T9" s="48"/>
      <c r="U9" s="47">
        <v>1.4469000000000001</v>
      </c>
      <c r="V9" s="47">
        <v>300703.08208999998</v>
      </c>
      <c r="W9" s="47">
        <v>1.19737</v>
      </c>
      <c r="X9" s="47">
        <v>248843.59065999999</v>
      </c>
      <c r="Y9" s="47">
        <v>93.080669999999998</v>
      </c>
      <c r="Z9" s="47">
        <v>19344534.023449998</v>
      </c>
      <c r="AA9" s="45">
        <f t="shared" si="2"/>
        <v>16372828.412970001</v>
      </c>
      <c r="AB9" s="49">
        <f t="shared" si="3"/>
        <v>0.82299999999986928</v>
      </c>
      <c r="AC9" s="45">
        <f t="shared" si="4"/>
        <v>247478.63656003069</v>
      </c>
      <c r="AD9" s="45">
        <f t="shared" si="5"/>
        <v>53224.445529969307</v>
      </c>
      <c r="AE9" s="45">
        <f t="shared" si="6"/>
        <v>204798.27511314745</v>
      </c>
      <c r="AF9" s="45">
        <f t="shared" si="7"/>
        <v>44045.315546852529</v>
      </c>
      <c r="AG9" s="45">
        <f t="shared" si="8"/>
        <v>15920551.50129682</v>
      </c>
      <c r="AH9" s="45">
        <f t="shared" si="9"/>
        <v>3423982.5221531782</v>
      </c>
      <c r="AI9" s="45"/>
      <c r="AJ9" s="45">
        <f>AC9/D9</f>
        <v>70850.69084831058</v>
      </c>
      <c r="AK9" s="45">
        <f>AD9/($AI$2*D9)</f>
        <v>5079.2111300778561</v>
      </c>
      <c r="AL9" s="45">
        <f>AE9/D9</f>
        <v>58631.724653086028</v>
      </c>
      <c r="AM9" s="45">
        <f>AF9/($AI$2*D9)</f>
        <v>4203.2463603100614</v>
      </c>
      <c r="AN9" s="45">
        <f t="shared" si="10"/>
        <v>62834.971013396091</v>
      </c>
      <c r="AO9" s="45">
        <f>AG9/D9</f>
        <v>4557896.7470970945</v>
      </c>
      <c r="AP9" s="45">
        <f>AH9/($AI$2*D9)</f>
        <v>326750.79960992694</v>
      </c>
      <c r="AQ9" s="45">
        <f t="shared" si="11"/>
        <v>4884647.5467070211</v>
      </c>
      <c r="AR9" s="45">
        <f t="shared" si="12"/>
        <v>4947482.5177204171</v>
      </c>
      <c r="AS9" s="45">
        <f t="shared" si="13"/>
        <v>731207.60199526383</v>
      </c>
      <c r="AT9" s="45">
        <f t="shared" si="14"/>
        <v>157258.50006473614</v>
      </c>
      <c r="AU9" s="45">
        <f>AS9/D9</f>
        <v>209337.51888654151</v>
      </c>
      <c r="AV9" s="45">
        <f>AT9/($AI$2*D9)</f>
        <v>15007.185436594207</v>
      </c>
      <c r="AW9" s="45">
        <f t="shared" si="15"/>
        <v>224344.70432313572</v>
      </c>
      <c r="AX9" s="99"/>
      <c r="AY9" s="99">
        <f t="shared" ref="AY9:AZ9" si="33">AQ9</f>
        <v>4884647.5467070211</v>
      </c>
      <c r="AZ9" s="47">
        <f t="shared" si="33"/>
        <v>4947482.5177204171</v>
      </c>
      <c r="BA9" s="47">
        <f t="shared" si="17"/>
        <v>19593377.61411</v>
      </c>
      <c r="BB9" s="45">
        <f t="shared" si="18"/>
        <v>224344.70432313572</v>
      </c>
      <c r="BC9" s="45">
        <f t="shared" si="19"/>
        <v>5108992.2510301564</v>
      </c>
      <c r="BD9" s="45">
        <f t="shared" si="20"/>
        <v>4080933.9232311966</v>
      </c>
      <c r="BE9" s="45">
        <f t="shared" si="21"/>
        <v>16161609.281025203</v>
      </c>
      <c r="BF9" s="45">
        <f t="shared" ref="BF9:BG9" si="34">AZ9-BD9</f>
        <v>866548.59448922053</v>
      </c>
      <c r="BG9" s="45">
        <f t="shared" si="34"/>
        <v>3431768.3330847975</v>
      </c>
      <c r="BI9" s="280">
        <f>0.75*BE9</f>
        <v>12121206.960768903</v>
      </c>
      <c r="BJ9" s="280">
        <f>0.75*BD9</f>
        <v>3060700.4424233977</v>
      </c>
      <c r="BK9" s="281">
        <f>BI9/B9</f>
        <v>0.14934480816413503</v>
      </c>
      <c r="BL9" s="281">
        <f>BI9/C9</f>
        <v>0.58323972891444376</v>
      </c>
      <c r="BM9" s="279"/>
      <c r="BN9" s="280">
        <f>0.25*BE9+BG9</f>
        <v>7472170.6533410978</v>
      </c>
      <c r="BO9" s="280">
        <f>BF9+0.25*BD9</f>
        <v>1886782.0752970197</v>
      </c>
      <c r="BP9" s="281">
        <f>BN9/B9</f>
        <v>9.2064255350534613E-2</v>
      </c>
      <c r="BQ9" s="281">
        <f>BN9/C9</f>
        <v>0.35954066293581971</v>
      </c>
      <c r="BR9" s="279"/>
      <c r="BS9" s="280">
        <f>SUM(AS9:AT9)</f>
        <v>888466.10205999995</v>
      </c>
      <c r="BT9" s="280">
        <f>BB9</f>
        <v>224344.70432313572</v>
      </c>
      <c r="BU9" s="281">
        <f>BS9/B9</f>
        <v>1.0946748125161171E-2</v>
      </c>
      <c r="BV9" s="281">
        <f>BS9/C9</f>
        <v>4.2750588302988252E-2</v>
      </c>
      <c r="BW9" s="279"/>
      <c r="BX9" s="280">
        <f>H9</f>
        <v>0</v>
      </c>
      <c r="BY9" s="280">
        <f>BX9/D9</f>
        <v>0</v>
      </c>
      <c r="BZ9" s="281">
        <f>BX9/B9</f>
        <v>0</v>
      </c>
      <c r="CA9" s="281">
        <f>BX9/C9</f>
        <v>0</v>
      </c>
      <c r="CC9" s="21"/>
    </row>
    <row r="10" spans="1:81" ht="14.25" customHeight="1" x14ac:dyDescent="0.35">
      <c r="A10" s="44" t="s">
        <v>15</v>
      </c>
      <c r="B10" s="45">
        <f>'JMP Total sum FINAL calcs'!V10*100/'JMP Total sum FINAL calcs'!U10</f>
        <v>18204492.203759845</v>
      </c>
      <c r="C10" s="45">
        <f t="shared" si="0"/>
        <v>7766767.2933800006</v>
      </c>
      <c r="D10" s="46">
        <f>[1]HH_Islam_wealth!D13</f>
        <v>3.4966278887343298</v>
      </c>
      <c r="E10" s="46">
        <v>63.082380000000001</v>
      </c>
      <c r="F10" s="46">
        <v>4899461.9935900001</v>
      </c>
      <c r="G10" s="47">
        <v>0</v>
      </c>
      <c r="H10" s="47">
        <v>0</v>
      </c>
      <c r="I10" s="47">
        <v>0.10614999999999999</v>
      </c>
      <c r="J10" s="47">
        <v>8244.4234799999995</v>
      </c>
      <c r="K10" s="47"/>
      <c r="L10" s="47"/>
      <c r="M10" s="47">
        <v>99.001019999999997</v>
      </c>
      <c r="N10" s="47">
        <v>7689178.9412099998</v>
      </c>
      <c r="O10" s="47">
        <f t="shared" ref="O10:P10" si="35">M10</f>
        <v>99.001019999999997</v>
      </c>
      <c r="P10" s="47">
        <f t="shared" si="35"/>
        <v>7689178.9412099998</v>
      </c>
      <c r="Q10" s="47">
        <v>0.89283000000000001</v>
      </c>
      <c r="R10" s="47">
        <v>69343.928690000001</v>
      </c>
      <c r="S10" s="47"/>
      <c r="T10" s="48"/>
      <c r="U10" s="47">
        <v>2.0858400000000001</v>
      </c>
      <c r="V10" s="47">
        <v>162002.3939</v>
      </c>
      <c r="W10" s="47">
        <v>7.3415900000000001</v>
      </c>
      <c r="X10" s="47">
        <v>570204.43775000004</v>
      </c>
      <c r="Y10" s="47">
        <v>90.466419999999999</v>
      </c>
      <c r="Z10" s="47">
        <v>7026316.0382599998</v>
      </c>
      <c r="AA10" s="45">
        <f t="shared" si="2"/>
        <v>7689178.9412099998</v>
      </c>
      <c r="AB10" s="49">
        <f t="shared" si="3"/>
        <v>0.99106222539356981</v>
      </c>
      <c r="AC10" s="45">
        <f t="shared" si="4"/>
        <v>160554.45301761967</v>
      </c>
      <c r="AD10" s="45">
        <f t="shared" si="5"/>
        <v>1447.9408823803217</v>
      </c>
      <c r="AE10" s="45">
        <f t="shared" si="6"/>
        <v>565108.07900580426</v>
      </c>
      <c r="AF10" s="45">
        <f t="shared" si="7"/>
        <v>5096.3587441957561</v>
      </c>
      <c r="AG10" s="45">
        <f t="shared" si="8"/>
        <v>6963516.4091964867</v>
      </c>
      <c r="AH10" s="45">
        <f t="shared" si="9"/>
        <v>62799.629063513428</v>
      </c>
      <c r="AI10" s="45"/>
      <c r="AJ10" s="45">
        <f>AC10/D10</f>
        <v>45916.940013807238</v>
      </c>
      <c r="AK10" s="45">
        <f>AD10/($AI$2*D10)</f>
        <v>138.03212013164597</v>
      </c>
      <c r="AL10" s="45">
        <f>AE10/D10</f>
        <v>161615.16094592374</v>
      </c>
      <c r="AM10" s="45">
        <f>AF10/($AI$2*D10)</f>
        <v>485.83558277348175</v>
      </c>
      <c r="AN10" s="45">
        <f t="shared" si="10"/>
        <v>162100.99652869723</v>
      </c>
      <c r="AO10" s="45">
        <f>AG10/D10</f>
        <v>1991494.8432551289</v>
      </c>
      <c r="AP10" s="45">
        <f>AH10/($AI$2*D10)</f>
        <v>5986.6849873507645</v>
      </c>
      <c r="AQ10" s="45">
        <f t="shared" si="11"/>
        <v>1997481.5282424798</v>
      </c>
      <c r="AR10" s="45">
        <f t="shared" si="12"/>
        <v>2159582.5247711772</v>
      </c>
      <c r="AS10" s="45">
        <f t="shared" si="13"/>
        <v>8170.7366811757984</v>
      </c>
      <c r="AT10" s="45">
        <f t="shared" si="14"/>
        <v>73.686798824200835</v>
      </c>
      <c r="AU10" s="45">
        <f>AS10/D10</f>
        <v>2336.7475582691613</v>
      </c>
      <c r="AV10" s="45">
        <f>AT10/($AI$2*D10)</f>
        <v>7.0245582476390958</v>
      </c>
      <c r="AW10" s="45">
        <f t="shared" si="15"/>
        <v>2343.7721165168005</v>
      </c>
      <c r="AX10" s="99"/>
      <c r="AY10" s="99">
        <f t="shared" ref="AY10:AZ10" si="36">AQ10</f>
        <v>1997481.5282424798</v>
      </c>
      <c r="AZ10" s="47">
        <f t="shared" si="36"/>
        <v>2159582.5247711772</v>
      </c>
      <c r="BA10" s="47">
        <f t="shared" si="17"/>
        <v>7596520.4760100003</v>
      </c>
      <c r="BB10" s="45">
        <f t="shared" si="18"/>
        <v>2343.7721165168005</v>
      </c>
      <c r="BC10" s="45">
        <f t="shared" si="19"/>
        <v>1999825.3003589965</v>
      </c>
      <c r="BD10" s="45">
        <f t="shared" si="20"/>
        <v>1362316.0546897482</v>
      </c>
      <c r="BE10" s="45">
        <f t="shared" si="21"/>
        <v>4792065.9134544376</v>
      </c>
      <c r="BF10" s="45">
        <f t="shared" ref="BF10:BG10" si="37">AZ10-BD10</f>
        <v>797266.470081429</v>
      </c>
      <c r="BG10" s="45">
        <f t="shared" si="37"/>
        <v>2804454.5625555627</v>
      </c>
      <c r="BI10" s="280">
        <f>0.75*BE10</f>
        <v>3594049.4350908282</v>
      </c>
      <c r="BJ10" s="280">
        <f>0.75*BD10</f>
        <v>1021737.0410173112</v>
      </c>
      <c r="BK10" s="281">
        <f>BI10/B10</f>
        <v>0.19742651400891781</v>
      </c>
      <c r="BL10" s="281">
        <f>BI10/C10</f>
        <v>0.46274715069089478</v>
      </c>
      <c r="BM10" s="279"/>
      <c r="BN10" s="280">
        <f>0.25*BE10+BG10</f>
        <v>4002471.0409191721</v>
      </c>
      <c r="BO10" s="280">
        <f>BF10+0.25*BD10</f>
        <v>1137845.4837538661</v>
      </c>
      <c r="BP10" s="281">
        <f>BN10/B10</f>
        <v>0.21986172402504728</v>
      </c>
      <c r="BQ10" s="281">
        <f>BN10/C10</f>
        <v>0.51533294223076254</v>
      </c>
      <c r="BR10" s="279"/>
      <c r="BS10" s="280">
        <f>SUM(AS10:AT10)</f>
        <v>8244.4234799999995</v>
      </c>
      <c r="BT10" s="280">
        <f>BB10</f>
        <v>2343.7721165168005</v>
      </c>
      <c r="BU10" s="281">
        <f>BS10/B10</f>
        <v>4.5287851963798508E-4</v>
      </c>
      <c r="BV10" s="281">
        <f>BS10/C10</f>
        <v>1.0614999997524232E-3</v>
      </c>
      <c r="BW10" s="279"/>
      <c r="BX10" s="280">
        <f>H10</f>
        <v>0</v>
      </c>
      <c r="BY10" s="280">
        <f>BX10/D10</f>
        <v>0</v>
      </c>
      <c r="BZ10" s="281">
        <f>BX10/B10</f>
        <v>0</v>
      </c>
      <c r="CA10" s="281">
        <f>BX10/C10</f>
        <v>0</v>
      </c>
      <c r="CC10" s="21"/>
    </row>
    <row r="11" spans="1:81" ht="14.25" customHeight="1" x14ac:dyDescent="0.35">
      <c r="A11" s="44" t="s">
        <v>17</v>
      </c>
      <c r="B11" s="45">
        <f>'JMP Total sum FINAL calcs'!V11*100/'JMP Total sum FINAL calcs'!U11</f>
        <v>6045077.4062286885</v>
      </c>
      <c r="C11" s="45">
        <f t="shared" si="0"/>
        <v>3860714.0735200001</v>
      </c>
      <c r="D11" s="46">
        <f>[1]HH_Islam_wealth!D14</f>
        <v>4.2144782030305201</v>
      </c>
      <c r="E11" s="46">
        <v>84.427809999999994</v>
      </c>
      <c r="F11" s="46">
        <v>3259516.4421100002</v>
      </c>
      <c r="G11" s="47">
        <v>0</v>
      </c>
      <c r="H11" s="47">
        <v>0</v>
      </c>
      <c r="I11" s="47">
        <v>0</v>
      </c>
      <c r="J11" s="47">
        <v>0</v>
      </c>
      <c r="K11" s="47"/>
      <c r="L11" s="47"/>
      <c r="M11" s="47">
        <v>99.173659999999998</v>
      </c>
      <c r="N11" s="47">
        <v>3828811.3157500001</v>
      </c>
      <c r="O11" s="47">
        <f t="shared" ref="O11:P11" si="38">M11</f>
        <v>99.173659999999998</v>
      </c>
      <c r="P11" s="47">
        <f t="shared" si="38"/>
        <v>3828811.3157500001</v>
      </c>
      <c r="Q11" s="47">
        <v>0.82633999999999996</v>
      </c>
      <c r="R11" s="47">
        <v>31902.75777</v>
      </c>
      <c r="S11" s="47"/>
      <c r="T11" s="48"/>
      <c r="U11" s="47">
        <v>0.19900999999999999</v>
      </c>
      <c r="V11" s="47">
        <v>7683.3556200000003</v>
      </c>
      <c r="W11" s="47">
        <v>0.23845</v>
      </c>
      <c r="X11" s="47">
        <v>9205.9543400000002</v>
      </c>
      <c r="Y11" s="47">
        <v>99.562529999999995</v>
      </c>
      <c r="Z11" s="47">
        <v>3843824.7635599999</v>
      </c>
      <c r="AA11" s="45">
        <f t="shared" si="2"/>
        <v>3828811.3157500001</v>
      </c>
      <c r="AB11" s="49">
        <f t="shared" si="3"/>
        <v>0.99173656552584</v>
      </c>
      <c r="AC11" s="45">
        <f t="shared" si="4"/>
        <v>7619.864714292461</v>
      </c>
      <c r="AD11" s="45">
        <f t="shared" si="5"/>
        <v>63.490905707539007</v>
      </c>
      <c r="AE11" s="45">
        <f t="shared" si="6"/>
        <v>9129.8815395393012</v>
      </c>
      <c r="AF11" s="45">
        <f t="shared" si="7"/>
        <v>76.0728004606989</v>
      </c>
      <c r="AG11" s="45">
        <f t="shared" si="8"/>
        <v>3812061.5694961683</v>
      </c>
      <c r="AH11" s="45">
        <f t="shared" si="9"/>
        <v>31763.194063831626</v>
      </c>
      <c r="AI11" s="45"/>
      <c r="AJ11" s="45">
        <f>AC11/D11</f>
        <v>1808.0209096379281</v>
      </c>
      <c r="AK11" s="45">
        <f>AD11/($AI$2*D11)</f>
        <v>5.0216501821336088</v>
      </c>
      <c r="AL11" s="45">
        <f>AE11/D11</f>
        <v>2166.3136216896896</v>
      </c>
      <c r="AM11" s="45">
        <f>AF11/($AI$2*D11)</f>
        <v>6.0167828452244265</v>
      </c>
      <c r="AN11" s="45">
        <f t="shared" si="10"/>
        <v>2172.3304045349141</v>
      </c>
      <c r="AO11" s="45">
        <f>AG11/D11</f>
        <v>904515.66857197543</v>
      </c>
      <c r="AP11" s="45">
        <f>AH11/($AI$2*D11)</f>
        <v>2512.2282865283737</v>
      </c>
      <c r="AQ11" s="45">
        <f t="shared" si="11"/>
        <v>907027.89685850381</v>
      </c>
      <c r="AR11" s="45">
        <f t="shared" si="12"/>
        <v>909200.22726303875</v>
      </c>
      <c r="AS11" s="45">
        <f t="shared" si="13"/>
        <v>0</v>
      </c>
      <c r="AT11" s="45">
        <f t="shared" si="14"/>
        <v>0</v>
      </c>
      <c r="AU11" s="45">
        <f>AS11/D11</f>
        <v>0</v>
      </c>
      <c r="AV11" s="45">
        <f>AT11/($AI$2*D11)</f>
        <v>0</v>
      </c>
      <c r="AW11" s="45">
        <f t="shared" si="15"/>
        <v>0</v>
      </c>
      <c r="AX11" s="99"/>
      <c r="AY11" s="99">
        <f t="shared" ref="AY11:AZ11" si="39">AQ11</f>
        <v>907027.89685850381</v>
      </c>
      <c r="AZ11" s="47">
        <f t="shared" si="39"/>
        <v>909200.22726303875</v>
      </c>
      <c r="BA11" s="47">
        <f t="shared" si="17"/>
        <v>3853030.7179</v>
      </c>
      <c r="BB11" s="45">
        <f t="shared" si="18"/>
        <v>0</v>
      </c>
      <c r="BC11" s="45">
        <f t="shared" si="19"/>
        <v>907027.89685850381</v>
      </c>
      <c r="BD11" s="45">
        <f t="shared" si="20"/>
        <v>767617.84039320645</v>
      </c>
      <c r="BE11" s="45">
        <f t="shared" si="21"/>
        <v>3253029.4537502476</v>
      </c>
      <c r="BF11" s="45">
        <f t="shared" ref="BF11:BG11" si="40">AZ11-BD11</f>
        <v>141582.38686983229</v>
      </c>
      <c r="BG11" s="45">
        <f t="shared" si="40"/>
        <v>600001.26414975245</v>
      </c>
      <c r="BI11" s="280">
        <f>0.75*BE11</f>
        <v>2439772.0903126858</v>
      </c>
      <c r="BJ11" s="280">
        <f>0.75*BD11</f>
        <v>575713.38029490481</v>
      </c>
      <c r="BK11" s="281">
        <f>BI11/B11</f>
        <v>0.40359650114633916</v>
      </c>
      <c r="BL11" s="281">
        <f>BI11/C11</f>
        <v>0.63194840225197701</v>
      </c>
      <c r="BM11" s="279"/>
      <c r="BN11" s="280">
        <f>0.25*BE11+BG11</f>
        <v>1413258.6275873142</v>
      </c>
      <c r="BO11" s="280">
        <f>BF11+0.25*BD11</f>
        <v>333486.84696813393</v>
      </c>
      <c r="BP11" s="281">
        <f>BN11/B11</f>
        <v>0.2337866883443262</v>
      </c>
      <c r="BQ11" s="281">
        <f>BN11/C11</f>
        <v>0.36606145927268263</v>
      </c>
      <c r="BR11" s="279"/>
      <c r="BS11" s="280">
        <f>SUM(AS11:AT11)</f>
        <v>0</v>
      </c>
      <c r="BT11" s="280">
        <f>BB11</f>
        <v>0</v>
      </c>
      <c r="BU11" s="281">
        <f>BS11/B11</f>
        <v>0</v>
      </c>
      <c r="BV11" s="281">
        <f>BS11/C11</f>
        <v>0</v>
      </c>
      <c r="BW11" s="279"/>
      <c r="BX11" s="280">
        <f>H11</f>
        <v>0</v>
      </c>
      <c r="BY11" s="280">
        <f>BX11/D11</f>
        <v>0</v>
      </c>
      <c r="BZ11" s="281">
        <f>BX11/B11</f>
        <v>0</v>
      </c>
      <c r="CA11" s="281">
        <f>BX11/C11</f>
        <v>0</v>
      </c>
      <c r="CC11" s="21"/>
    </row>
    <row r="12" spans="1:81" ht="14.25" customHeight="1" x14ac:dyDescent="0.35">
      <c r="A12" s="44" t="s">
        <v>20</v>
      </c>
      <c r="B12" s="45">
        <f>'JMP Total sum FINAL calcs'!V12*100/'JMP Total sum FINAL calcs'!U12</f>
        <v>436330.02510366763</v>
      </c>
      <c r="C12" s="45">
        <f t="shared" si="0"/>
        <v>264503.24134000001</v>
      </c>
      <c r="D12" s="46">
        <f>[1]HH_Islam_wealth!D15</f>
        <v>5.3347189477602699</v>
      </c>
      <c r="E12" s="46">
        <v>14.996639999999999</v>
      </c>
      <c r="F12" s="46">
        <v>39666.595009999997</v>
      </c>
      <c r="G12" s="47">
        <v>0</v>
      </c>
      <c r="H12" s="47">
        <v>0</v>
      </c>
      <c r="I12" s="47">
        <v>0</v>
      </c>
      <c r="J12" s="47">
        <v>0</v>
      </c>
      <c r="K12" s="47"/>
      <c r="L12" s="47"/>
      <c r="M12" s="47">
        <v>99.394090000000006</v>
      </c>
      <c r="N12" s="47">
        <v>262900.58974999998</v>
      </c>
      <c r="O12" s="47">
        <f t="shared" ref="O12:P12" si="41">M12</f>
        <v>99.394090000000006</v>
      </c>
      <c r="P12" s="47">
        <f t="shared" si="41"/>
        <v>262900.58974999998</v>
      </c>
      <c r="Q12" s="47">
        <v>0.60590999999999995</v>
      </c>
      <c r="R12" s="47">
        <v>1602.6515899999999</v>
      </c>
      <c r="S12" s="47"/>
      <c r="T12" s="48"/>
      <c r="U12" s="47">
        <v>34.236629999999998</v>
      </c>
      <c r="V12" s="47">
        <v>90556.983300000007</v>
      </c>
      <c r="W12" s="47">
        <v>59.357959999999999</v>
      </c>
      <c r="X12" s="47">
        <v>157003.71565</v>
      </c>
      <c r="Y12" s="47">
        <v>6.4054200000000003</v>
      </c>
      <c r="Z12" s="47">
        <v>16942.542389999999</v>
      </c>
      <c r="AA12" s="45">
        <f t="shared" si="2"/>
        <v>262900.58974999998</v>
      </c>
      <c r="AB12" s="49">
        <f t="shared" si="3"/>
        <v>0.99394089999849977</v>
      </c>
      <c r="AC12" s="45">
        <f t="shared" si="4"/>
        <v>90008.289482351116</v>
      </c>
      <c r="AD12" s="45">
        <f t="shared" si="5"/>
        <v>548.69381764888624</v>
      </c>
      <c r="AE12" s="45">
        <f t="shared" si="6"/>
        <v>156052.41443626955</v>
      </c>
      <c r="AF12" s="45">
        <f t="shared" si="7"/>
        <v>951.30121373045642</v>
      </c>
      <c r="AG12" s="45">
        <f t="shared" si="8"/>
        <v>16839.885831379332</v>
      </c>
      <c r="AH12" s="45">
        <f t="shared" si="9"/>
        <v>102.65655862066667</v>
      </c>
      <c r="AI12" s="45"/>
      <c r="AJ12" s="45">
        <f>AC12/D12</f>
        <v>16872.170842315925</v>
      </c>
      <c r="AK12" s="45">
        <f>AD12/($AI$2*D12)</f>
        <v>34.284456408539263</v>
      </c>
      <c r="AL12" s="45">
        <f>AE12/D12</f>
        <v>29252.227898863661</v>
      </c>
      <c r="AM12" s="45">
        <f>AF12/($AI$2*D12)</f>
        <v>59.440882955970963</v>
      </c>
      <c r="AN12" s="45">
        <f t="shared" si="10"/>
        <v>29311.668781819633</v>
      </c>
      <c r="AO12" s="45">
        <f>AG12/D12</f>
        <v>3156.6584849703086</v>
      </c>
      <c r="AP12" s="45">
        <f>AH12/($AI$2*D12)</f>
        <v>6.4143684435188488</v>
      </c>
      <c r="AQ12" s="45">
        <f t="shared" si="11"/>
        <v>3163.0728534138275</v>
      </c>
      <c r="AR12" s="45">
        <f t="shared" si="12"/>
        <v>32474.741635233462</v>
      </c>
      <c r="AS12" s="45">
        <f t="shared" si="13"/>
        <v>0</v>
      </c>
      <c r="AT12" s="45">
        <f t="shared" si="14"/>
        <v>0</v>
      </c>
      <c r="AU12" s="45">
        <f>AS12/D12</f>
        <v>0</v>
      </c>
      <c r="AV12" s="45">
        <f>AT12/($AI$2*D12)</f>
        <v>0</v>
      </c>
      <c r="AW12" s="45">
        <f t="shared" si="15"/>
        <v>0</v>
      </c>
      <c r="AX12" s="99"/>
      <c r="AY12" s="99">
        <f t="shared" ref="AY12:AZ12" si="42">AQ12</f>
        <v>3163.0728534138275</v>
      </c>
      <c r="AZ12" s="47">
        <f t="shared" si="42"/>
        <v>32474.741635233462</v>
      </c>
      <c r="BA12" s="47">
        <f t="shared" si="17"/>
        <v>173946.25803999999</v>
      </c>
      <c r="BB12" s="45">
        <f t="shared" si="18"/>
        <v>0</v>
      </c>
      <c r="BC12" s="45">
        <f t="shared" si="19"/>
        <v>3163.0728534138275</v>
      </c>
      <c r="BD12" s="45">
        <f t="shared" si="20"/>
        <v>4870.1200939660757</v>
      </c>
      <c r="BE12" s="45">
        <f t="shared" si="21"/>
        <v>26086.094111729853</v>
      </c>
      <c r="BF12" s="45">
        <f t="shared" ref="BF12:BG12" si="43">AZ12-BD12</f>
        <v>27604.621541267385</v>
      </c>
      <c r="BG12" s="45">
        <f t="shared" si="43"/>
        <v>147860.16392827014</v>
      </c>
      <c r="BI12" s="280">
        <f>0.75*BE12</f>
        <v>19564.570583797391</v>
      </c>
      <c r="BJ12" s="280">
        <f>0.75*BD12</f>
        <v>3652.5900704745568</v>
      </c>
      <c r="BK12" s="281">
        <f>BI12/B12</f>
        <v>4.483892800902034E-2</v>
      </c>
      <c r="BL12" s="281">
        <f>BI12/C12</f>
        <v>7.3967224313325267E-2</v>
      </c>
      <c r="BM12" s="279"/>
      <c r="BN12" s="280">
        <f>0.25*BE12+BG12</f>
        <v>154381.68745620261</v>
      </c>
      <c r="BO12" s="280">
        <f>BF12+0.25*BD12</f>
        <v>28822.151564758904</v>
      </c>
      <c r="BP12" s="281">
        <f>BN12/B12</f>
        <v>0.35381862025085958</v>
      </c>
      <c r="BQ12" s="281">
        <f>BN12/C12</f>
        <v>0.58366652398696306</v>
      </c>
      <c r="BR12" s="279"/>
      <c r="BS12" s="280">
        <f>SUM(AS12:AT12)</f>
        <v>0</v>
      </c>
      <c r="BT12" s="280">
        <f>BB12</f>
        <v>0</v>
      </c>
      <c r="BU12" s="281">
        <f>BS12/B12</f>
        <v>0</v>
      </c>
      <c r="BV12" s="281">
        <f>BS12/C12</f>
        <v>0</v>
      </c>
      <c r="BW12" s="279"/>
      <c r="BX12" s="280">
        <f>H12</f>
        <v>0</v>
      </c>
      <c r="BY12" s="280">
        <f>BX12/D12</f>
        <v>0</v>
      </c>
      <c r="BZ12" s="281">
        <f>BX12/B12</f>
        <v>0</v>
      </c>
      <c r="CA12" s="281">
        <f>BX12/C12</f>
        <v>0</v>
      </c>
      <c r="CC12" s="21"/>
    </row>
    <row r="13" spans="1:81" ht="14.25" customHeight="1" x14ac:dyDescent="0.35">
      <c r="A13" s="44" t="s">
        <v>21</v>
      </c>
      <c r="B13" s="45">
        <f>'JMP Total sum FINAL calcs'!V13*100/'JMP Total sum FINAL calcs'!U13</f>
        <v>29304995.496111639</v>
      </c>
      <c r="C13" s="45">
        <f t="shared" si="0"/>
        <v>23638583.457049999</v>
      </c>
      <c r="D13" s="46">
        <f>[1]HH_Islam_wealth!D16</f>
        <v>4.2393644425714196</v>
      </c>
      <c r="E13" s="46">
        <v>45.506909999999998</v>
      </c>
      <c r="F13" s="46">
        <v>10757188.326239999</v>
      </c>
      <c r="G13" s="47">
        <v>24.882899999999999</v>
      </c>
      <c r="H13" s="47">
        <v>5881964.5876799999</v>
      </c>
      <c r="I13" s="47">
        <v>3.2002000000000002</v>
      </c>
      <c r="J13" s="47">
        <v>756482.96585000004</v>
      </c>
      <c r="K13" s="47"/>
      <c r="L13" s="47"/>
      <c r="M13" s="47">
        <v>60.806310000000003</v>
      </c>
      <c r="N13" s="47">
        <v>14373750.63353</v>
      </c>
      <c r="O13" s="47">
        <f t="shared" ref="O13:P13" si="44">M13</f>
        <v>60.806310000000003</v>
      </c>
      <c r="P13" s="47">
        <f t="shared" si="44"/>
        <v>14373750.63353</v>
      </c>
      <c r="Q13" s="47">
        <v>11.11059</v>
      </c>
      <c r="R13" s="47">
        <v>2626385.2699899999</v>
      </c>
      <c r="S13" s="47"/>
      <c r="T13" s="48"/>
      <c r="U13" s="47">
        <v>1.7474400000000001</v>
      </c>
      <c r="V13" s="47">
        <v>413070.94589999999</v>
      </c>
      <c r="W13" s="47">
        <v>46.931980000000003</v>
      </c>
      <c r="X13" s="47">
        <v>11094056.40859</v>
      </c>
      <c r="Y13" s="47">
        <v>23.237469999999998</v>
      </c>
      <c r="Z13" s="47">
        <v>5493008.5490199998</v>
      </c>
      <c r="AA13" s="45">
        <f t="shared" si="2"/>
        <v>14373750.63353</v>
      </c>
      <c r="AB13" s="49">
        <f t="shared" si="3"/>
        <v>0.84550798388345905</v>
      </c>
      <c r="AC13" s="45">
        <f t="shared" si="4"/>
        <v>349254.78266874235</v>
      </c>
      <c r="AD13" s="45">
        <f t="shared" si="5"/>
        <v>63816.163231257618</v>
      </c>
      <c r="AE13" s="45">
        <f t="shared" si="6"/>
        <v>9380113.2671162989</v>
      </c>
      <c r="AF13" s="45">
        <f t="shared" si="7"/>
        <v>1713943.1414737008</v>
      </c>
      <c r="AG13" s="45">
        <f t="shared" si="8"/>
        <v>4644382.5837365044</v>
      </c>
      <c r="AH13" s="45">
        <f t="shared" si="9"/>
        <v>848625.96528349502</v>
      </c>
      <c r="AI13" s="45"/>
      <c r="AJ13" s="45">
        <f>AC13/D13</f>
        <v>82383.75997155346</v>
      </c>
      <c r="AK13" s="45">
        <f>AD13/($AI$2*D13)</f>
        <v>5017.7461028843454</v>
      </c>
      <c r="AL13" s="45">
        <f>AE13/D13</f>
        <v>2212622.5273113623</v>
      </c>
      <c r="AM13" s="45">
        <f>AF13/($AI$2*D13)</f>
        <v>134764.15822006998</v>
      </c>
      <c r="AN13" s="45">
        <f t="shared" si="10"/>
        <v>2347386.6855314323</v>
      </c>
      <c r="AO13" s="45">
        <f>AG13/D13</f>
        <v>1095537.4671490658</v>
      </c>
      <c r="AP13" s="45">
        <f>AH13/($AI$2*D13)</f>
        <v>66725.879690962538</v>
      </c>
      <c r="AQ13" s="45">
        <f t="shared" si="11"/>
        <v>1162263.3468400284</v>
      </c>
      <c r="AR13" s="45">
        <f t="shared" si="12"/>
        <v>3509650.0323714605</v>
      </c>
      <c r="AS13" s="45">
        <f t="shared" si="13"/>
        <v>639612.38729801308</v>
      </c>
      <c r="AT13" s="45">
        <f t="shared" si="14"/>
        <v>116870.57855198691</v>
      </c>
      <c r="AU13" s="45">
        <f>AS13/D13</f>
        <v>150874.59357706251</v>
      </c>
      <c r="AV13" s="45">
        <f>AT13/($AI$2*D13)</f>
        <v>9189.3160036270401</v>
      </c>
      <c r="AW13" s="45">
        <f t="shared" si="15"/>
        <v>160063.90958068953</v>
      </c>
      <c r="AX13" s="99"/>
      <c r="AY13" s="99">
        <f t="shared" ref="AY13:AZ13" si="45">AQ13</f>
        <v>1162263.3468400284</v>
      </c>
      <c r="AZ13" s="47">
        <f t="shared" si="45"/>
        <v>3509650.0323714605</v>
      </c>
      <c r="BA13" s="47">
        <f t="shared" si="17"/>
        <v>16587064.95761</v>
      </c>
      <c r="BB13" s="45">
        <f t="shared" si="18"/>
        <v>160063.90958068953</v>
      </c>
      <c r="BC13" s="45">
        <f t="shared" si="19"/>
        <v>1322327.256420718</v>
      </c>
      <c r="BD13" s="45">
        <f t="shared" si="20"/>
        <v>1597133.2815462514</v>
      </c>
      <c r="BE13" s="45">
        <f t="shared" si="21"/>
        <v>7548260.7219011206</v>
      </c>
      <c r="BF13" s="45">
        <f t="shared" ref="BF13:BG13" si="46">AZ13-BD13</f>
        <v>1912516.7508252091</v>
      </c>
      <c r="BG13" s="45">
        <f t="shared" si="46"/>
        <v>9038804.2357088793</v>
      </c>
      <c r="BI13" s="280">
        <f>0.75*BE13</f>
        <v>5661195.5414258409</v>
      </c>
      <c r="BJ13" s="280">
        <f>0.75*BD13</f>
        <v>1197849.9611596884</v>
      </c>
      <c r="BK13" s="281">
        <f>BI13/B13</f>
        <v>0.19318192839091211</v>
      </c>
      <c r="BL13" s="281">
        <f>BI13/C13</f>
        <v>0.23948962727449047</v>
      </c>
      <c r="BM13" s="279"/>
      <c r="BN13" s="280">
        <f>0.25*BE13+BG13</f>
        <v>10925869.416184159</v>
      </c>
      <c r="BO13" s="280">
        <f>BF13+0.25*BD13</f>
        <v>2311800.071211772</v>
      </c>
      <c r="BP13" s="281">
        <f>BN13/B13</f>
        <v>0.37283300103676414</v>
      </c>
      <c r="BQ13" s="281">
        <f>BN13/C13</f>
        <v>0.46220491325277002</v>
      </c>
      <c r="BR13" s="279"/>
      <c r="BS13" s="280">
        <f>SUM(AS13:AT13)</f>
        <v>756482.96585000004</v>
      </c>
      <c r="BT13" s="280">
        <f>BB13</f>
        <v>160063.90958068953</v>
      </c>
      <c r="BU13" s="281">
        <f>BS13/B13</f>
        <v>2.5814130084079852E-2</v>
      </c>
      <c r="BV13" s="281">
        <f>BS13/C13</f>
        <v>3.2002043067618148E-2</v>
      </c>
      <c r="BW13" s="279"/>
      <c r="BX13" s="280">
        <f>H13</f>
        <v>5881964.5876799999</v>
      </c>
      <c r="BY13" s="280">
        <f>BX13/D13</f>
        <v>1387463.77372365</v>
      </c>
      <c r="BZ13" s="281">
        <f>BX13/B13</f>
        <v>0.20071542370516501</v>
      </c>
      <c r="CA13" s="281">
        <f>BX13/C13</f>
        <v>0.24882897904467097</v>
      </c>
      <c r="CC13" s="21"/>
    </row>
    <row r="14" spans="1:81" ht="14.25" customHeight="1" x14ac:dyDescent="0.35">
      <c r="A14" s="44" t="s">
        <v>19</v>
      </c>
      <c r="B14" s="45">
        <f>'JMP Total sum FINAL calcs'!V14*100/'JMP Total sum FINAL calcs'!U14</f>
        <v>197015965.11590356</v>
      </c>
      <c r="C14" s="45">
        <f t="shared" si="0"/>
        <v>125219396.12667999</v>
      </c>
      <c r="D14" s="46">
        <f>[1]HH_Islam_wealth!D17</f>
        <v>6.8044786624803502</v>
      </c>
      <c r="E14" s="46">
        <v>15.2517</v>
      </c>
      <c r="F14" s="46">
        <v>19098080.59725</v>
      </c>
      <c r="G14" s="47">
        <v>16.409210000000002</v>
      </c>
      <c r="H14" s="47">
        <v>20547511.09739</v>
      </c>
      <c r="I14" s="47">
        <v>20.670829999999999</v>
      </c>
      <c r="J14" s="47">
        <v>25883887.599959999</v>
      </c>
      <c r="K14" s="47"/>
      <c r="L14" s="47"/>
      <c r="M14" s="47">
        <v>50.26587</v>
      </c>
      <c r="N14" s="47">
        <v>62942616.713189997</v>
      </c>
      <c r="O14" s="47">
        <f t="shared" ref="O14:P14" si="47">M14</f>
        <v>50.26587</v>
      </c>
      <c r="P14" s="47">
        <f t="shared" si="47"/>
        <v>62942616.713189997</v>
      </c>
      <c r="Q14" s="47">
        <v>12.65409</v>
      </c>
      <c r="R14" s="47">
        <v>15845380.71614</v>
      </c>
      <c r="S14" s="47"/>
      <c r="T14" s="48"/>
      <c r="U14" s="47">
        <v>5.3721699999999997</v>
      </c>
      <c r="V14" s="47">
        <v>6727000.0231100004</v>
      </c>
      <c r="W14" s="47">
        <v>41.620249999999999</v>
      </c>
      <c r="X14" s="47">
        <v>52116627.951159999</v>
      </c>
      <c r="Y14" s="47">
        <v>15.92754</v>
      </c>
      <c r="Z14" s="47">
        <v>19944369.455060001</v>
      </c>
      <c r="AA14" s="45">
        <f t="shared" si="2"/>
        <v>62942616.713189997</v>
      </c>
      <c r="AB14" s="49">
        <f t="shared" si="3"/>
        <v>0.79888585529346989</v>
      </c>
      <c r="AC14" s="45">
        <f t="shared" si="4"/>
        <v>5374105.1670214245</v>
      </c>
      <c r="AD14" s="45">
        <f t="shared" si="5"/>
        <v>1352894.8560885759</v>
      </c>
      <c r="AE14" s="45">
        <f t="shared" si="6"/>
        <v>41635236.895774014</v>
      </c>
      <c r="AF14" s="45">
        <f t="shared" si="7"/>
        <v>10481391.055385984</v>
      </c>
      <c r="AG14" s="45">
        <f t="shared" si="8"/>
        <v>15933274.650394564</v>
      </c>
      <c r="AH14" s="45">
        <f t="shared" si="9"/>
        <v>4011094.804665436</v>
      </c>
      <c r="AI14" s="45"/>
      <c r="AJ14" s="45">
        <f>AC14/D14</f>
        <v>789789.40688785561</v>
      </c>
      <c r="AK14" s="45">
        <f>AD14/($AI$2*D14)</f>
        <v>66274.724986078625</v>
      </c>
      <c r="AL14" s="45">
        <f>AE14/D14</f>
        <v>6118798.950072282</v>
      </c>
      <c r="AM14" s="45">
        <f>AF14/($AI$2*D14)</f>
        <v>513455.50361215259</v>
      </c>
      <c r="AN14" s="45">
        <f t="shared" si="10"/>
        <v>6632254.4536844343</v>
      </c>
      <c r="AO14" s="45">
        <f>AG14/D14</f>
        <v>2341586.3934220364</v>
      </c>
      <c r="AP14" s="45">
        <f>AH14/($AI$2*D14)</f>
        <v>196492.87886337115</v>
      </c>
      <c r="AQ14" s="45">
        <f t="shared" si="11"/>
        <v>2538079.2722854074</v>
      </c>
      <c r="AR14" s="45">
        <f t="shared" si="12"/>
        <v>9170333.7259698417</v>
      </c>
      <c r="AS14" s="45">
        <f t="shared" si="13"/>
        <v>20678271.683614083</v>
      </c>
      <c r="AT14" s="45">
        <f t="shared" si="14"/>
        <v>5205615.9163459158</v>
      </c>
      <c r="AU14" s="45">
        <f>AS14/D14</f>
        <v>3038920.7916299785</v>
      </c>
      <c r="AV14" s="45">
        <f>AT14/($AI$2*D14)</f>
        <v>255009.29483642854</v>
      </c>
      <c r="AW14" s="45">
        <f t="shared" si="15"/>
        <v>3293930.0864664069</v>
      </c>
      <c r="AX14" s="99"/>
      <c r="AY14" s="99">
        <f t="shared" ref="AY14:AZ14" si="48">AQ14</f>
        <v>2538079.2722854074</v>
      </c>
      <c r="AZ14" s="47">
        <f t="shared" si="48"/>
        <v>9170333.7259698417</v>
      </c>
      <c r="BA14" s="47">
        <f t="shared" si="17"/>
        <v>72060997.406219989</v>
      </c>
      <c r="BB14" s="45">
        <f t="shared" si="18"/>
        <v>3293930.0864664069</v>
      </c>
      <c r="BC14" s="45">
        <f t="shared" si="19"/>
        <v>5832009.3587518148</v>
      </c>
      <c r="BD14" s="45">
        <f t="shared" si="20"/>
        <v>1398631.7888837422</v>
      </c>
      <c r="BE14" s="45">
        <f t="shared" si="21"/>
        <v>10990527.141404454</v>
      </c>
      <c r="BF14" s="45">
        <f t="shared" ref="BF14:BG14" si="49">AZ14-BD14</f>
        <v>7771701.9370860998</v>
      </c>
      <c r="BG14" s="45">
        <f t="shared" si="49"/>
        <v>61070470.264815539</v>
      </c>
      <c r="BI14" s="280">
        <f>0.75*BE14</f>
        <v>8242895.3560533402</v>
      </c>
      <c r="BJ14" s="280">
        <f>0.75*BD14</f>
        <v>1048973.8416628067</v>
      </c>
      <c r="BK14" s="281">
        <f>BI14/B14</f>
        <v>4.1838717746574924E-2</v>
      </c>
      <c r="BL14" s="281">
        <f>BI14/C14</f>
        <v>6.5827624242128568E-2</v>
      </c>
      <c r="BM14" s="279"/>
      <c r="BN14" s="280">
        <f>0.25*BE14+BG14</f>
        <v>63818102.050166652</v>
      </c>
      <c r="BO14" s="280">
        <f>BF14+0.25*BD14</f>
        <v>8121359.8843070352</v>
      </c>
      <c r="BP14" s="281">
        <f>BN14/B14</f>
        <v>0.32392350545105703</v>
      </c>
      <c r="BQ14" s="281">
        <f>BN14/C14</f>
        <v>0.50965029399761808</v>
      </c>
      <c r="BR14" s="279"/>
      <c r="BS14" s="280">
        <f>SUM(AS14:AT14)</f>
        <v>25883887.599959999</v>
      </c>
      <c r="BT14" s="280">
        <f>BB14</f>
        <v>3293930.0864664069</v>
      </c>
      <c r="BU14" s="281">
        <f>BS14/B14</f>
        <v>0.13137964522181048</v>
      </c>
      <c r="BV14" s="281">
        <f>BS14/C14</f>
        <v>0.20670829280932002</v>
      </c>
      <c r="BW14" s="279"/>
      <c r="BX14" s="280">
        <f>H14</f>
        <v>20547511.09739</v>
      </c>
      <c r="BY14" s="280">
        <f>BX14/D14</f>
        <v>3019703.9503831845</v>
      </c>
      <c r="BZ14" s="281">
        <f>BX14/B14</f>
        <v>0.10429363470773546</v>
      </c>
      <c r="CA14" s="281">
        <f>BX14/C14</f>
        <v>0.1640920794459256</v>
      </c>
      <c r="CC14" s="21"/>
    </row>
    <row r="15" spans="1:81" ht="14.25" customHeight="1" x14ac:dyDescent="0.35">
      <c r="A15" s="44" t="s">
        <v>25</v>
      </c>
      <c r="B15" s="45">
        <f>'JMP Total sum FINAL calcs'!V15*100/'JMP Total sum FINAL calcs'!U15</f>
        <v>20876967.247702222</v>
      </c>
      <c r="C15" s="45">
        <f t="shared" si="0"/>
        <v>17038905.232420001</v>
      </c>
      <c r="D15" s="46">
        <f>[1]HH_Islam_wealth!D18</f>
        <v>5.1704213203570024</v>
      </c>
      <c r="E15" s="46">
        <v>30.274260000000002</v>
      </c>
      <c r="F15" s="46">
        <v>5158402.1377299996</v>
      </c>
      <c r="G15" s="47">
        <v>0.68549000000000004</v>
      </c>
      <c r="H15" s="47">
        <v>116800.46043000001</v>
      </c>
      <c r="I15" s="47">
        <v>6.166E-2</v>
      </c>
      <c r="J15" s="47">
        <v>10506.576999999999</v>
      </c>
      <c r="K15" s="47"/>
      <c r="L15" s="47"/>
      <c r="M15" s="47">
        <v>95.998580000000004</v>
      </c>
      <c r="N15" s="47">
        <v>16357107.202950001</v>
      </c>
      <c r="O15" s="47">
        <f t="shared" ref="O15:P15" si="50">M15</f>
        <v>95.998580000000004</v>
      </c>
      <c r="P15" s="47">
        <f t="shared" si="50"/>
        <v>16357107.202950001</v>
      </c>
      <c r="Q15" s="47">
        <v>3.2542599999999999</v>
      </c>
      <c r="R15" s="47">
        <v>554490.99204000004</v>
      </c>
      <c r="S15" s="47"/>
      <c r="T15" s="48"/>
      <c r="U15" s="47">
        <v>2.2974700000000001</v>
      </c>
      <c r="V15" s="47">
        <v>391464.14698000002</v>
      </c>
      <c r="W15" s="47">
        <v>1.3977599999999999</v>
      </c>
      <c r="X15" s="47">
        <v>238163.32620000001</v>
      </c>
      <c r="Y15" s="47">
        <v>95.557609999999997</v>
      </c>
      <c r="Z15" s="47">
        <v>16281970.721799999</v>
      </c>
      <c r="AA15" s="45">
        <f t="shared" si="2"/>
        <v>16357107.202950001</v>
      </c>
      <c r="AB15" s="49">
        <f t="shared" si="3"/>
        <v>0.96721238373530738</v>
      </c>
      <c r="AC15" s="45">
        <f t="shared" si="4"/>
        <v>378628.97074743453</v>
      </c>
      <c r="AD15" s="45">
        <f t="shared" si="5"/>
        <v>12835.176232565471</v>
      </c>
      <c r="AE15" s="45">
        <f t="shared" si="6"/>
        <v>230354.5184522316</v>
      </c>
      <c r="AF15" s="45">
        <f t="shared" si="7"/>
        <v>7808.8077477684146</v>
      </c>
      <c r="AG15" s="45">
        <f t="shared" si="8"/>
        <v>15748123.71374066</v>
      </c>
      <c r="AH15" s="45">
        <f t="shared" si="9"/>
        <v>533847.00805933867</v>
      </c>
      <c r="AI15" s="45"/>
      <c r="AJ15" s="45">
        <f>AC15/D15</f>
        <v>73229.80996861805</v>
      </c>
      <c r="AK15" s="45">
        <f>AD15/($AI$2*D15)</f>
        <v>827.47455428379158</v>
      </c>
      <c r="AL15" s="45">
        <f>AE15/D15</f>
        <v>44552.368981088432</v>
      </c>
      <c r="AM15" s="45">
        <f>AF15/($AI$2*D15)</f>
        <v>503.42820336023988</v>
      </c>
      <c r="AN15" s="45">
        <f t="shared" si="10"/>
        <v>45055.797184448675</v>
      </c>
      <c r="AO15" s="45">
        <f>AG15/D15</f>
        <v>3045810.5322552896</v>
      </c>
      <c r="AP15" s="45">
        <f>AH15/($AI$2*D15)</f>
        <v>34416.731569983422</v>
      </c>
      <c r="AQ15" s="45">
        <f t="shared" si="11"/>
        <v>3080227.2638252731</v>
      </c>
      <c r="AR15" s="45">
        <f t="shared" si="12"/>
        <v>3125283.0610097218</v>
      </c>
      <c r="AS15" s="45">
        <f t="shared" si="13"/>
        <v>10162.091385068554</v>
      </c>
      <c r="AT15" s="45">
        <f t="shared" si="14"/>
        <v>344.48561493144535</v>
      </c>
      <c r="AU15" s="45">
        <f>AS15/D15</f>
        <v>1965.4281064211013</v>
      </c>
      <c r="AV15" s="45">
        <f>AT15/($AI$2*D15)</f>
        <v>22.208739132801117</v>
      </c>
      <c r="AW15" s="45">
        <f t="shared" si="15"/>
        <v>1987.6368455539025</v>
      </c>
      <c r="AX15" s="99"/>
      <c r="AY15" s="99">
        <f t="shared" ref="AY15:AZ15" si="51">AQ15</f>
        <v>3080227.2638252731</v>
      </c>
      <c r="AZ15" s="47">
        <f t="shared" si="51"/>
        <v>3125283.0610097218</v>
      </c>
      <c r="BA15" s="47">
        <f t="shared" si="17"/>
        <v>16520134.047999997</v>
      </c>
      <c r="BB15" s="45">
        <f t="shared" si="18"/>
        <v>1987.6368455539025</v>
      </c>
      <c r="BC15" s="45">
        <f t="shared" si="19"/>
        <v>3082214.9006708269</v>
      </c>
      <c r="BD15" s="45">
        <f t="shared" si="20"/>
        <v>946156.31962604192</v>
      </c>
      <c r="BE15" s="45">
        <f t="shared" si="21"/>
        <v>5001348.3340400439</v>
      </c>
      <c r="BF15" s="45">
        <f t="shared" ref="BF15:BG15" si="52">AZ15-BD15</f>
        <v>2179126.7413836801</v>
      </c>
      <c r="BG15" s="45">
        <f t="shared" si="52"/>
        <v>11518785.713959953</v>
      </c>
      <c r="BI15" s="280">
        <f>0.75*BE15</f>
        <v>3751011.2505300329</v>
      </c>
      <c r="BJ15" s="280">
        <f>0.75*BD15</f>
        <v>709617.2397195315</v>
      </c>
      <c r="BK15" s="281">
        <f>BI15/B15</f>
        <v>0.17967222949697734</v>
      </c>
      <c r="BL15" s="281">
        <f>BI15/C15</f>
        <v>0.2201439117926994</v>
      </c>
      <c r="BM15" s="279"/>
      <c r="BN15" s="280">
        <f>0.25*BE15+BG15</f>
        <v>12769122.797469964</v>
      </c>
      <c r="BO15" s="280">
        <f>BF15+0.25*BD15</f>
        <v>2415665.8212901908</v>
      </c>
      <c r="BP15" s="281">
        <f>BN15/B15</f>
        <v>0.61163686497019198</v>
      </c>
      <c r="BQ15" s="281">
        <f>BN15/C15</f>
        <v>0.74940981379332383</v>
      </c>
      <c r="BR15" s="279"/>
      <c r="BS15" s="280">
        <f>SUM(AS15:AT15)</f>
        <v>10506.576999999999</v>
      </c>
      <c r="BT15" s="280">
        <f>BB15</f>
        <v>1987.6368455539025</v>
      </c>
      <c r="BU15" s="281">
        <f>BS15/B15</f>
        <v>5.032616507628225E-4</v>
      </c>
      <c r="BV15" s="281">
        <f>BS15/C15</f>
        <v>6.166227733932746E-4</v>
      </c>
      <c r="BW15" s="279"/>
      <c r="BX15" s="280">
        <f>H15</f>
        <v>116800.46043000001</v>
      </c>
      <c r="BY15" s="280">
        <f>BX15/D15</f>
        <v>22590.124323163527</v>
      </c>
      <c r="BZ15" s="281">
        <f>BX15/B15</f>
        <v>5.5947043957189418E-3</v>
      </c>
      <c r="CA15" s="281">
        <f>BX15/C15</f>
        <v>6.8549275224421844E-3</v>
      </c>
      <c r="CC15" s="21"/>
    </row>
    <row r="16" spans="1:81" ht="14.25" customHeight="1" x14ac:dyDescent="0.35">
      <c r="A16" s="44" t="s">
        <v>27</v>
      </c>
      <c r="B16" s="45">
        <f>'JMP Total sum FINAL calcs'!V16*100/'JMP Total sum FINAL calcs'!U16</f>
        <v>8921363.716258632</v>
      </c>
      <c r="C16" s="45">
        <f t="shared" si="0"/>
        <v>6514186.2004300002</v>
      </c>
      <c r="D16" s="46">
        <f>[1]HH_Islam_wealth!D19</f>
        <v>6.2705799674902396</v>
      </c>
      <c r="E16" s="46">
        <v>54.512630000000001</v>
      </c>
      <c r="F16" s="46">
        <v>3551054.3870000001</v>
      </c>
      <c r="G16" s="47">
        <v>9.0279999999999999E-2</v>
      </c>
      <c r="H16" s="47">
        <v>5881.2103800000004</v>
      </c>
      <c r="I16" s="47">
        <v>0.56898000000000004</v>
      </c>
      <c r="J16" s="47">
        <v>37064.329360000003</v>
      </c>
      <c r="K16" s="47"/>
      <c r="L16" s="47"/>
      <c r="M16" s="47">
        <v>97.791550000000001</v>
      </c>
      <c r="N16" s="47">
        <v>6370323.67117</v>
      </c>
      <c r="O16" s="47">
        <f t="shared" ref="O16:P16" si="53">M16</f>
        <v>97.791550000000001</v>
      </c>
      <c r="P16" s="47">
        <f t="shared" si="53"/>
        <v>6370323.67117</v>
      </c>
      <c r="Q16" s="47">
        <v>1.5491900000000001</v>
      </c>
      <c r="R16" s="47">
        <v>100916.98952</v>
      </c>
      <c r="S16" s="47"/>
      <c r="T16" s="48"/>
      <c r="U16" s="47">
        <v>0.20866999999999999</v>
      </c>
      <c r="V16" s="47">
        <v>13593.18492</v>
      </c>
      <c r="W16" s="47">
        <v>7.2510000000000005E-2</v>
      </c>
      <c r="X16" s="47">
        <v>4723.3650799999996</v>
      </c>
      <c r="Y16" s="47">
        <v>99.059560000000005</v>
      </c>
      <c r="Z16" s="47">
        <v>6452924.1106899995</v>
      </c>
      <c r="AA16" s="45">
        <f t="shared" si="2"/>
        <v>6370323.67117</v>
      </c>
      <c r="AB16" s="49">
        <f t="shared" si="3"/>
        <v>0.98440531038614787</v>
      </c>
      <c r="AC16" s="45">
        <f t="shared" si="4"/>
        <v>13381.203420308904</v>
      </c>
      <c r="AD16" s="45">
        <f t="shared" si="5"/>
        <v>211.98149969109539</v>
      </c>
      <c r="AE16" s="45">
        <f t="shared" si="6"/>
        <v>4649.7056676444918</v>
      </c>
      <c r="AF16" s="45">
        <f t="shared" si="7"/>
        <v>73.659412355507826</v>
      </c>
      <c r="AG16" s="45">
        <f t="shared" si="8"/>
        <v>6352292.7620820459</v>
      </c>
      <c r="AH16" s="45">
        <f t="shared" si="9"/>
        <v>100631.34860795333</v>
      </c>
      <c r="AI16" s="45"/>
      <c r="AJ16" s="45">
        <f>AC16/D16</f>
        <v>2133.9658356457653</v>
      </c>
      <c r="AK16" s="45">
        <f>AD16/($AI$2*D16)</f>
        <v>11.268574878778432</v>
      </c>
      <c r="AL16" s="45">
        <f>AE16/D16</f>
        <v>741.51126239531993</v>
      </c>
      <c r="AM16" s="45">
        <f>AF16/($AI$2*D16)</f>
        <v>3.9156086963457035</v>
      </c>
      <c r="AN16" s="45">
        <f t="shared" si="10"/>
        <v>745.42687109166559</v>
      </c>
      <c r="AO16" s="45">
        <f>AG16/D16</f>
        <v>1013031.1382703746</v>
      </c>
      <c r="AP16" s="45">
        <f>AH16/($AI$2*D16)</f>
        <v>5349.3908128474859</v>
      </c>
      <c r="AQ16" s="45">
        <f t="shared" si="11"/>
        <v>1018380.5290832222</v>
      </c>
      <c r="AR16" s="45">
        <f t="shared" si="12"/>
        <v>1019125.9559543139</v>
      </c>
      <c r="AS16" s="45">
        <f t="shared" si="13"/>
        <v>36486.322647885216</v>
      </c>
      <c r="AT16" s="45">
        <f t="shared" si="14"/>
        <v>578.00671211478664</v>
      </c>
      <c r="AU16" s="45">
        <f>AS16/D16</f>
        <v>5818.651996633198</v>
      </c>
      <c r="AV16" s="45">
        <f>AT16/($AI$2*D16)</f>
        <v>30.725850724678139</v>
      </c>
      <c r="AW16" s="45">
        <f t="shared" si="15"/>
        <v>5849.3778473578759</v>
      </c>
      <c r="AX16" s="99"/>
      <c r="AY16" s="99">
        <f t="shared" ref="AY16:AZ16" si="54">AQ16</f>
        <v>1018380.5290832222</v>
      </c>
      <c r="AZ16" s="47">
        <f t="shared" si="54"/>
        <v>1019125.9559543139</v>
      </c>
      <c r="BA16" s="47">
        <f t="shared" si="17"/>
        <v>6457647.4757699994</v>
      </c>
      <c r="BB16" s="45">
        <f t="shared" si="18"/>
        <v>5849.3778473578759</v>
      </c>
      <c r="BC16" s="45">
        <f t="shared" si="19"/>
        <v>1024229.90693058</v>
      </c>
      <c r="BD16" s="45">
        <f t="shared" si="20"/>
        <v>555552.36160333815</v>
      </c>
      <c r="BE16" s="45">
        <f t="shared" si="21"/>
        <v>3520233.47517084</v>
      </c>
      <c r="BF16" s="45">
        <f t="shared" ref="BF16:BG16" si="55">AZ16-BD16</f>
        <v>463573.59435097571</v>
      </c>
      <c r="BG16" s="45">
        <f t="shared" si="55"/>
        <v>2937414.0005991594</v>
      </c>
      <c r="BI16" s="280">
        <f>0.75*BE16</f>
        <v>2640175.1063781301</v>
      </c>
      <c r="BJ16" s="280">
        <f>0.75*BD16</f>
        <v>416664.27120250359</v>
      </c>
      <c r="BK16" s="281">
        <f>BI16/B16</f>
        <v>0.29593851235619673</v>
      </c>
      <c r="BL16" s="281">
        <f>BI16/C16</f>
        <v>0.40529622966624024</v>
      </c>
      <c r="BM16" s="279"/>
      <c r="BN16" s="280">
        <f>0.25*BE16+BG16</f>
        <v>3817472.3693918693</v>
      </c>
      <c r="BO16" s="280">
        <f>BF16+0.25*BD16</f>
        <v>602461.68475181027</v>
      </c>
      <c r="BP16" s="281">
        <f>BN16/B16</f>
        <v>0.4279023354282443</v>
      </c>
      <c r="BQ16" s="281">
        <f>BN16/C16</f>
        <v>0.58602444755722194</v>
      </c>
      <c r="BR16" s="279"/>
      <c r="BS16" s="280">
        <f>SUM(AS16:AT16)</f>
        <v>37064.329360000003</v>
      </c>
      <c r="BT16" s="280">
        <f>BB16</f>
        <v>5849.3778473578759</v>
      </c>
      <c r="BU16" s="281">
        <f>BS16/B16</f>
        <v>4.154558713086942E-3</v>
      </c>
      <c r="BV16" s="281">
        <f>BS16/C16</f>
        <v>5.6897866010574569E-3</v>
      </c>
      <c r="BW16" s="279"/>
      <c r="BX16" s="280">
        <f>H16</f>
        <v>5881.2103800000004</v>
      </c>
      <c r="BY16" s="280">
        <f>BX16/D16</f>
        <v>937.9053310046404</v>
      </c>
      <c r="BZ16" s="281">
        <f>BX16/B16</f>
        <v>6.5922773323117171E-4</v>
      </c>
      <c r="CA16" s="281">
        <f>BX16/C16</f>
        <v>9.028311747692725E-4</v>
      </c>
      <c r="CC16" s="21"/>
    </row>
    <row r="17" spans="1:81" ht="14.25" customHeight="1" x14ac:dyDescent="0.35">
      <c r="A17" s="44" t="s">
        <v>30</v>
      </c>
      <c r="B17" s="45">
        <f>'JMP Total sum FINAL calcs'!V17*100/'JMP Total sum FINAL calcs'!U17</f>
        <v>5758083.4295792934</v>
      </c>
      <c r="C17" s="45">
        <f t="shared" si="0"/>
        <v>2812646.90228</v>
      </c>
      <c r="D17" s="46">
        <f>[1]HH_Islam_wealth!D20</f>
        <v>5.1704213203570024</v>
      </c>
      <c r="E17" s="46">
        <v>35.136510000000001</v>
      </c>
      <c r="F17" s="46">
        <v>988266.00312999997</v>
      </c>
      <c r="G17" s="47">
        <v>0</v>
      </c>
      <c r="H17" s="47">
        <v>0</v>
      </c>
      <c r="I17" s="47">
        <v>5.5980000000000002E-2</v>
      </c>
      <c r="J17" s="47">
        <v>1574.38</v>
      </c>
      <c r="K17" s="47"/>
      <c r="L17" s="47"/>
      <c r="M17" s="47">
        <v>99.457840000000004</v>
      </c>
      <c r="N17" s="47">
        <v>2797397.72872</v>
      </c>
      <c r="O17" s="47">
        <f t="shared" ref="O17:P17" si="56">M17</f>
        <v>99.457840000000004</v>
      </c>
      <c r="P17" s="47">
        <f t="shared" si="56"/>
        <v>2797397.72872</v>
      </c>
      <c r="Q17" s="47">
        <v>0.48619000000000001</v>
      </c>
      <c r="R17" s="47">
        <v>13674.79356</v>
      </c>
      <c r="S17" s="47"/>
      <c r="T17" s="48"/>
      <c r="U17" s="47">
        <v>1.6549799999999999</v>
      </c>
      <c r="V17" s="47">
        <v>46548.799959999997</v>
      </c>
      <c r="W17" s="47">
        <v>1.5286299999999999</v>
      </c>
      <c r="X17" s="47">
        <v>42994.92828</v>
      </c>
      <c r="Y17" s="47">
        <v>96.760409999999993</v>
      </c>
      <c r="Z17" s="47">
        <v>2721528.7940500001</v>
      </c>
      <c r="AA17" s="45">
        <f t="shared" si="2"/>
        <v>2797397.72872</v>
      </c>
      <c r="AB17" s="49">
        <f t="shared" si="3"/>
        <v>0.99513538215338937</v>
      </c>
      <c r="AC17" s="45">
        <f t="shared" si="4"/>
        <v>46322.357836976269</v>
      </c>
      <c r="AD17" s="45">
        <f t="shared" si="5"/>
        <v>226.44212302372418</v>
      </c>
      <c r="AE17" s="45">
        <f t="shared" si="6"/>
        <v>42785.774384575365</v>
      </c>
      <c r="AF17" s="45">
        <f t="shared" si="7"/>
        <v>209.15389542463211</v>
      </c>
      <c r="AG17" s="45">
        <f t="shared" si="8"/>
        <v>2708289.5965083996</v>
      </c>
      <c r="AH17" s="45">
        <f t="shared" si="9"/>
        <v>13239.197541600337</v>
      </c>
      <c r="AI17" s="45"/>
      <c r="AJ17" s="45">
        <f>AC17/D17</f>
        <v>8959.1069986106759</v>
      </c>
      <c r="AK17" s="45">
        <f>AD17/($AI$2*D17)</f>
        <v>14.598560348920078</v>
      </c>
      <c r="AL17" s="45">
        <f>AE17/D17</f>
        <v>8275.1040454129052</v>
      </c>
      <c r="AM17" s="45">
        <f>AF17/($AI$2*D17)</f>
        <v>13.484000784820029</v>
      </c>
      <c r="AN17" s="45">
        <f t="shared" si="10"/>
        <v>8288.5880461977249</v>
      </c>
      <c r="AO17" s="45">
        <f>AG17/D17</f>
        <v>523804.4307618243</v>
      </c>
      <c r="AP17" s="45">
        <f>AH17/($AI$2*D17)</f>
        <v>853.52151667504791</v>
      </c>
      <c r="AQ17" s="45">
        <f t="shared" si="11"/>
        <v>524657.95227849938</v>
      </c>
      <c r="AR17" s="45">
        <f t="shared" si="12"/>
        <v>532946.54032469715</v>
      </c>
      <c r="AS17" s="45">
        <f t="shared" si="13"/>
        <v>1566.7212429546532</v>
      </c>
      <c r="AT17" s="45">
        <f t="shared" si="14"/>
        <v>7.658757045346845</v>
      </c>
      <c r="AU17" s="45">
        <f>AS17/D17</f>
        <v>303.01616558522079</v>
      </c>
      <c r="AV17" s="45">
        <f>AT17/($AI$2*D17)</f>
        <v>0.49375454279987835</v>
      </c>
      <c r="AW17" s="45">
        <f t="shared" si="15"/>
        <v>303.50992012802067</v>
      </c>
      <c r="AX17" s="99"/>
      <c r="AY17" s="99">
        <f t="shared" ref="AY17:AZ17" si="57">AQ17</f>
        <v>524657.95227849938</v>
      </c>
      <c r="AZ17" s="47">
        <f t="shared" si="57"/>
        <v>532946.54032469715</v>
      </c>
      <c r="BA17" s="47">
        <f t="shared" si="17"/>
        <v>2764523.7223300003</v>
      </c>
      <c r="BB17" s="45">
        <f t="shared" si="18"/>
        <v>303.50992012802067</v>
      </c>
      <c r="BC17" s="45">
        <f t="shared" si="19"/>
        <v>524961.46219862741</v>
      </c>
      <c r="BD17" s="45">
        <f t="shared" si="20"/>
        <v>187258.81443584125</v>
      </c>
      <c r="BE17" s="45">
        <f t="shared" si="21"/>
        <v>971357.15414885269</v>
      </c>
      <c r="BF17" s="45">
        <f t="shared" ref="BF17:BG17" si="58">AZ17-BD17</f>
        <v>345687.72588885587</v>
      </c>
      <c r="BG17" s="45">
        <f t="shared" si="58"/>
        <v>1793166.5681811476</v>
      </c>
      <c r="BI17" s="280">
        <f>0.75*BE17</f>
        <v>728517.86561163957</v>
      </c>
      <c r="BJ17" s="280">
        <f>0.75*BD17</f>
        <v>140444.11082688093</v>
      </c>
      <c r="BK17" s="281">
        <f>BI17/B17</f>
        <v>0.1265208944124083</v>
      </c>
      <c r="BL17" s="281">
        <f>BI17/C17</f>
        <v>0.25901504558609373</v>
      </c>
      <c r="BM17" s="279"/>
      <c r="BN17" s="280">
        <f>0.25*BE17+BG17</f>
        <v>2036005.8567183607</v>
      </c>
      <c r="BO17" s="280">
        <f>BF17+0.25*BD17</f>
        <v>392502.42949781619</v>
      </c>
      <c r="BP17" s="281">
        <f>BN17/B17</f>
        <v>0.35359089211166894</v>
      </c>
      <c r="BQ17" s="281">
        <f>BN17/C17</f>
        <v>0.72387538409742258</v>
      </c>
      <c r="BR17" s="279"/>
      <c r="BS17" s="280">
        <f>SUM(AS17:AT17)</f>
        <v>1574.38</v>
      </c>
      <c r="BT17" s="280">
        <f>BB17</f>
        <v>303.50992012802067</v>
      </c>
      <c r="BU17" s="281">
        <f>BS17/B17</f>
        <v>2.7342083859230049E-4</v>
      </c>
      <c r="BV17" s="281">
        <f>BS17/C17</f>
        <v>5.5975031872069309E-4</v>
      </c>
      <c r="BW17" s="279"/>
      <c r="BX17" s="280">
        <f>H17</f>
        <v>0</v>
      </c>
      <c r="BY17" s="280">
        <f>BX17/D17</f>
        <v>0</v>
      </c>
      <c r="BZ17" s="281">
        <f>BX17/B17</f>
        <v>0</v>
      </c>
      <c r="CA17" s="281">
        <f>BX17/C17</f>
        <v>0</v>
      </c>
      <c r="CC17" s="21"/>
    </row>
    <row r="18" spans="1:81" ht="14.25" customHeight="1" x14ac:dyDescent="0.35">
      <c r="A18" s="44" t="s">
        <v>28</v>
      </c>
      <c r="B18" s="45">
        <f>'JMP Total sum FINAL calcs'!V18*100/'JMP Total sum FINAL calcs'!U18</f>
        <v>31910638.871927045</v>
      </c>
      <c r="C18" s="45">
        <f t="shared" si="0"/>
        <v>15779811.72346</v>
      </c>
      <c r="D18" s="46">
        <f>[1]HH_Islam_wealth!D21</f>
        <v>5.2420771378022604</v>
      </c>
      <c r="E18" s="46">
        <v>51.991439999999997</v>
      </c>
      <c r="F18" s="46">
        <v>8204150.7791499998</v>
      </c>
      <c r="G18" s="47">
        <v>0</v>
      </c>
      <c r="H18" s="47">
        <v>0</v>
      </c>
      <c r="I18" s="47">
        <v>0</v>
      </c>
      <c r="J18" s="47">
        <v>0</v>
      </c>
      <c r="K18" s="47"/>
      <c r="L18" s="47"/>
      <c r="M18" s="47">
        <v>100</v>
      </c>
      <c r="N18" s="47">
        <v>15779811.72346</v>
      </c>
      <c r="O18" s="47">
        <f t="shared" ref="O18:P18" si="59">M18</f>
        <v>100</v>
      </c>
      <c r="P18" s="47">
        <f t="shared" si="59"/>
        <v>15779811.72346</v>
      </c>
      <c r="Q18" s="47">
        <v>0</v>
      </c>
      <c r="R18" s="47">
        <v>0</v>
      </c>
      <c r="S18" s="47"/>
      <c r="T18" s="48"/>
      <c r="U18" s="47">
        <v>0.375</v>
      </c>
      <c r="V18" s="47">
        <v>59174.293960000003</v>
      </c>
      <c r="W18" s="47">
        <v>0.1</v>
      </c>
      <c r="X18" s="47">
        <v>15779.81172</v>
      </c>
      <c r="Y18" s="47">
        <v>99.525000000000006</v>
      </c>
      <c r="Z18" s="47">
        <v>15704857.617769999</v>
      </c>
      <c r="AA18" s="45">
        <f t="shared" si="2"/>
        <v>15779811.72346</v>
      </c>
      <c r="AB18" s="49">
        <f t="shared" si="3"/>
        <v>1</v>
      </c>
      <c r="AC18" s="45">
        <f t="shared" si="4"/>
        <v>59174.293960000003</v>
      </c>
      <c r="AD18" s="45">
        <f t="shared" si="5"/>
        <v>0</v>
      </c>
      <c r="AE18" s="45">
        <f t="shared" si="6"/>
        <v>15779.81172</v>
      </c>
      <c r="AF18" s="45">
        <f t="shared" si="7"/>
        <v>0</v>
      </c>
      <c r="AG18" s="45">
        <f t="shared" si="8"/>
        <v>15704857.617769999</v>
      </c>
      <c r="AH18" s="45">
        <f t="shared" si="9"/>
        <v>0</v>
      </c>
      <c r="AI18" s="45"/>
      <c r="AJ18" s="45">
        <f>AC18/D18</f>
        <v>11288.329493146071</v>
      </c>
      <c r="AK18" s="45">
        <f>AD18/($AI$2*D18)</f>
        <v>0</v>
      </c>
      <c r="AL18" s="45">
        <f>AE18/D18</f>
        <v>3010.2211976635817</v>
      </c>
      <c r="AM18" s="45">
        <f>AF18/($AI$2*D18)</f>
        <v>0</v>
      </c>
      <c r="AN18" s="45">
        <f t="shared" si="10"/>
        <v>3010.2211976635817</v>
      </c>
      <c r="AO18" s="45">
        <f>AG18/D18</f>
        <v>2995922.6476309081</v>
      </c>
      <c r="AP18" s="45">
        <f>AH18/($AI$2*D18)</f>
        <v>0</v>
      </c>
      <c r="AQ18" s="45">
        <f t="shared" si="11"/>
        <v>2995922.6476309081</v>
      </c>
      <c r="AR18" s="45">
        <f t="shared" si="12"/>
        <v>2998932.8688285719</v>
      </c>
      <c r="AS18" s="45">
        <f t="shared" si="13"/>
        <v>0</v>
      </c>
      <c r="AT18" s="45">
        <f t="shared" si="14"/>
        <v>0</v>
      </c>
      <c r="AU18" s="45">
        <f>AS18/D18</f>
        <v>0</v>
      </c>
      <c r="AV18" s="45">
        <f>AT18/($AI$2*D18)</f>
        <v>0</v>
      </c>
      <c r="AW18" s="45">
        <f t="shared" si="15"/>
        <v>0</v>
      </c>
      <c r="AX18" s="99"/>
      <c r="AY18" s="99">
        <f t="shared" ref="AY18:AZ18" si="60">AQ18</f>
        <v>2995922.6476309081</v>
      </c>
      <c r="AZ18" s="47">
        <f t="shared" si="60"/>
        <v>2998932.8688285719</v>
      </c>
      <c r="BA18" s="47">
        <f t="shared" si="17"/>
        <v>15720637.42949</v>
      </c>
      <c r="BB18" s="45">
        <f t="shared" si="18"/>
        <v>0</v>
      </c>
      <c r="BC18" s="45">
        <f t="shared" si="19"/>
        <v>2995922.6476309081</v>
      </c>
      <c r="BD18" s="45">
        <f t="shared" si="20"/>
        <v>1559188.3831372857</v>
      </c>
      <c r="BE18" s="45">
        <f t="shared" si="21"/>
        <v>8173385.7767708357</v>
      </c>
      <c r="BF18" s="45">
        <f t="shared" ref="BF18:BG18" si="61">AZ18-BD18</f>
        <v>1439744.4856912862</v>
      </c>
      <c r="BG18" s="45">
        <f t="shared" si="61"/>
        <v>7547251.6527191643</v>
      </c>
      <c r="BI18" s="280">
        <f>0.75*BE18</f>
        <v>6130039.3325781263</v>
      </c>
      <c r="BJ18" s="280">
        <f>0.75*BD18</f>
        <v>1169391.2873529643</v>
      </c>
      <c r="BK18" s="281">
        <f>BI18/B18</f>
        <v>0.19210017565555373</v>
      </c>
      <c r="BL18" s="281">
        <f>BI18/C18</f>
        <v>0.38847354074982637</v>
      </c>
      <c r="BM18" s="279"/>
      <c r="BN18" s="280">
        <f>0.25*BE18+BG18</f>
        <v>9590598.0969118737</v>
      </c>
      <c r="BO18" s="280">
        <f>BF18+0.25*BD18</f>
        <v>1829541.5814756076</v>
      </c>
      <c r="BP18" s="281">
        <f>BN18/B18</f>
        <v>0.30054547436056106</v>
      </c>
      <c r="BQ18" s="281">
        <f>BN18/C18</f>
        <v>0.60777645924972845</v>
      </c>
      <c r="BR18" s="279"/>
      <c r="BS18" s="280">
        <f>SUM(AS18:AT18)</f>
        <v>0</v>
      </c>
      <c r="BT18" s="280">
        <f>BB18</f>
        <v>0</v>
      </c>
      <c r="BU18" s="281">
        <f>BS18/B18</f>
        <v>0</v>
      </c>
      <c r="BV18" s="281">
        <f>BS18/C18</f>
        <v>0</v>
      </c>
      <c r="BW18" s="279"/>
      <c r="BX18" s="280">
        <f>H18</f>
        <v>0</v>
      </c>
      <c r="BY18" s="280">
        <f>BX18/D18</f>
        <v>0</v>
      </c>
      <c r="BZ18" s="281">
        <f>BX18/B18</f>
        <v>0</v>
      </c>
      <c r="CA18" s="281">
        <f>BX18/C18</f>
        <v>0</v>
      </c>
      <c r="CC18" s="21"/>
    </row>
    <row r="19" spans="1:81" ht="14.25" customHeight="1" x14ac:dyDescent="0.35">
      <c r="A19" s="39" t="s">
        <v>181</v>
      </c>
      <c r="B19" s="15"/>
      <c r="C19" s="15"/>
      <c r="D19" s="41"/>
      <c r="E19" s="41"/>
      <c r="F19" s="41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2"/>
      <c r="U19" s="40"/>
      <c r="V19" s="40"/>
      <c r="W19" s="40"/>
      <c r="X19" s="40"/>
      <c r="Y19" s="40"/>
      <c r="Z19" s="40"/>
      <c r="AA19" s="15"/>
      <c r="AB19" s="43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Z19" s="40"/>
      <c r="BA19" s="40"/>
      <c r="BB19" s="15"/>
      <c r="BC19" s="15"/>
      <c r="BD19" s="15"/>
      <c r="BE19" s="15"/>
      <c r="BF19" s="15"/>
      <c r="BG19" s="15"/>
      <c r="BI19" s="294"/>
      <c r="BJ19" s="294"/>
      <c r="BK19" s="288"/>
      <c r="BL19" s="288"/>
      <c r="BM19" s="287"/>
      <c r="BN19" s="294"/>
      <c r="BO19" s="294"/>
      <c r="BP19" s="288"/>
      <c r="BQ19" s="288"/>
      <c r="BR19" s="287"/>
      <c r="BS19" s="294"/>
      <c r="BT19" s="294"/>
      <c r="BU19" s="288"/>
      <c r="BV19" s="288"/>
      <c r="BW19" s="287"/>
      <c r="BX19" s="294"/>
      <c r="BY19" s="294"/>
      <c r="BZ19" s="288"/>
      <c r="CA19" s="288"/>
      <c r="CC19" s="21"/>
    </row>
    <row r="20" spans="1:81" ht="14.25" customHeight="1" x14ac:dyDescent="0.35">
      <c r="A20" s="51" t="s">
        <v>35</v>
      </c>
      <c r="B20" s="52" t="e">
        <f>'JMP Total sum FINAL calcs'!V20*100/'JMP Total sum FINAL calcs'!U20</f>
        <v>#DIV/0!</v>
      </c>
      <c r="C20" s="52">
        <f t="shared" si="0"/>
        <v>0</v>
      </c>
      <c r="D20" s="53">
        <f>[1]HH_Islam_wealth!D23</f>
        <v>3.8540572160788473</v>
      </c>
      <c r="E20" s="54">
        <v>99.9</v>
      </c>
      <c r="F20" s="54">
        <v>428112</v>
      </c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6"/>
      <c r="U20" s="55"/>
      <c r="V20" s="55"/>
      <c r="W20" s="55"/>
      <c r="X20" s="55"/>
      <c r="Y20" s="55"/>
      <c r="Z20" s="55"/>
      <c r="AA20" s="52"/>
      <c r="AB20" s="57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100"/>
      <c r="AY20" s="55" t="s">
        <v>238</v>
      </c>
      <c r="AZ20" s="55">
        <f t="shared" ref="AZ19:AZ20" si="62">AR20</f>
        <v>0</v>
      </c>
      <c r="BA20" s="55">
        <f t="shared" si="17"/>
        <v>0</v>
      </c>
      <c r="BB20" s="52" t="s">
        <v>238</v>
      </c>
      <c r="BC20" s="52" t="s">
        <v>238</v>
      </c>
      <c r="BD20" s="52">
        <f t="shared" si="20"/>
        <v>0</v>
      </c>
      <c r="BE20" s="52">
        <f t="shared" si="21"/>
        <v>0</v>
      </c>
      <c r="BF20" s="52">
        <f t="shared" ref="BF20:BG20" si="63">AZ20-BD20</f>
        <v>0</v>
      </c>
      <c r="BG20" s="52">
        <f t="shared" si="63"/>
        <v>0</v>
      </c>
      <c r="BI20" s="280">
        <f>0.75*BE20</f>
        <v>0</v>
      </c>
      <c r="BJ20" s="280">
        <f>0.75*BD20</f>
        <v>0</v>
      </c>
      <c r="BK20" s="281" t="e">
        <f>BI20/B20</f>
        <v>#DIV/0!</v>
      </c>
      <c r="BL20" s="281" t="e">
        <f>BI20/C20</f>
        <v>#DIV/0!</v>
      </c>
      <c r="BM20" s="279"/>
      <c r="BN20" s="280">
        <f>0.25*BE20+BG20</f>
        <v>0</v>
      </c>
      <c r="BO20" s="280">
        <f>BF20+0.25*BD20</f>
        <v>0</v>
      </c>
      <c r="BP20" s="281" t="e">
        <f>BN20/B20</f>
        <v>#DIV/0!</v>
      </c>
      <c r="BQ20" s="281" t="e">
        <f>BN20/C20</f>
        <v>#DIV/0!</v>
      </c>
      <c r="BR20" s="279"/>
      <c r="BS20" s="280">
        <f>SUM(AS20:AT20)</f>
        <v>0</v>
      </c>
      <c r="BT20" s="280" t="str">
        <f>BB20</f>
        <v>-</v>
      </c>
      <c r="BU20" s="281" t="e">
        <f>BS20/B20</f>
        <v>#DIV/0!</v>
      </c>
      <c r="BV20" s="281" t="e">
        <f>BS20/C20</f>
        <v>#DIV/0!</v>
      </c>
      <c r="BW20" s="279"/>
      <c r="BX20" s="280">
        <f>H20</f>
        <v>0</v>
      </c>
      <c r="BY20" s="280">
        <f>BX20/D20</f>
        <v>0</v>
      </c>
      <c r="BZ20" s="281" t="e">
        <f>BX20/B20</f>
        <v>#DIV/0!</v>
      </c>
      <c r="CA20" s="281" t="e">
        <f>BX20/C20</f>
        <v>#DIV/0!</v>
      </c>
      <c r="CC20" s="21"/>
    </row>
    <row r="21" spans="1:81" ht="14.25" customHeight="1" x14ac:dyDescent="0.35">
      <c r="A21" s="51" t="s">
        <v>36</v>
      </c>
      <c r="B21" s="52">
        <f>'JMP Total sum FINAL calcs'!V21*100/'JMP Total sum FINAL calcs'!U21</f>
        <v>16005372.513185309</v>
      </c>
      <c r="C21" s="52">
        <f t="shared" si="0"/>
        <v>12327338.357870001</v>
      </c>
      <c r="D21" s="53">
        <f>[1]HH_Islam_wealth!D24</f>
        <v>4.6118431303246599</v>
      </c>
      <c r="E21" s="53">
        <v>10.866820000000001</v>
      </c>
      <c r="F21" s="53">
        <v>1339590.15772</v>
      </c>
      <c r="G21" s="55">
        <v>41.22204</v>
      </c>
      <c r="H21" s="55">
        <v>5081580.3681500005</v>
      </c>
      <c r="I21" s="55">
        <v>3.3170700000000002</v>
      </c>
      <c r="J21" s="55">
        <v>408905.93089999998</v>
      </c>
      <c r="K21" s="55"/>
      <c r="L21" s="55"/>
      <c r="M21" s="55">
        <v>48.304459999999999</v>
      </c>
      <c r="N21" s="55">
        <v>5954654.7993999999</v>
      </c>
      <c r="O21" s="55">
        <f t="shared" ref="O21:P21" si="64">M21</f>
        <v>48.304459999999999</v>
      </c>
      <c r="P21" s="55">
        <f t="shared" si="64"/>
        <v>5954654.7993999999</v>
      </c>
      <c r="Q21" s="55">
        <v>7.1564300000000003</v>
      </c>
      <c r="R21" s="55">
        <v>882197.25942000002</v>
      </c>
      <c r="S21" s="55"/>
      <c r="T21" s="56"/>
      <c r="U21" s="55">
        <v>3.42841</v>
      </c>
      <c r="V21" s="55">
        <v>422631.89584999997</v>
      </c>
      <c r="W21" s="55">
        <v>52.03248</v>
      </c>
      <c r="X21" s="55">
        <v>6414220.1629699999</v>
      </c>
      <c r="Y21" s="55">
        <v>0</v>
      </c>
      <c r="Z21" s="55">
        <v>0</v>
      </c>
      <c r="AA21" s="52">
        <f t="shared" ref="AA21:AA22" si="65">P21+T21</f>
        <v>5954654.7993999999</v>
      </c>
      <c r="AB21" s="57">
        <f t="shared" ref="AB21:AB22" si="66">AA21/(AA21+R21)</f>
        <v>0.87096440703555866</v>
      </c>
      <c r="AC21" s="52">
        <f t="shared" ref="AC21:AC22" si="67">V21*AB21</f>
        <v>368097.33856330923</v>
      </c>
      <c r="AD21" s="52">
        <f t="shared" ref="AD21:AD22" si="68">V21*(1-AB21)</f>
        <v>54534.557286690761</v>
      </c>
      <c r="AE21" s="52">
        <f t="shared" ref="AE21:AE22" si="69">X21*AB21</f>
        <v>5586557.4608366909</v>
      </c>
      <c r="AF21" s="52">
        <f t="shared" ref="AF21:AF22" si="70">X21*(1-AB21)</f>
        <v>827662.70213330945</v>
      </c>
      <c r="AG21" s="52">
        <f t="shared" ref="AG21:AG22" si="71">Z21*AB21</f>
        <v>0</v>
      </c>
      <c r="AH21" s="52">
        <f t="shared" ref="AH21:AH22" si="72">Z21*(1-AB21)</f>
        <v>0</v>
      </c>
      <c r="AI21" s="52"/>
      <c r="AJ21" s="52">
        <f>AC21/D21</f>
        <v>79815.667654202334</v>
      </c>
      <c r="AK21" s="52">
        <f>AD21/($AI$2*D21)</f>
        <v>3941.6314147160865</v>
      </c>
      <c r="AL21" s="52">
        <f>AE21/D21</f>
        <v>1211350.278612667</v>
      </c>
      <c r="AM21" s="52">
        <f>AF21/($AI$2*D21)</f>
        <v>59821.541969565682</v>
      </c>
      <c r="AN21" s="52">
        <f t="shared" ref="AN21:AN22" si="73">AL21+AM21</f>
        <v>1271171.8205822327</v>
      </c>
      <c r="AO21" s="52">
        <f>AG21/D21</f>
        <v>0</v>
      </c>
      <c r="AP21" s="52">
        <f>AH21/($AI$2*D21)</f>
        <v>0</v>
      </c>
      <c r="AQ21" s="52">
        <f t="shared" ref="AQ21:AQ22" si="74">AO21+AP21</f>
        <v>0</v>
      </c>
      <c r="AR21" s="52">
        <f t="shared" ref="AR21:AR22" si="75">AN21+AQ21</f>
        <v>1271171.8205822327</v>
      </c>
      <c r="AS21" s="52">
        <f t="shared" ref="AS21:AS22" si="76">J21*AB21</f>
        <v>356142.5116396416</v>
      </c>
      <c r="AT21" s="52">
        <f t="shared" ref="AT21:AT22" si="77">J21*(1-AB21)</f>
        <v>52763.419260358372</v>
      </c>
      <c r="AU21" s="52">
        <f>AS21/D21</f>
        <v>77223.466101408834</v>
      </c>
      <c r="AV21" s="52">
        <f>AT21/($AI$2*D21)</f>
        <v>3813.6176628543149</v>
      </c>
      <c r="AW21" s="52">
        <f t="shared" ref="AW21:AW22" si="78">SUM(AU21:AV21)</f>
        <v>81037.083764263152</v>
      </c>
      <c r="AX21" s="100"/>
      <c r="AY21" s="100">
        <f t="shared" ref="AY21:AZ21" si="79">AQ21</f>
        <v>0</v>
      </c>
      <c r="AZ21" s="55">
        <f t="shared" si="79"/>
        <v>1271171.8205822327</v>
      </c>
      <c r="BA21" s="55">
        <f t="shared" si="17"/>
        <v>6414220.1629699999</v>
      </c>
      <c r="BB21" s="52">
        <f t="shared" ref="BB21:BB22" si="80">AW21</f>
        <v>81037.083764263152</v>
      </c>
      <c r="BC21" s="52">
        <f t="shared" ref="BC21:BC22" si="81">BB21+AY21</f>
        <v>81037.083764263152</v>
      </c>
      <c r="BD21" s="52">
        <f t="shared" si="20"/>
        <v>138135.95363339418</v>
      </c>
      <c r="BE21" s="52">
        <f t="shared" si="21"/>
        <v>697021.75951365661</v>
      </c>
      <c r="BF21" s="52">
        <f t="shared" ref="BF21:BG21" si="82">AZ21-BD21</f>
        <v>1133035.8669488386</v>
      </c>
      <c r="BG21" s="52">
        <f t="shared" si="82"/>
        <v>5717198.4034563433</v>
      </c>
      <c r="BI21" s="280">
        <f>0.75*BE21</f>
        <v>522766.31963524246</v>
      </c>
      <c r="BJ21" s="280">
        <f>0.75*BD21</f>
        <v>103601.96522504563</v>
      </c>
      <c r="BK21" s="281">
        <f>BI21/B21</f>
        <v>3.2661927687380271E-2</v>
      </c>
      <c r="BL21" s="281">
        <f>BI21/C21</f>
        <v>4.2407071539615745E-2</v>
      </c>
      <c r="BM21" s="279"/>
      <c r="BN21" s="280">
        <f>0.25*BE21+BG21</f>
        <v>5891453.8433347577</v>
      </c>
      <c r="BO21" s="280">
        <f>BF21+0.25*BD21</f>
        <v>1167569.8553571871</v>
      </c>
      <c r="BP21" s="281">
        <f>BN21/B21</f>
        <v>0.36809226642374909</v>
      </c>
      <c r="BQ21" s="281">
        <f>BN21/C21</f>
        <v>0.47791775258391805</v>
      </c>
      <c r="BR21" s="279"/>
      <c r="BS21" s="280">
        <f>SUM(AS21:AT21)</f>
        <v>408905.93089999998</v>
      </c>
      <c r="BT21" s="280">
        <f>BB21</f>
        <v>81037.083764263152</v>
      </c>
      <c r="BU21" s="281">
        <f>BS21/B21</f>
        <v>2.5548042106682687E-2</v>
      </c>
      <c r="BV21" s="281">
        <f>BS21/C21</f>
        <v>3.3170658501390678E-2</v>
      </c>
      <c r="BW21" s="279"/>
      <c r="BX21" s="280">
        <f>H21</f>
        <v>5081580.3681500005</v>
      </c>
      <c r="BY21" s="280">
        <f>BX21/D21</f>
        <v>1101854.5567468754</v>
      </c>
      <c r="BZ21" s="281">
        <f>BX21/B21</f>
        <v>0.31749216483176307</v>
      </c>
      <c r="CA21" s="281">
        <f>BX21/C21</f>
        <v>0.41222040156834222</v>
      </c>
      <c r="CC21" s="21"/>
    </row>
    <row r="22" spans="1:81" ht="14.25" customHeight="1" x14ac:dyDescent="0.35">
      <c r="A22" s="51" t="s">
        <v>4</v>
      </c>
      <c r="B22" s="52">
        <f>'JMP Total sum FINAL calcs'!V22*100/'JMP Total sum FINAL calcs'!U22</f>
        <v>1409515977.5462778</v>
      </c>
      <c r="C22" s="52">
        <f t="shared" si="0"/>
        <v>592561090.8693099</v>
      </c>
      <c r="D22" s="53">
        <f>[1]HH_Islam_wealth!D25</f>
        <v>3.3844078411709302</v>
      </c>
      <c r="E22" s="53">
        <v>53.76699</v>
      </c>
      <c r="F22" s="53">
        <v>318602257.33249003</v>
      </c>
      <c r="G22" s="55">
        <v>0.45071</v>
      </c>
      <c r="H22" s="55">
        <v>2670719.3567900001</v>
      </c>
      <c r="I22" s="55">
        <v>17.585889999999999</v>
      </c>
      <c r="J22" s="55">
        <v>104207160.57197</v>
      </c>
      <c r="K22" s="55">
        <v>20.36843</v>
      </c>
      <c r="L22" s="55">
        <v>120695397.08905999</v>
      </c>
      <c r="M22" s="55"/>
      <c r="N22" s="55"/>
      <c r="O22" s="55">
        <f t="shared" ref="O22:P22" si="83">K22</f>
        <v>20.36843</v>
      </c>
      <c r="P22" s="55">
        <f t="shared" si="83"/>
        <v>120695397.08905999</v>
      </c>
      <c r="Q22" s="55">
        <v>5.52433</v>
      </c>
      <c r="R22" s="55">
        <v>32735048.41739</v>
      </c>
      <c r="S22" s="55">
        <v>56.070630000000001</v>
      </c>
      <c r="T22" s="56">
        <v>332252765.43409997</v>
      </c>
      <c r="U22" s="55">
        <v>38.497250000000001</v>
      </c>
      <c r="V22" s="55">
        <v>228119710.96384001</v>
      </c>
      <c r="W22" s="55">
        <v>5.47</v>
      </c>
      <c r="X22" s="55">
        <v>32413091.67055</v>
      </c>
      <c r="Y22" s="55">
        <v>37.99615</v>
      </c>
      <c r="Z22" s="55">
        <v>225150408.30616</v>
      </c>
      <c r="AA22" s="52">
        <f t="shared" si="65"/>
        <v>452948162.52315998</v>
      </c>
      <c r="AB22" s="57">
        <f t="shared" si="66"/>
        <v>0.93260000000000631</v>
      </c>
      <c r="AC22" s="52">
        <f t="shared" si="67"/>
        <v>212744442.44487864</v>
      </c>
      <c r="AD22" s="52">
        <f t="shared" si="68"/>
        <v>15375268.518961376</v>
      </c>
      <c r="AE22" s="52">
        <f t="shared" si="69"/>
        <v>30228449.291955136</v>
      </c>
      <c r="AF22" s="52">
        <f t="shared" si="70"/>
        <v>2184642.3785948656</v>
      </c>
      <c r="AG22" s="52">
        <f t="shared" si="71"/>
        <v>209975270.78632623</v>
      </c>
      <c r="AH22" s="52">
        <f t="shared" si="72"/>
        <v>15175137.519833762</v>
      </c>
      <c r="AI22" s="52"/>
      <c r="AJ22" s="52">
        <f>AC22/D22</f>
        <v>62860167.104232267</v>
      </c>
      <c r="AK22" s="52">
        <f>AD22/($AI$2*D22)</f>
        <v>1514323.8483182602</v>
      </c>
      <c r="AL22" s="52">
        <f>AE22/D22</f>
        <v>8931680.4329045527</v>
      </c>
      <c r="AM22" s="52">
        <f>AF22/($AI$2*D22)</f>
        <v>215167.36763803932</v>
      </c>
      <c r="AN22" s="52">
        <f t="shared" si="73"/>
        <v>9146847.8005425911</v>
      </c>
      <c r="AO22" s="52">
        <f>AG22/D22</f>
        <v>62041952.577937365</v>
      </c>
      <c r="AP22" s="52">
        <f>AH22/($AI$2*D22)</f>
        <v>1494612.7685154616</v>
      </c>
      <c r="AQ22" s="52">
        <f t="shared" si="74"/>
        <v>63536565.346452825</v>
      </c>
      <c r="AR22" s="52">
        <f t="shared" si="75"/>
        <v>72683413.14699541</v>
      </c>
      <c r="AS22" s="52">
        <f t="shared" si="76"/>
        <v>97183597.949419886</v>
      </c>
      <c r="AT22" s="52">
        <f t="shared" si="77"/>
        <v>7023562.6225501206</v>
      </c>
      <c r="AU22" s="52">
        <f>AS22/D22</f>
        <v>28715096.55756988</v>
      </c>
      <c r="AV22" s="52">
        <f>AT22/($AI$2*D22)</f>
        <v>691756.91900064889</v>
      </c>
      <c r="AW22" s="52">
        <f t="shared" si="78"/>
        <v>29406853.476570528</v>
      </c>
      <c r="AX22" s="100"/>
      <c r="AY22" s="100">
        <f t="shared" ref="AY22:AZ22" si="84">AQ22</f>
        <v>63536565.346452825</v>
      </c>
      <c r="AZ22" s="55">
        <f t="shared" si="84"/>
        <v>72683413.14699541</v>
      </c>
      <c r="BA22" s="55">
        <f t="shared" si="17"/>
        <v>257563499.97670999</v>
      </c>
      <c r="BB22" s="52">
        <f t="shared" si="80"/>
        <v>29406853.476570528</v>
      </c>
      <c r="BC22" s="52">
        <f t="shared" si="81"/>
        <v>92943418.823023349</v>
      </c>
      <c r="BD22" s="52">
        <f t="shared" si="20"/>
        <v>39079683.47840371</v>
      </c>
      <c r="BE22" s="52">
        <f t="shared" si="21"/>
        <v>138484141.27612767</v>
      </c>
      <c r="BF22" s="52">
        <f t="shared" ref="BF22:BG22" si="85">AZ22-BD22</f>
        <v>33603729.6685917</v>
      </c>
      <c r="BG22" s="52">
        <f t="shared" si="85"/>
        <v>119079358.70058233</v>
      </c>
      <c r="BI22" s="280">
        <f>0.75*BE22</f>
        <v>103863105.95709574</v>
      </c>
      <c r="BJ22" s="280">
        <f>0.75*BD22</f>
        <v>29309762.608802781</v>
      </c>
      <c r="BK22" s="281">
        <f>BI22/B22</f>
        <v>7.368707245014941E-2</v>
      </c>
      <c r="BL22" s="281">
        <f>BI22/C22</f>
        <v>0.17527830894992544</v>
      </c>
      <c r="BM22" s="279"/>
      <c r="BN22" s="280">
        <f>0.25*BE22+BG22</f>
        <v>153700394.01961425</v>
      </c>
      <c r="BO22" s="280">
        <f>BF22+0.25*BD22</f>
        <v>43373650.53819263</v>
      </c>
      <c r="BP22" s="281">
        <f>BN22/B22</f>
        <v>0.10904480436410513</v>
      </c>
      <c r="BQ22" s="281">
        <f>BN22/C22</f>
        <v>0.25938320350080674</v>
      </c>
      <c r="BR22" s="279"/>
      <c r="BS22" s="280">
        <f>SUM(AS22:AT22)</f>
        <v>104207160.57197</v>
      </c>
      <c r="BT22" s="280">
        <f>BB22</f>
        <v>29406853.476570528</v>
      </c>
      <c r="BU22" s="281">
        <f>BS22/B22</f>
        <v>7.3931166607544632E-2</v>
      </c>
      <c r="BV22" s="281">
        <f>BS22/C22</f>
        <v>0.17585893197795704</v>
      </c>
      <c r="BW22" s="279"/>
      <c r="BX22" s="280">
        <f>H22</f>
        <v>2670719.3567900001</v>
      </c>
      <c r="BY22" s="280">
        <f>BX22/D22</f>
        <v>789124.56244221155</v>
      </c>
      <c r="BZ22" s="281">
        <f>BX22/B22</f>
        <v>1.8947776395122943E-3</v>
      </c>
      <c r="CA22" s="281">
        <f>BX22/C22</f>
        <v>4.5070785070817796E-3</v>
      </c>
      <c r="CC22" s="21"/>
    </row>
    <row r="23" spans="1:81" ht="14.25" customHeight="1" x14ac:dyDescent="0.35">
      <c r="A23" s="51" t="s">
        <v>37</v>
      </c>
      <c r="B23" s="52" t="e">
        <f>'JMP Total sum FINAL calcs'!V23*100/'JMP Total sum FINAL calcs'!U23</f>
        <v>#DIV/0!</v>
      </c>
      <c r="C23" s="52">
        <f t="shared" si="0"/>
        <v>0</v>
      </c>
      <c r="D23" s="53">
        <f>[1]HH_Islam_wealth!D26</f>
        <v>2.9093509951891199</v>
      </c>
      <c r="E23" s="54">
        <v>100</v>
      </c>
      <c r="F23" s="54">
        <v>7364883</v>
      </c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6"/>
      <c r="U23" s="55"/>
      <c r="V23" s="55"/>
      <c r="W23" s="55"/>
      <c r="X23" s="55"/>
      <c r="Y23" s="55"/>
      <c r="Z23" s="55"/>
      <c r="AA23" s="52"/>
      <c r="AB23" s="57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100"/>
      <c r="AY23" s="55" t="s">
        <v>238</v>
      </c>
      <c r="AZ23" s="55">
        <f t="shared" ref="AZ23:AZ24" si="86">AR23</f>
        <v>0</v>
      </c>
      <c r="BA23" s="55">
        <f t="shared" si="17"/>
        <v>0</v>
      </c>
      <c r="BB23" s="52">
        <v>0</v>
      </c>
      <c r="BC23" s="52" t="s">
        <v>238</v>
      </c>
      <c r="BD23" s="52">
        <f t="shared" si="20"/>
        <v>0</v>
      </c>
      <c r="BE23" s="52">
        <f t="shared" si="21"/>
        <v>0</v>
      </c>
      <c r="BF23" s="52">
        <f t="shared" ref="BF23:BG23" si="87">AZ23-BD23</f>
        <v>0</v>
      </c>
      <c r="BG23" s="52">
        <f t="shared" si="87"/>
        <v>0</v>
      </c>
      <c r="BI23" s="280">
        <f>0.75*BE23</f>
        <v>0</v>
      </c>
      <c r="BJ23" s="280">
        <f>0.75*BD23</f>
        <v>0</v>
      </c>
      <c r="BK23" s="281" t="e">
        <f>BI23/B23</f>
        <v>#DIV/0!</v>
      </c>
      <c r="BL23" s="281" t="e">
        <f>BI23/C23</f>
        <v>#DIV/0!</v>
      </c>
      <c r="BM23" s="279"/>
      <c r="BN23" s="280">
        <f>0.25*BE23+BG23</f>
        <v>0</v>
      </c>
      <c r="BO23" s="280">
        <f>BF23+0.25*BD23</f>
        <v>0</v>
      </c>
      <c r="BP23" s="281" t="e">
        <f>BN23/B23</f>
        <v>#DIV/0!</v>
      </c>
      <c r="BQ23" s="281" t="e">
        <f>BN23/C23</f>
        <v>#DIV/0!</v>
      </c>
      <c r="BR23" s="279"/>
      <c r="BS23" s="280">
        <f>SUM(AS23:AT23)</f>
        <v>0</v>
      </c>
      <c r="BT23" s="280">
        <f>BB23</f>
        <v>0</v>
      </c>
      <c r="BU23" s="281" t="e">
        <f>BS23/B23</f>
        <v>#DIV/0!</v>
      </c>
      <c r="BV23" s="281" t="e">
        <f>BS23/C23</f>
        <v>#DIV/0!</v>
      </c>
      <c r="BW23" s="279"/>
      <c r="BX23" s="280">
        <f>H23</f>
        <v>0</v>
      </c>
      <c r="BY23" s="280">
        <f>BX23/D23</f>
        <v>0</v>
      </c>
      <c r="BZ23" s="281" t="e">
        <f>BX23/B23</f>
        <v>#DIV/0!</v>
      </c>
      <c r="CA23" s="281" t="e">
        <f>BX23/C23</f>
        <v>#DIV/0!</v>
      </c>
      <c r="CC23" s="21"/>
    </row>
    <row r="24" spans="1:81" ht="14.25" customHeight="1" x14ac:dyDescent="0.35">
      <c r="A24" s="51" t="s">
        <v>38</v>
      </c>
      <c r="B24" s="52" t="e">
        <f>'JMP Total sum FINAL calcs'!V24*100/'JMP Total sum FINAL calcs'!U24</f>
        <v>#DIV/0!</v>
      </c>
      <c r="C24" s="52">
        <f t="shared" si="0"/>
        <v>0</v>
      </c>
      <c r="D24" s="53">
        <f>[1]HH_Islam_wealth!D27</f>
        <v>3.0792649719796898</v>
      </c>
      <c r="E24" s="54">
        <v>100</v>
      </c>
      <c r="F24" s="54">
        <v>622567</v>
      </c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6"/>
      <c r="U24" s="55"/>
      <c r="V24" s="55"/>
      <c r="W24" s="55"/>
      <c r="X24" s="55"/>
      <c r="Y24" s="55"/>
      <c r="Z24" s="55"/>
      <c r="AA24" s="52"/>
      <c r="AB24" s="57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100"/>
      <c r="AY24" s="55" t="s">
        <v>238</v>
      </c>
      <c r="AZ24" s="55">
        <f t="shared" si="86"/>
        <v>0</v>
      </c>
      <c r="BA24" s="55">
        <f t="shared" si="17"/>
        <v>0</v>
      </c>
      <c r="BB24" s="52">
        <v>0</v>
      </c>
      <c r="BC24" s="52" t="s">
        <v>238</v>
      </c>
      <c r="BD24" s="52">
        <f t="shared" si="20"/>
        <v>0</v>
      </c>
      <c r="BE24" s="52">
        <f t="shared" si="21"/>
        <v>0</v>
      </c>
      <c r="BF24" s="52">
        <f t="shared" ref="BF24:BG24" si="88">AZ24-BD24</f>
        <v>0</v>
      </c>
      <c r="BG24" s="52">
        <f t="shared" si="88"/>
        <v>0</v>
      </c>
      <c r="BI24" s="280">
        <f>0.75*BE24</f>
        <v>0</v>
      </c>
      <c r="BJ24" s="280">
        <f>0.75*BD24</f>
        <v>0</v>
      </c>
      <c r="BK24" s="281" t="e">
        <f>BI24/B24</f>
        <v>#DIV/0!</v>
      </c>
      <c r="BL24" s="281" t="e">
        <f>BI24/C24</f>
        <v>#DIV/0!</v>
      </c>
      <c r="BM24" s="279"/>
      <c r="BN24" s="280">
        <f>0.25*BE24+BG24</f>
        <v>0</v>
      </c>
      <c r="BO24" s="280">
        <f>BF24+0.25*BD24</f>
        <v>0</v>
      </c>
      <c r="BP24" s="281" t="e">
        <f>BN24/B24</f>
        <v>#DIV/0!</v>
      </c>
      <c r="BQ24" s="281" t="e">
        <f>BN24/C24</f>
        <v>#DIV/0!</v>
      </c>
      <c r="BR24" s="279"/>
      <c r="BS24" s="280">
        <f>SUM(AS24:AT24)</f>
        <v>0</v>
      </c>
      <c r="BT24" s="280">
        <f>BB24</f>
        <v>0</v>
      </c>
      <c r="BU24" s="281" t="e">
        <f>BS24/B24</f>
        <v>#DIV/0!</v>
      </c>
      <c r="BV24" s="281" t="e">
        <f>BS24/C24</f>
        <v>#DIV/0!</v>
      </c>
      <c r="BW24" s="279"/>
      <c r="BX24" s="280">
        <f>H24</f>
        <v>0</v>
      </c>
      <c r="BY24" s="280">
        <f>BX24/D24</f>
        <v>0</v>
      </c>
      <c r="BZ24" s="281" t="e">
        <f>BX24/B24</f>
        <v>#DIV/0!</v>
      </c>
      <c r="CA24" s="281" t="e">
        <f>BX24/C24</f>
        <v>#DIV/0!</v>
      </c>
      <c r="CC24" s="21"/>
    </row>
    <row r="25" spans="1:81" ht="14.25" customHeight="1" x14ac:dyDescent="0.35">
      <c r="A25" s="51" t="s">
        <v>40</v>
      </c>
      <c r="B25" s="52">
        <f>'JMP Total sum FINAL calcs'!V25*100/'JMP Total sum FINAL calcs'!U25</f>
        <v>25490969.290557317</v>
      </c>
      <c r="C25" s="52">
        <f t="shared" si="0"/>
        <v>9768646.8662400004</v>
      </c>
      <c r="D25" s="53">
        <f>[1]HH_Islam_wealth!D28</f>
        <v>3.9293088662347602</v>
      </c>
      <c r="E25" s="53">
        <v>53.845939999999999</v>
      </c>
      <c r="F25" s="53">
        <v>5260019.5236099996</v>
      </c>
      <c r="G25" s="55">
        <v>0</v>
      </c>
      <c r="H25" s="55">
        <v>0</v>
      </c>
      <c r="I25" s="55">
        <v>27.369900000000001</v>
      </c>
      <c r="J25" s="55">
        <v>2673669.0441000001</v>
      </c>
      <c r="K25" s="55">
        <v>67.146460000000005</v>
      </c>
      <c r="L25" s="55">
        <v>6559300.6477699997</v>
      </c>
      <c r="M25" s="55"/>
      <c r="N25" s="55"/>
      <c r="O25" s="55">
        <f t="shared" ref="O25:P25" si="89">K25</f>
        <v>67.146460000000005</v>
      </c>
      <c r="P25" s="55">
        <f t="shared" si="89"/>
        <v>6559300.6477699997</v>
      </c>
      <c r="Q25" s="55">
        <v>0.34758</v>
      </c>
      <c r="R25" s="55">
        <v>33953.525249999999</v>
      </c>
      <c r="S25" s="55">
        <v>5.1360599999999996</v>
      </c>
      <c r="T25" s="56">
        <v>501723.64912000002</v>
      </c>
      <c r="U25" s="55">
        <v>9.5</v>
      </c>
      <c r="V25" s="55">
        <v>928021.45229000004</v>
      </c>
      <c r="W25" s="55">
        <v>14.5</v>
      </c>
      <c r="X25" s="55">
        <v>1416453.7956000001</v>
      </c>
      <c r="Y25" s="55">
        <v>48.630099999999999</v>
      </c>
      <c r="Z25" s="55">
        <v>4750502.57424</v>
      </c>
      <c r="AA25" s="52">
        <f t="shared" ref="AA25:AA26" si="90">P25+T25</f>
        <v>7061024.2968899999</v>
      </c>
      <c r="AB25" s="57">
        <f t="shared" ref="AB25:AB26" si="91">AA25/(AA25+R25)</f>
        <v>0.99521442827572382</v>
      </c>
      <c r="AC25" s="52">
        <f t="shared" ref="AC25:AC26" si="92">V25*AB25</f>
        <v>923580.33906839928</v>
      </c>
      <c r="AD25" s="52">
        <f t="shared" ref="AD25:AD26" si="93">V25*(1-AB25)</f>
        <v>4441.1132216007427</v>
      </c>
      <c r="AE25" s="52">
        <f t="shared" ref="AE25:AE26" si="94">X25*AB25</f>
        <v>1409675.254367033</v>
      </c>
      <c r="AF25" s="52">
        <f t="shared" ref="AF25:AF26" si="95">X25*(1-AB25)</f>
        <v>6778.5412329670362</v>
      </c>
      <c r="AG25" s="52">
        <f t="shared" ref="AG25:AG26" si="96">Z25*AB25</f>
        <v>4727768.7034446159</v>
      </c>
      <c r="AH25" s="52">
        <f t="shared" ref="AH25:AH26" si="97">Z25*(1-AB25)</f>
        <v>22733.870795384162</v>
      </c>
      <c r="AI25" s="52"/>
      <c r="AJ25" s="52">
        <f>AC25/D25</f>
        <v>235049.05582884743</v>
      </c>
      <c r="AK25" s="52">
        <f>AD25/($AI$2*D25)</f>
        <v>376.7510074323763</v>
      </c>
      <c r="AL25" s="52">
        <f>AE25/D25</f>
        <v>358759.08521231799</v>
      </c>
      <c r="AM25" s="52">
        <f>AF25/($AI$2*D25)</f>
        <v>575.04101134393966</v>
      </c>
      <c r="AN25" s="52">
        <f t="shared" ref="AN25:AN26" si="98">AL25+AM25</f>
        <v>359334.12622366194</v>
      </c>
      <c r="AO25" s="52">
        <f>AG25/D25</f>
        <v>1203206.178081637</v>
      </c>
      <c r="AP25" s="52">
        <f>AH25/($AI$2*D25)</f>
        <v>1928.5724766799149</v>
      </c>
      <c r="AQ25" s="52">
        <f t="shared" ref="AQ25:AQ26" si="99">AO25+AP25</f>
        <v>1205134.7505583169</v>
      </c>
      <c r="AR25" s="52">
        <f t="shared" ref="AR25:AR26" si="100">AN25+AQ25</f>
        <v>1564468.8767819789</v>
      </c>
      <c r="AS25" s="52">
        <f t="shared" ref="AS25:AS26" si="101">J25*AB25</f>
        <v>2660874.0091224825</v>
      </c>
      <c r="AT25" s="52">
        <f t="shared" ref="AT25:AT26" si="102">J25*(1-AB25)</f>
        <v>12795.034977517491</v>
      </c>
      <c r="AU25" s="52">
        <f>AS25/D25</f>
        <v>677186.26855420787</v>
      </c>
      <c r="AV25" s="52">
        <f>AT25/($AI$2*D25)</f>
        <v>1085.4355827872146</v>
      </c>
      <c r="AW25" s="52">
        <f t="shared" ref="AW25:AW26" si="103">SUM(AU25:AV25)</f>
        <v>678271.70413699513</v>
      </c>
      <c r="AX25" s="100"/>
      <c r="AY25" s="100">
        <f t="shared" ref="AY25:AZ25" si="104">AQ25</f>
        <v>1205134.7505583169</v>
      </c>
      <c r="AZ25" s="55">
        <f t="shared" si="104"/>
        <v>1564468.8767819789</v>
      </c>
      <c r="BA25" s="55">
        <f t="shared" si="17"/>
        <v>6166956.3698399998</v>
      </c>
      <c r="BB25" s="52">
        <f t="shared" ref="BB25:BB26" si="105">AW25</f>
        <v>678271.70413699513</v>
      </c>
      <c r="BC25" s="52">
        <f t="shared" ref="BC25:BC26" si="106">BB25+AY25</f>
        <v>1883406.4546953121</v>
      </c>
      <c r="BD25" s="52">
        <f t="shared" si="20"/>
        <v>842402.97271069838</v>
      </c>
      <c r="BE25" s="52">
        <f t="shared" si="21"/>
        <v>3320655.6267302246</v>
      </c>
      <c r="BF25" s="52">
        <f t="shared" ref="BF25:BG25" si="107">AZ25-BD25</f>
        <v>722065.9040712805</v>
      </c>
      <c r="BG25" s="52">
        <f t="shared" si="107"/>
        <v>2846300.7431097752</v>
      </c>
      <c r="BI25" s="280">
        <f>0.75*BE25</f>
        <v>2490491.7200476686</v>
      </c>
      <c r="BJ25" s="280">
        <f>0.75*BD25</f>
        <v>631802.22953302378</v>
      </c>
      <c r="BK25" s="281">
        <f>BI25/B25</f>
        <v>9.7700942308624861E-2</v>
      </c>
      <c r="BL25" s="281">
        <f>BI25/C25</f>
        <v>0.25494746141911373</v>
      </c>
      <c r="BM25" s="279"/>
      <c r="BN25" s="280">
        <f>0.25*BE25+BG25</f>
        <v>3676464.6497923313</v>
      </c>
      <c r="BO25" s="280">
        <f>BF25+0.25*BD25</f>
        <v>932666.64724895509</v>
      </c>
      <c r="BP25" s="281">
        <f>BN25/B25</f>
        <v>0.14422616134703881</v>
      </c>
      <c r="BQ25" s="281">
        <f>BN25/C25</f>
        <v>0.37635352164259578</v>
      </c>
      <c r="BR25" s="279"/>
      <c r="BS25" s="280">
        <f>SUM(AS25:AT25)</f>
        <v>2673669.0441000001</v>
      </c>
      <c r="BT25" s="280">
        <f>BB25</f>
        <v>678271.70413699513</v>
      </c>
      <c r="BU25" s="281">
        <f>BS25/B25</f>
        <v>0.10488691165974665</v>
      </c>
      <c r="BV25" s="281">
        <f>BS25/C25</f>
        <v>0.27369901693755344</v>
      </c>
      <c r="BW25" s="279"/>
      <c r="BX25" s="280">
        <f>H25</f>
        <v>0</v>
      </c>
      <c r="BY25" s="280">
        <f>BX25/D25</f>
        <v>0</v>
      </c>
      <c r="BZ25" s="281">
        <f>BX25/B25</f>
        <v>0</v>
      </c>
      <c r="CA25" s="281">
        <f>BX25/C25</f>
        <v>0</v>
      </c>
      <c r="CC25" s="21"/>
    </row>
    <row r="26" spans="1:81" ht="14.25" customHeight="1" x14ac:dyDescent="0.35">
      <c r="A26" s="51" t="s">
        <v>9</v>
      </c>
      <c r="B26" s="52">
        <f>'JMP Total sum FINAL calcs'!V26*100/'JMP Total sum FINAL calcs'!U26</f>
        <v>263991374.80103099</v>
      </c>
      <c r="C26" s="52">
        <f t="shared" si="0"/>
        <v>119696328.74483</v>
      </c>
      <c r="D26" s="53">
        <f>[1]HH_Islam_wealth!D29</f>
        <v>3.9922815471164199</v>
      </c>
      <c r="E26" s="53">
        <v>13.005240000000001</v>
      </c>
      <c r="F26" s="53">
        <v>15566795.22601</v>
      </c>
      <c r="G26" s="55">
        <v>16.658270000000002</v>
      </c>
      <c r="H26" s="55">
        <v>19939334.06123</v>
      </c>
      <c r="I26" s="55">
        <v>6.5861700000000001</v>
      </c>
      <c r="J26" s="55">
        <v>7883408.1750699999</v>
      </c>
      <c r="K26" s="55"/>
      <c r="L26" s="55"/>
      <c r="M26" s="55">
        <v>64.54101</v>
      </c>
      <c r="N26" s="55">
        <v>77253224.982339993</v>
      </c>
      <c r="O26" s="55">
        <f t="shared" ref="O26:P26" si="108">M26</f>
        <v>64.54101</v>
      </c>
      <c r="P26" s="55">
        <f t="shared" si="108"/>
        <v>77253224.982339993</v>
      </c>
      <c r="Q26" s="55">
        <v>12.21454</v>
      </c>
      <c r="R26" s="55">
        <v>14620361.52619</v>
      </c>
      <c r="S26" s="55"/>
      <c r="T26" s="56"/>
      <c r="U26" s="55">
        <v>13.53497</v>
      </c>
      <c r="V26" s="55">
        <v>16200862.18671</v>
      </c>
      <c r="W26" s="55">
        <v>60.294609999999999</v>
      </c>
      <c r="X26" s="55">
        <v>72170430.405469999</v>
      </c>
      <c r="Y26" s="55">
        <v>2.92598</v>
      </c>
      <c r="Z26" s="55">
        <v>3502293.9163500001</v>
      </c>
      <c r="AA26" s="52">
        <f t="shared" si="90"/>
        <v>77253224.982339993</v>
      </c>
      <c r="AB26" s="57">
        <f t="shared" si="91"/>
        <v>0.84086436502799888</v>
      </c>
      <c r="AC26" s="52">
        <f t="shared" si="92"/>
        <v>13622727.695534023</v>
      </c>
      <c r="AD26" s="52">
        <f t="shared" si="93"/>
        <v>2578134.4911759784</v>
      </c>
      <c r="AE26" s="52">
        <f t="shared" si="94"/>
        <v>60685543.136692911</v>
      </c>
      <c r="AF26" s="52">
        <f t="shared" si="95"/>
        <v>11484887.268777084</v>
      </c>
      <c r="AG26" s="52">
        <f t="shared" si="96"/>
        <v>2944954.1501130662</v>
      </c>
      <c r="AH26" s="52">
        <f t="shared" si="97"/>
        <v>557339.76623693388</v>
      </c>
      <c r="AI26" s="52"/>
      <c r="AJ26" s="52">
        <f>AC26/D26</f>
        <v>3412266.2780067618</v>
      </c>
      <c r="AK26" s="52">
        <f>AD26/($AI$2*D26)</f>
        <v>215259.9092982421</v>
      </c>
      <c r="AL26" s="52">
        <f>AE26/D26</f>
        <v>15200717.289221598</v>
      </c>
      <c r="AM26" s="52">
        <f>AF26/($AI$2*D26)</f>
        <v>958924.29205654666</v>
      </c>
      <c r="AN26" s="52">
        <f t="shared" si="98"/>
        <v>16159641.581278145</v>
      </c>
      <c r="AO26" s="52">
        <f>AG26/D26</f>
        <v>737661.93975977809</v>
      </c>
      <c r="AP26" s="52">
        <f>AH26/($AI$2*D26)</f>
        <v>46534.774636113703</v>
      </c>
      <c r="AQ26" s="52">
        <f t="shared" si="99"/>
        <v>784196.71439589176</v>
      </c>
      <c r="AR26" s="52">
        <f t="shared" si="100"/>
        <v>16943838.295674037</v>
      </c>
      <c r="AS26" s="52">
        <f t="shared" si="101"/>
        <v>6628877.0093867714</v>
      </c>
      <c r="AT26" s="52">
        <f t="shared" si="102"/>
        <v>1254531.165683229</v>
      </c>
      <c r="AU26" s="52">
        <f>AS26/D26</f>
        <v>1660423.2269577116</v>
      </c>
      <c r="AV26" s="52">
        <f>AT26/($AI$2*D26)</f>
        <v>104746.38381398415</v>
      </c>
      <c r="AW26" s="52">
        <f t="shared" si="103"/>
        <v>1765169.6107716959</v>
      </c>
      <c r="AX26" s="100"/>
      <c r="AY26" s="100">
        <f t="shared" ref="AY26:AZ26" si="109">AQ26</f>
        <v>784196.71439589176</v>
      </c>
      <c r="AZ26" s="55">
        <f t="shared" si="109"/>
        <v>16943838.295674037</v>
      </c>
      <c r="BA26" s="55">
        <f t="shared" si="17"/>
        <v>75672724.321819991</v>
      </c>
      <c r="BB26" s="52">
        <f t="shared" si="105"/>
        <v>1765169.6107716959</v>
      </c>
      <c r="BC26" s="52">
        <f t="shared" si="106"/>
        <v>2549366.3251675875</v>
      </c>
      <c r="BD26" s="52">
        <f t="shared" si="20"/>
        <v>2203586.8355643186</v>
      </c>
      <c r="BE26" s="52">
        <f t="shared" si="21"/>
        <v>9841419.4125910625</v>
      </c>
      <c r="BF26" s="52">
        <f t="shared" ref="BF26:BG26" si="110">AZ26-BD26</f>
        <v>14740251.460109718</v>
      </c>
      <c r="BG26" s="52">
        <f t="shared" si="110"/>
        <v>65831304.909228928</v>
      </c>
      <c r="BI26" s="280">
        <f>0.75*BE26</f>
        <v>7381064.5594432969</v>
      </c>
      <c r="BJ26" s="280">
        <f>0.75*BD26</f>
        <v>1652690.1266732388</v>
      </c>
      <c r="BK26" s="281">
        <f>BI26/B26</f>
        <v>2.7959491347042564E-2</v>
      </c>
      <c r="BL26" s="281">
        <f>BI26/C26</f>
        <v>6.1664920192985487E-2</v>
      </c>
      <c r="BM26" s="279"/>
      <c r="BN26" s="280">
        <f>0.25*BE26+BG26</f>
        <v>68291659.762376696</v>
      </c>
      <c r="BO26" s="280">
        <f>BF26+0.25*BD26</f>
        <v>15291148.169000797</v>
      </c>
      <c r="BP26" s="281">
        <f>BN26/B26</f>
        <v>0.25868898108450622</v>
      </c>
      <c r="BQ26" s="281">
        <f>BN26/C26</f>
        <v>0.57054097212924249</v>
      </c>
      <c r="BR26" s="279"/>
      <c r="BS26" s="280">
        <f>SUM(AS26:AT26)</f>
        <v>7883408.1750700008</v>
      </c>
      <c r="BT26" s="280">
        <f>BB26</f>
        <v>1765169.6107716959</v>
      </c>
      <c r="BU26" s="281">
        <f>BS26/B26</f>
        <v>2.9862370242253886E-2</v>
      </c>
      <c r="BV26" s="281">
        <f>BS26/C26</f>
        <v>6.5861737429524184E-2</v>
      </c>
      <c r="BW26" s="279"/>
      <c r="BX26" s="280">
        <f>H26</f>
        <v>19939334.06123</v>
      </c>
      <c r="BY26" s="280">
        <f>BX26/D26</f>
        <v>4994470.9124114644</v>
      </c>
      <c r="BZ26" s="281">
        <f>BX26/B26</f>
        <v>7.5530248199427649E-2</v>
      </c>
      <c r="CA26" s="281">
        <f>BX26/C26</f>
        <v>0.16658267024828222</v>
      </c>
      <c r="CC26" s="21"/>
    </row>
    <row r="27" spans="1:81" ht="14.25" customHeight="1" x14ac:dyDescent="0.35">
      <c r="A27" s="51" t="s">
        <v>41</v>
      </c>
      <c r="B27" s="52">
        <f>'JMP Total sum FINAL calcs'!V27*100/'JMP Total sum FINAL calcs'!U27</f>
        <v>127484455.18635967</v>
      </c>
      <c r="C27" s="52">
        <f t="shared" si="0"/>
        <v>0</v>
      </c>
      <c r="D27" s="53">
        <f>[1]HH_Islam_wealth!D30</f>
        <v>2.4216824108541299</v>
      </c>
      <c r="E27" s="54">
        <v>97.9</v>
      </c>
      <c r="F27" s="54">
        <v>124803564</v>
      </c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6"/>
      <c r="U27" s="55"/>
      <c r="V27" s="55"/>
      <c r="W27" s="55"/>
      <c r="X27" s="55"/>
      <c r="Y27" s="55"/>
      <c r="Z27" s="55"/>
      <c r="AA27" s="52"/>
      <c r="AB27" s="57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100"/>
      <c r="AY27" s="55" t="s">
        <v>238</v>
      </c>
      <c r="AZ27" s="55">
        <f>AR27</f>
        <v>0</v>
      </c>
      <c r="BA27" s="55">
        <f t="shared" si="17"/>
        <v>0</v>
      </c>
      <c r="BB27" s="52" t="s">
        <v>238</v>
      </c>
      <c r="BC27" s="52" t="s">
        <v>238</v>
      </c>
      <c r="BD27" s="52">
        <f t="shared" si="20"/>
        <v>0</v>
      </c>
      <c r="BE27" s="52">
        <f t="shared" si="21"/>
        <v>0</v>
      </c>
      <c r="BF27" s="52">
        <f t="shared" ref="BF27:BG27" si="111">AZ27-BD27</f>
        <v>0</v>
      </c>
      <c r="BG27" s="52">
        <f t="shared" si="111"/>
        <v>0</v>
      </c>
      <c r="BI27" s="280">
        <f>0.75*BE27</f>
        <v>0</v>
      </c>
      <c r="BJ27" s="280">
        <f>0.75*BD27</f>
        <v>0</v>
      </c>
      <c r="BK27" s="281">
        <f>BI27/B27</f>
        <v>0</v>
      </c>
      <c r="BL27" s="281" t="e">
        <f>BI27/C27</f>
        <v>#DIV/0!</v>
      </c>
      <c r="BM27" s="279"/>
      <c r="BN27" s="280">
        <f>0.25*BE27+BG27</f>
        <v>0</v>
      </c>
      <c r="BO27" s="280">
        <f>BF27+0.25*BD27</f>
        <v>0</v>
      </c>
      <c r="BP27" s="281">
        <f>BN27/B27</f>
        <v>0</v>
      </c>
      <c r="BQ27" s="281" t="e">
        <f>BN27/C27</f>
        <v>#DIV/0!</v>
      </c>
      <c r="BR27" s="279"/>
      <c r="BS27" s="280">
        <f>SUM(AS27:AT27)</f>
        <v>0</v>
      </c>
      <c r="BT27" s="280" t="str">
        <f>BB27</f>
        <v>-</v>
      </c>
      <c r="BU27" s="281">
        <f>BS27/B27</f>
        <v>0</v>
      </c>
      <c r="BV27" s="281" t="e">
        <f>BS27/C27</f>
        <v>#DIV/0!</v>
      </c>
      <c r="BW27" s="279"/>
      <c r="BX27" s="280">
        <f>H27</f>
        <v>0</v>
      </c>
      <c r="BY27" s="280">
        <f>BX27/D27</f>
        <v>0</v>
      </c>
      <c r="BZ27" s="281">
        <f>BX27/B27</f>
        <v>0</v>
      </c>
      <c r="CA27" s="281" t="e">
        <f>BX27/C27</f>
        <v>#DIV/0!</v>
      </c>
      <c r="CC27" s="21"/>
    </row>
    <row r="28" spans="1:81" ht="14.25" customHeight="1" x14ac:dyDescent="0.35">
      <c r="A28" s="51" t="s">
        <v>44</v>
      </c>
      <c r="B28" s="52">
        <f>'JMP Total sum FINAL calcs'!V28*100/'JMP Total sum FINAL calcs'!U28</f>
        <v>6858159.4112773007</v>
      </c>
      <c r="C28" s="52">
        <f t="shared" si="0"/>
        <v>4501147.5691</v>
      </c>
      <c r="D28" s="53">
        <f>[1]HH_Islam_wealth!D31</f>
        <v>3.8540572160788473</v>
      </c>
      <c r="E28" s="53">
        <v>32.275779999999997</v>
      </c>
      <c r="F28" s="53">
        <v>1452780.4652499999</v>
      </c>
      <c r="G28" s="55">
        <v>30.814499999999999</v>
      </c>
      <c r="H28" s="55">
        <v>1387006.1146499999</v>
      </c>
      <c r="I28" s="55">
        <v>2.8388900000000001</v>
      </c>
      <c r="J28" s="55">
        <v>127782.54528999999</v>
      </c>
      <c r="K28" s="55">
        <v>7.7308000000000003</v>
      </c>
      <c r="L28" s="55">
        <v>347974.59425000002</v>
      </c>
      <c r="M28" s="55"/>
      <c r="N28" s="55"/>
      <c r="O28" s="55">
        <f t="shared" ref="O28:P28" si="112">K28</f>
        <v>7.7308000000000003</v>
      </c>
      <c r="P28" s="55">
        <f t="shared" si="112"/>
        <v>347974.59425000002</v>
      </c>
      <c r="Q28" s="55">
        <v>2.8347199999999999</v>
      </c>
      <c r="R28" s="55">
        <v>127594.78955</v>
      </c>
      <c r="S28" s="55">
        <v>55.781100000000002</v>
      </c>
      <c r="T28" s="56">
        <v>2510789.5253599999</v>
      </c>
      <c r="U28" s="55">
        <v>0.68042999999999998</v>
      </c>
      <c r="V28" s="55">
        <v>30627.230629999998</v>
      </c>
      <c r="W28" s="55">
        <v>9.8966700000000003</v>
      </c>
      <c r="X28" s="55">
        <v>445463.57108999998</v>
      </c>
      <c r="Y28" s="55">
        <v>55.769509999999997</v>
      </c>
      <c r="Z28" s="55">
        <v>2510268.10745</v>
      </c>
      <c r="AA28" s="52">
        <f t="shared" ref="AA28:AA32" si="113">P28+T28</f>
        <v>2858764.1196099999</v>
      </c>
      <c r="AB28" s="57">
        <f t="shared" ref="AB28:AB32" si="114">AA28/(AA28+R28)</f>
        <v>0.95727412764800945</v>
      </c>
      <c r="AC28" s="52">
        <f t="shared" ref="AC28:AC32" si="115">V28*AB28</f>
        <v>29318.655483607643</v>
      </c>
      <c r="AD28" s="52">
        <f t="shared" ref="AD28:AD32" si="116">V28*(1-AB28)</f>
        <v>1308.575146392355</v>
      </c>
      <c r="AE28" s="52">
        <f t="shared" ref="AE28:AE32" si="117">X28*AB28</f>
        <v>426430.7514141468</v>
      </c>
      <c r="AF28" s="52">
        <f t="shared" ref="AF28:AF32" si="118">X28*(1-AB28)</f>
        <v>19032.819675853207</v>
      </c>
      <c r="AG28" s="52">
        <f t="shared" ref="AG28:AG32" si="119">Z28*AB28</f>
        <v>2403014.7127218186</v>
      </c>
      <c r="AH28" s="52">
        <f t="shared" ref="AH28:AH32" si="120">Z28*(1-AB28)</f>
        <v>107253.39472818159</v>
      </c>
      <c r="AI28" s="52"/>
      <c r="AJ28" s="52">
        <f>AC28/D28</f>
        <v>7607.2185335734866</v>
      </c>
      <c r="AK28" s="52">
        <f>AD28/($AI$2*D28)</f>
        <v>113.17728072234063</v>
      </c>
      <c r="AL28" s="52">
        <f>AE28/D28</f>
        <v>110644.63434406438</v>
      </c>
      <c r="AM28" s="52">
        <f>AF28/($AI$2*D28)</f>
        <v>1646.1284484352111</v>
      </c>
      <c r="AN28" s="52">
        <f t="shared" ref="AN28:AN32" si="121">AL28+AM28</f>
        <v>112290.76279249959</v>
      </c>
      <c r="AO28" s="52">
        <f>AG28/D28</f>
        <v>623502.60465688352</v>
      </c>
      <c r="AP28" s="52">
        <f>AH28/($AI$2*D28)</f>
        <v>9276.2327001554095</v>
      </c>
      <c r="AQ28" s="52">
        <f t="shared" ref="AQ28:AQ32" si="122">AO28+AP28</f>
        <v>632778.83735703898</v>
      </c>
      <c r="AR28" s="52">
        <f t="shared" ref="AR28:AR32" si="123">AN28+AQ28</f>
        <v>745069.6001495386</v>
      </c>
      <c r="AS28" s="52">
        <f t="shared" ref="AS28:AS32" si="124">J28*AB28</f>
        <v>122322.92457112701</v>
      </c>
      <c r="AT28" s="52">
        <f t="shared" ref="AT28:AT32" si="125">J28*(1-AB28)</f>
        <v>5459.6207188729904</v>
      </c>
      <c r="AU28" s="52">
        <f>AS28/D28</f>
        <v>31738.741205191411</v>
      </c>
      <c r="AV28" s="52">
        <f>AT28/($AI$2*D28)</f>
        <v>472.19682296497382</v>
      </c>
      <c r="AW28" s="52">
        <f t="shared" ref="AW28:AW32" si="126">SUM(AU28:AV28)</f>
        <v>32210.938028156386</v>
      </c>
      <c r="AX28" s="100"/>
      <c r="AY28" s="100">
        <f t="shared" ref="AY28:AZ28" si="127">AQ28</f>
        <v>632778.83735703898</v>
      </c>
      <c r="AZ28" s="55">
        <f t="shared" si="127"/>
        <v>745069.6001495386</v>
      </c>
      <c r="BA28" s="55">
        <f t="shared" si="17"/>
        <v>2955731.6785400002</v>
      </c>
      <c r="BB28" s="52">
        <f t="shared" ref="BB28:BB32" si="128">AW28</f>
        <v>32210.938028156386</v>
      </c>
      <c r="BC28" s="52">
        <f t="shared" ref="BC28:BC32" si="129">BB28+AY28</f>
        <v>664989.77538519539</v>
      </c>
      <c r="BD28" s="52">
        <f t="shared" si="20"/>
        <v>240477.02499114475</v>
      </c>
      <c r="BE28" s="52">
        <f t="shared" si="21"/>
        <v>953985.45395587769</v>
      </c>
      <c r="BF28" s="52">
        <f t="shared" ref="BF28:BG28" si="130">AZ28-BD28</f>
        <v>504592.57515839383</v>
      </c>
      <c r="BG28" s="52">
        <f t="shared" si="130"/>
        <v>2001746.2245841227</v>
      </c>
      <c r="BI28" s="280">
        <f>0.75*BE28</f>
        <v>715489.0904669083</v>
      </c>
      <c r="BJ28" s="280">
        <f>0.75*BD28</f>
        <v>180357.76874335855</v>
      </c>
      <c r="BK28" s="281">
        <f>BI28/B28</f>
        <v>0.10432669285732624</v>
      </c>
      <c r="BL28" s="281">
        <f>BI28/C28</f>
        <v>0.15895703917345008</v>
      </c>
      <c r="BM28" s="279"/>
      <c r="BN28" s="280">
        <f>0.25*BE28+BG28</f>
        <v>2240242.588073092</v>
      </c>
      <c r="BO28" s="280">
        <f>BF28+0.25*BD28</f>
        <v>564711.83140618005</v>
      </c>
      <c r="BP28" s="281">
        <f>BN28/B28</f>
        <v>0.3266536185188873</v>
      </c>
      <c r="BQ28" s="281">
        <f>BN28/C28</f>
        <v>0.49770476388114204</v>
      </c>
      <c r="BR28" s="279"/>
      <c r="BS28" s="280">
        <f>SUM(AS28:AT28)</f>
        <v>127782.54528999999</v>
      </c>
      <c r="BT28" s="280">
        <f>BB28</f>
        <v>32210.938028156386</v>
      </c>
      <c r="BU28" s="281">
        <f>BS28/B28</f>
        <v>1.8632192345934561E-2</v>
      </c>
      <c r="BV28" s="281">
        <f>BS28/C28</f>
        <v>2.8388881574826927E-2</v>
      </c>
      <c r="BW28" s="279"/>
      <c r="BX28" s="280">
        <f>H28</f>
        <v>1387006.1146499999</v>
      </c>
      <c r="BY28" s="280">
        <f>BX28/D28</f>
        <v>359882.07670179644</v>
      </c>
      <c r="BZ28" s="281">
        <f>BX28/B28</f>
        <v>0.2022417432247578</v>
      </c>
      <c r="CA28" s="281">
        <f>BX28/C28</f>
        <v>0.30814499932676731</v>
      </c>
      <c r="CC28" s="21"/>
    </row>
    <row r="29" spans="1:81" ht="14.25" customHeight="1" x14ac:dyDescent="0.35">
      <c r="A29" s="51" t="s">
        <v>47</v>
      </c>
      <c r="B29" s="52">
        <f>'JMP Total sum FINAL calcs'!V29*100/'JMP Total sum FINAL calcs'!U29</f>
        <v>31624266.455106739</v>
      </c>
      <c r="C29" s="52">
        <f t="shared" si="0"/>
        <v>7764705.9838699996</v>
      </c>
      <c r="D29" s="53">
        <f>[1]HH_Islam_wealth!D32</f>
        <v>4.5575567818884402</v>
      </c>
      <c r="E29" s="53">
        <v>81.195939999999993</v>
      </c>
      <c r="F29" s="53">
        <v>6304625.6611700002</v>
      </c>
      <c r="G29" s="55"/>
      <c r="H29" s="55"/>
      <c r="I29" s="55">
        <v>1.3205499999999999</v>
      </c>
      <c r="J29" s="55">
        <v>102536.90691999999</v>
      </c>
      <c r="K29" s="55"/>
      <c r="L29" s="55"/>
      <c r="M29" s="55">
        <v>98.679450000000003</v>
      </c>
      <c r="N29" s="55">
        <v>7662169.0769499997</v>
      </c>
      <c r="O29" s="55">
        <f t="shared" ref="O29:P29" si="131">M29</f>
        <v>98.679450000000003</v>
      </c>
      <c r="P29" s="55">
        <f t="shared" si="131"/>
        <v>7662169.0769499997</v>
      </c>
      <c r="Q29" s="55">
        <v>0</v>
      </c>
      <c r="R29" s="55">
        <v>0</v>
      </c>
      <c r="S29" s="55"/>
      <c r="T29" s="56"/>
      <c r="U29" s="55"/>
      <c r="V29" s="55"/>
      <c r="W29" s="55"/>
      <c r="X29" s="55"/>
      <c r="Y29" s="55"/>
      <c r="Z29" s="55"/>
      <c r="AA29" s="52">
        <f t="shared" si="113"/>
        <v>7662169.0769499997</v>
      </c>
      <c r="AB29" s="57">
        <f t="shared" si="114"/>
        <v>1</v>
      </c>
      <c r="AC29" s="52">
        <f t="shared" si="115"/>
        <v>0</v>
      </c>
      <c r="AD29" s="52">
        <f t="shared" si="116"/>
        <v>0</v>
      </c>
      <c r="AE29" s="52">
        <f t="shared" si="117"/>
        <v>0</v>
      </c>
      <c r="AF29" s="52">
        <f t="shared" si="118"/>
        <v>0</v>
      </c>
      <c r="AG29" s="52">
        <f t="shared" si="119"/>
        <v>0</v>
      </c>
      <c r="AH29" s="52">
        <f t="shared" si="120"/>
        <v>0</v>
      </c>
      <c r="AI29" s="52"/>
      <c r="AJ29" s="52">
        <f>AC29/D29</f>
        <v>0</v>
      </c>
      <c r="AK29" s="52">
        <f>AD29/($AI$2*D29)</f>
        <v>0</v>
      </c>
      <c r="AL29" s="52">
        <f>AE29/D29</f>
        <v>0</v>
      </c>
      <c r="AM29" s="52">
        <f>AF29/($AI$2*D29)</f>
        <v>0</v>
      </c>
      <c r="AN29" s="52">
        <f t="shared" si="121"/>
        <v>0</v>
      </c>
      <c r="AO29" s="52">
        <f>AG29/D29</f>
        <v>0</v>
      </c>
      <c r="AP29" s="52">
        <f>AH29/($AI$2*D29)</f>
        <v>0</v>
      </c>
      <c r="AQ29" s="52">
        <f t="shared" si="122"/>
        <v>0</v>
      </c>
      <c r="AR29" s="52">
        <f t="shared" si="123"/>
        <v>0</v>
      </c>
      <c r="AS29" s="52">
        <f t="shared" si="124"/>
        <v>102536.90691999999</v>
      </c>
      <c r="AT29" s="52">
        <f t="shared" si="125"/>
        <v>0</v>
      </c>
      <c r="AU29" s="52">
        <f>AS29/D29</f>
        <v>22498.2181960909</v>
      </c>
      <c r="AV29" s="52">
        <f>AT29/($AI$2*D29)</f>
        <v>0</v>
      </c>
      <c r="AW29" s="52">
        <f t="shared" si="126"/>
        <v>22498.2181960909</v>
      </c>
      <c r="AX29" s="100"/>
      <c r="AY29" s="100">
        <f t="shared" ref="AY29:AZ29" si="132">AQ29</f>
        <v>0</v>
      </c>
      <c r="AZ29" s="55">
        <f t="shared" si="132"/>
        <v>0</v>
      </c>
      <c r="BA29" s="55">
        <f t="shared" si="17"/>
        <v>0</v>
      </c>
      <c r="BB29" s="52">
        <f t="shared" si="128"/>
        <v>22498.2181960909</v>
      </c>
      <c r="BC29" s="52">
        <f t="shared" si="129"/>
        <v>22498.2181960909</v>
      </c>
      <c r="BD29" s="52">
        <f t="shared" si="20"/>
        <v>0</v>
      </c>
      <c r="BE29" s="52">
        <f t="shared" si="21"/>
        <v>0</v>
      </c>
      <c r="BF29" s="52">
        <f t="shared" ref="BF29:BG29" si="133">AZ29-BD29</f>
        <v>0</v>
      </c>
      <c r="BG29" s="52">
        <f t="shared" si="133"/>
        <v>0</v>
      </c>
      <c r="BI29" s="280">
        <f>0.75*BE29</f>
        <v>0</v>
      </c>
      <c r="BJ29" s="280">
        <f>0.75*BD29</f>
        <v>0</v>
      </c>
      <c r="BK29" s="281">
        <f>BI29/B29</f>
        <v>0</v>
      </c>
      <c r="BL29" s="281">
        <f>BI29/C29</f>
        <v>0</v>
      </c>
      <c r="BM29" s="279"/>
      <c r="BN29" s="280">
        <f>0.25*BE29+BG29</f>
        <v>0</v>
      </c>
      <c r="BO29" s="280">
        <f>BF29+0.25*BD29</f>
        <v>0</v>
      </c>
      <c r="BP29" s="281">
        <f>BN29/B29</f>
        <v>0</v>
      </c>
      <c r="BQ29" s="281">
        <f>BN29/C29</f>
        <v>0</v>
      </c>
      <c r="BR29" s="279"/>
      <c r="BS29" s="280">
        <f>SUM(AS29:AT29)</f>
        <v>102536.90691999999</v>
      </c>
      <c r="BT29" s="280">
        <f>BB29</f>
        <v>22498.2181960909</v>
      </c>
      <c r="BU29" s="281">
        <f>BS29/B29</f>
        <v>3.2423489431939747E-3</v>
      </c>
      <c r="BV29" s="281">
        <f>BS29/C29</f>
        <v>1.3205510567045924E-2</v>
      </c>
      <c r="BW29" s="279"/>
      <c r="BX29" s="280">
        <f>H29</f>
        <v>0</v>
      </c>
      <c r="BY29" s="280">
        <f>BX29/D29</f>
        <v>0</v>
      </c>
      <c r="BZ29" s="281">
        <f>BX29/B29</f>
        <v>0</v>
      </c>
      <c r="CA29" s="281">
        <f>BX29/C29</f>
        <v>0</v>
      </c>
      <c r="CC29" s="21"/>
    </row>
    <row r="30" spans="1:81" ht="14.25" customHeight="1" x14ac:dyDescent="0.35">
      <c r="A30" s="51" t="s">
        <v>49</v>
      </c>
      <c r="B30" s="52">
        <f>'JMP Total sum FINAL calcs'!V30*100/'JMP Total sum FINAL calcs'!U30</f>
        <v>3075681.3066407247</v>
      </c>
      <c r="C30" s="52">
        <f t="shared" si="0"/>
        <v>973042.47329999995</v>
      </c>
      <c r="D30" s="53">
        <f>[1]HH_Islam_wealth!D33</f>
        <v>4.32143522139053</v>
      </c>
      <c r="E30" s="53">
        <v>4.9808000000000003</v>
      </c>
      <c r="F30" s="53">
        <v>48465.322310000003</v>
      </c>
      <c r="G30" s="55">
        <v>30.201599999999999</v>
      </c>
      <c r="H30" s="55">
        <v>293874.36878000002</v>
      </c>
      <c r="I30" s="55">
        <v>4.6686899999999998</v>
      </c>
      <c r="J30" s="55">
        <v>45428.340609999999</v>
      </c>
      <c r="K30" s="55"/>
      <c r="L30" s="55"/>
      <c r="M30" s="55">
        <v>41.518000000000001</v>
      </c>
      <c r="N30" s="55">
        <v>403987.82059999998</v>
      </c>
      <c r="O30" s="55">
        <f t="shared" ref="O30:P30" si="134">M30</f>
        <v>41.518000000000001</v>
      </c>
      <c r="P30" s="55">
        <f t="shared" si="134"/>
        <v>403987.82059999998</v>
      </c>
      <c r="Q30" s="55">
        <v>23.611709999999999</v>
      </c>
      <c r="R30" s="55">
        <v>229751.94331</v>
      </c>
      <c r="S30" s="55"/>
      <c r="T30" s="56"/>
      <c r="U30" s="55">
        <v>3.1144599999999998</v>
      </c>
      <c r="V30" s="55">
        <v>30304.975699999999</v>
      </c>
      <c r="W30" s="55">
        <v>0</v>
      </c>
      <c r="X30" s="55">
        <v>0</v>
      </c>
      <c r="Y30" s="55">
        <v>62.015259999999998</v>
      </c>
      <c r="Z30" s="55">
        <v>603434.78821000003</v>
      </c>
      <c r="AA30" s="52">
        <f t="shared" si="113"/>
        <v>403987.82059999998</v>
      </c>
      <c r="AB30" s="57">
        <f t="shared" si="114"/>
        <v>0.63746642329574887</v>
      </c>
      <c r="AC30" s="52">
        <f t="shared" si="115"/>
        <v>19318.404467543583</v>
      </c>
      <c r="AD30" s="52">
        <f t="shared" si="116"/>
        <v>10986.571232456416</v>
      </c>
      <c r="AE30" s="52">
        <f t="shared" si="117"/>
        <v>0</v>
      </c>
      <c r="AF30" s="52">
        <f t="shared" si="118"/>
        <v>0</v>
      </c>
      <c r="AG30" s="52">
        <f t="shared" si="119"/>
        <v>384669.41613245645</v>
      </c>
      <c r="AH30" s="52">
        <f t="shared" si="120"/>
        <v>218765.37207754358</v>
      </c>
      <c r="AI30" s="52"/>
      <c r="AJ30" s="52">
        <f>AC30/D30</f>
        <v>4470.367708376154</v>
      </c>
      <c r="AK30" s="52">
        <f>AD30/($AI$2*D30)</f>
        <v>847.44771660383788</v>
      </c>
      <c r="AL30" s="52">
        <f>AE30/D30</f>
        <v>0</v>
      </c>
      <c r="AM30" s="52">
        <f>AF30/($AI$2*D30)</f>
        <v>0</v>
      </c>
      <c r="AN30" s="52">
        <f t="shared" si="121"/>
        <v>0</v>
      </c>
      <c r="AO30" s="52">
        <f>AG30/D30</f>
        <v>89014.273366494992</v>
      </c>
      <c r="AP30" s="52">
        <f>AH30/($AI$2*D30)</f>
        <v>16874.437994942364</v>
      </c>
      <c r="AQ30" s="52">
        <f t="shared" si="122"/>
        <v>105888.71136143735</v>
      </c>
      <c r="AR30" s="52">
        <f t="shared" si="123"/>
        <v>105888.71136143735</v>
      </c>
      <c r="AS30" s="52">
        <f t="shared" si="124"/>
        <v>28959.041804917717</v>
      </c>
      <c r="AT30" s="52">
        <f t="shared" si="125"/>
        <v>16469.298805082282</v>
      </c>
      <c r="AU30" s="52">
        <f>AS30/D30</f>
        <v>6701.2555600913111</v>
      </c>
      <c r="AV30" s="52">
        <f>AT30/($AI$2*D30)</f>
        <v>1270.3571816111341</v>
      </c>
      <c r="AW30" s="52">
        <f t="shared" si="126"/>
        <v>7971.6127417024454</v>
      </c>
      <c r="AX30" s="100"/>
      <c r="AY30" s="100">
        <f t="shared" ref="AY30:AZ30" si="135">AQ30</f>
        <v>105888.71136143735</v>
      </c>
      <c r="AZ30" s="55">
        <f t="shared" si="135"/>
        <v>105888.71136143735</v>
      </c>
      <c r="BA30" s="55">
        <f t="shared" si="17"/>
        <v>603434.78821000003</v>
      </c>
      <c r="BB30" s="52">
        <f t="shared" si="128"/>
        <v>7971.6127417024454</v>
      </c>
      <c r="BC30" s="52">
        <f t="shared" si="129"/>
        <v>113860.32410313979</v>
      </c>
      <c r="BD30" s="52">
        <f t="shared" si="20"/>
        <v>5274.1049354904726</v>
      </c>
      <c r="BE30" s="52">
        <f t="shared" si="21"/>
        <v>30055.879931163683</v>
      </c>
      <c r="BF30" s="52">
        <f t="shared" ref="BF30:BG30" si="136">AZ30-BD30</f>
        <v>100614.60642594688</v>
      </c>
      <c r="BG30" s="52">
        <f t="shared" si="136"/>
        <v>573378.9082788364</v>
      </c>
      <c r="BI30" s="280">
        <f>0.75*BE30</f>
        <v>22541.909948372762</v>
      </c>
      <c r="BJ30" s="280">
        <f>0.75*BD30</f>
        <v>3955.5787016178547</v>
      </c>
      <c r="BK30" s="281">
        <f>BI30/B30</f>
        <v>7.3290785686092926E-3</v>
      </c>
      <c r="BL30" s="281">
        <f>BI30/C30</f>
        <v>2.3166419315616901E-2</v>
      </c>
      <c r="BM30" s="279"/>
      <c r="BN30" s="280">
        <f>0.25*BE30+BG30</f>
        <v>580892.87826162728</v>
      </c>
      <c r="BO30" s="280">
        <f>BF30+0.25*BD30</f>
        <v>101933.1326598195</v>
      </c>
      <c r="BP30" s="281">
        <f>BN30/B30</f>
        <v>0.1888664072598866</v>
      </c>
      <c r="BQ30" s="281">
        <f>BN30/C30</f>
        <v>0.59698614829378727</v>
      </c>
      <c r="BR30" s="279"/>
      <c r="BS30" s="280">
        <f>SUM(AS30:AT30)</f>
        <v>45428.340609999999</v>
      </c>
      <c r="BT30" s="280">
        <f>BB30</f>
        <v>7971.6127417024454</v>
      </c>
      <c r="BU30" s="281">
        <f>BS30/B30</f>
        <v>1.4770171575291417E-2</v>
      </c>
      <c r="BV30" s="281">
        <f>BS30/C30</f>
        <v>4.6686904073090681E-2</v>
      </c>
      <c r="BW30" s="279"/>
      <c r="BX30" s="280">
        <f>H30</f>
        <v>293874.36878000002</v>
      </c>
      <c r="BY30" s="280">
        <f>BX30/D30</f>
        <v>68003.881517270216</v>
      </c>
      <c r="BZ30" s="281">
        <f>BX30/B30</f>
        <v>9.5547730561516192E-2</v>
      </c>
      <c r="CA30" s="281">
        <f>BX30/C30</f>
        <v>0.30201597242034806</v>
      </c>
      <c r="CC30" s="21"/>
    </row>
    <row r="31" spans="1:81" ht="14.25" customHeight="1" x14ac:dyDescent="0.35">
      <c r="A31" s="51" t="s">
        <v>23</v>
      </c>
      <c r="B31" s="52">
        <f>'JMP Total sum FINAL calcs'!V31*100/'JMP Total sum FINAL calcs'!U31</f>
        <v>53370580.705878377</v>
      </c>
      <c r="C31" s="52">
        <f t="shared" si="0"/>
        <v>37187571.973500006</v>
      </c>
      <c r="D31" s="53">
        <f>[1]HH_Islam_wealth!D34</f>
        <v>4.2237942680967704</v>
      </c>
      <c r="E31" s="53">
        <v>10.495710000000001</v>
      </c>
      <c r="F31" s="53">
        <v>3903098.9334399998</v>
      </c>
      <c r="G31" s="55">
        <v>12.960660000000001</v>
      </c>
      <c r="H31" s="55">
        <v>4819753.1807000004</v>
      </c>
      <c r="I31" s="55">
        <v>19.417909999999999</v>
      </c>
      <c r="J31" s="55">
        <v>7221048.2701899996</v>
      </c>
      <c r="K31" s="55"/>
      <c r="L31" s="55"/>
      <c r="M31" s="55">
        <v>59.25421</v>
      </c>
      <c r="N31" s="55">
        <v>22035201.718290001</v>
      </c>
      <c r="O31" s="55">
        <f t="shared" ref="O31:P31" si="137">M31</f>
        <v>59.25421</v>
      </c>
      <c r="P31" s="55">
        <f t="shared" si="137"/>
        <v>22035201.718290001</v>
      </c>
      <c r="Q31" s="55">
        <v>8.3672299999999993</v>
      </c>
      <c r="R31" s="55">
        <v>3111568.8043200001</v>
      </c>
      <c r="S31" s="55"/>
      <c r="T31" s="56"/>
      <c r="U31" s="55">
        <v>2.8660000000000001E-2</v>
      </c>
      <c r="V31" s="55">
        <v>10659.285980000001</v>
      </c>
      <c r="W31" s="55">
        <v>1.9166700000000001</v>
      </c>
      <c r="X31" s="55">
        <v>712761.79616000003</v>
      </c>
      <c r="Y31" s="55">
        <v>65.676109999999994</v>
      </c>
      <c r="Z31" s="55">
        <v>24423349.440469999</v>
      </c>
      <c r="AA31" s="52">
        <f t="shared" si="113"/>
        <v>22035201.718290001</v>
      </c>
      <c r="AB31" s="57">
        <f t="shared" si="114"/>
        <v>0.87626368159194357</v>
      </c>
      <c r="AC31" s="52">
        <f t="shared" si="115"/>
        <v>9340.3451759761883</v>
      </c>
      <c r="AD31" s="52">
        <f t="shared" si="116"/>
        <v>1318.940804023812</v>
      </c>
      <c r="AE31" s="52">
        <f t="shared" si="117"/>
        <v>624567.27560124802</v>
      </c>
      <c r="AF31" s="52">
        <f t="shared" si="118"/>
        <v>88194.520558751974</v>
      </c>
      <c r="AG31" s="52">
        <f t="shared" si="119"/>
        <v>21401294.097512778</v>
      </c>
      <c r="AH31" s="52">
        <f t="shared" si="120"/>
        <v>3022055.3429572228</v>
      </c>
      <c r="AI31" s="52"/>
      <c r="AJ31" s="52">
        <f>AC31/D31</f>
        <v>2211.3636657272423</v>
      </c>
      <c r="AK31" s="52">
        <f>AD31/($AI$2*D31)</f>
        <v>104.08815078787151</v>
      </c>
      <c r="AL31" s="52">
        <f>AE31/D31</f>
        <v>147868.77294633866</v>
      </c>
      <c r="AM31" s="52">
        <f>AF31/($AI$2*D31)</f>
        <v>6960.1338639134819</v>
      </c>
      <c r="AN31" s="52">
        <f t="shared" si="121"/>
        <v>154828.90681025214</v>
      </c>
      <c r="AO31" s="52">
        <f>AG31/D31</f>
        <v>5066841.029441555</v>
      </c>
      <c r="AP31" s="52">
        <f>AH31/($AI$2*D31)</f>
        <v>238494.51868299703</v>
      </c>
      <c r="AQ31" s="52">
        <f t="shared" si="122"/>
        <v>5305335.5481245518</v>
      </c>
      <c r="AR31" s="52">
        <f t="shared" si="123"/>
        <v>5460164.4549348038</v>
      </c>
      <c r="AS31" s="52">
        <f t="shared" si="124"/>
        <v>6327542.3421898251</v>
      </c>
      <c r="AT31" s="52">
        <f t="shared" si="125"/>
        <v>893505.92800017493</v>
      </c>
      <c r="AU31" s="52">
        <f>AS31/D31</f>
        <v>1498070.6778223356</v>
      </c>
      <c r="AV31" s="52">
        <f>AT31/($AI$2*D31)</f>
        <v>70513.687558839229</v>
      </c>
      <c r="AW31" s="52">
        <f t="shared" si="126"/>
        <v>1568584.365381175</v>
      </c>
      <c r="AX31" s="100"/>
      <c r="AY31" s="100">
        <f t="shared" ref="AY31:AZ31" si="138">AQ31</f>
        <v>5305335.5481245518</v>
      </c>
      <c r="AZ31" s="55">
        <f t="shared" si="138"/>
        <v>5460164.4549348038</v>
      </c>
      <c r="BA31" s="55">
        <f t="shared" si="17"/>
        <v>25136111.23663</v>
      </c>
      <c r="BB31" s="52">
        <f t="shared" si="128"/>
        <v>1568584.365381175</v>
      </c>
      <c r="BC31" s="52">
        <f t="shared" si="129"/>
        <v>6873919.9135057265</v>
      </c>
      <c r="BD31" s="52">
        <f t="shared" si="20"/>
        <v>573083.02671303775</v>
      </c>
      <c r="BE31" s="52">
        <f t="shared" si="21"/>
        <v>2638213.340674099</v>
      </c>
      <c r="BF31" s="52">
        <f t="shared" ref="BF31:BG31" si="139">AZ31-BD31</f>
        <v>4887081.4282217659</v>
      </c>
      <c r="BG31" s="52">
        <f t="shared" si="139"/>
        <v>22497897.895955902</v>
      </c>
      <c r="BI31" s="280">
        <f>0.75*BE31</f>
        <v>1978660.0055055744</v>
      </c>
      <c r="BJ31" s="280">
        <f>0.75*BD31</f>
        <v>429812.27003477828</v>
      </c>
      <c r="BK31" s="281">
        <f>BI31/B31</f>
        <v>3.7073983069620967E-2</v>
      </c>
      <c r="BL31" s="281">
        <f>BI31/C31</f>
        <v>5.3207561034519124E-2</v>
      </c>
      <c r="BM31" s="279"/>
      <c r="BN31" s="280">
        <f>0.25*BE31+BG31</f>
        <v>23157451.231124427</v>
      </c>
      <c r="BO31" s="280">
        <f>BF31+0.25*BD31</f>
        <v>5030352.1849000249</v>
      </c>
      <c r="BP31" s="281">
        <f>BN31/B31</f>
        <v>0.43389918050064996</v>
      </c>
      <c r="BQ31" s="281">
        <f>BN31/C31</f>
        <v>0.62272017241745459</v>
      </c>
      <c r="BR31" s="279"/>
      <c r="BS31" s="280">
        <f>SUM(AS31:AT31)</f>
        <v>7221048.2701900005</v>
      </c>
      <c r="BT31" s="280">
        <f>BB31</f>
        <v>1568584.365381175</v>
      </c>
      <c r="BU31" s="281">
        <f>BS31/B31</f>
        <v>0.13530016302398326</v>
      </c>
      <c r="BV31" s="281">
        <f>BS31/C31</f>
        <v>0.19417907346399879</v>
      </c>
      <c r="BW31" s="279"/>
      <c r="BX31" s="280">
        <f>H31</f>
        <v>4819753.1807000004</v>
      </c>
      <c r="BY31" s="280">
        <f>BX31/D31</f>
        <v>1141095.6298474658</v>
      </c>
      <c r="BZ31" s="281">
        <f>BX31/B31</f>
        <v>9.0307302580448404E-2</v>
      </c>
      <c r="CA31" s="281">
        <f>BX31/C31</f>
        <v>0.1296065573771413</v>
      </c>
      <c r="CC31" s="21"/>
    </row>
    <row r="32" spans="1:81" ht="14.25" customHeight="1" x14ac:dyDescent="0.35">
      <c r="A32" s="51" t="s">
        <v>16</v>
      </c>
      <c r="B32" s="52">
        <f>'JMP Total sum FINAL calcs'!V32*100/'JMP Total sum FINAL calcs'!U32</f>
        <v>104918090.95197149</v>
      </c>
      <c r="C32" s="52">
        <f t="shared" si="0"/>
        <v>55940231.257770002</v>
      </c>
      <c r="D32" s="53">
        <f>[1]HH_Islam_wealth!D35</f>
        <v>4.7420389623737602</v>
      </c>
      <c r="E32" s="53">
        <v>34.255189999999999</v>
      </c>
      <c r="F32" s="53">
        <v>19162431.07556</v>
      </c>
      <c r="G32" s="55">
        <v>7.2083500000000003</v>
      </c>
      <c r="H32" s="55">
        <v>4032365.0651500002</v>
      </c>
      <c r="I32" s="55">
        <v>4.5465900000000001</v>
      </c>
      <c r="J32" s="55">
        <v>2543371.50397</v>
      </c>
      <c r="K32" s="55">
        <v>25.238779999999998</v>
      </c>
      <c r="L32" s="55">
        <v>14118632.33571</v>
      </c>
      <c r="M32" s="55"/>
      <c r="N32" s="55"/>
      <c r="O32" s="55">
        <f t="shared" ref="O32:P32" si="140">K32</f>
        <v>25.238779999999998</v>
      </c>
      <c r="P32" s="55">
        <f t="shared" si="140"/>
        <v>14118632.33571</v>
      </c>
      <c r="Q32" s="55">
        <v>13.42192</v>
      </c>
      <c r="R32" s="55">
        <v>7508251.8283599997</v>
      </c>
      <c r="S32" s="55">
        <v>49.58437</v>
      </c>
      <c r="T32" s="56">
        <v>27737610.524580002</v>
      </c>
      <c r="U32" s="55">
        <v>3.0421499999999999</v>
      </c>
      <c r="V32" s="55">
        <v>1701787.0168900001</v>
      </c>
      <c r="W32" s="55">
        <v>68.720150000000004</v>
      </c>
      <c r="X32" s="55">
        <v>38442208.248819999</v>
      </c>
      <c r="Y32" s="55">
        <v>16.482769999999999</v>
      </c>
      <c r="Z32" s="55">
        <v>9220499.4229400009</v>
      </c>
      <c r="AA32" s="52">
        <f t="shared" si="113"/>
        <v>41856242.860290006</v>
      </c>
      <c r="AB32" s="57">
        <f t="shared" si="114"/>
        <v>0.847901778885497</v>
      </c>
      <c r="AC32" s="52">
        <f t="shared" si="115"/>
        <v>1442948.2389052743</v>
      </c>
      <c r="AD32" s="52">
        <f t="shared" si="116"/>
        <v>258838.77798472569</v>
      </c>
      <c r="AE32" s="52">
        <f t="shared" si="117"/>
        <v>32595216.758461203</v>
      </c>
      <c r="AF32" s="52">
        <f t="shared" si="118"/>
        <v>5846991.490358795</v>
      </c>
      <c r="AG32" s="52">
        <f t="shared" si="119"/>
        <v>7818077.8629235253</v>
      </c>
      <c r="AH32" s="52">
        <f t="shared" si="120"/>
        <v>1402421.5600164756</v>
      </c>
      <c r="AI32" s="52"/>
      <c r="AJ32" s="52">
        <f>AC32/D32</f>
        <v>304288.56665972358</v>
      </c>
      <c r="AK32" s="52">
        <f>AD32/($AI$2*D32)</f>
        <v>18194.619096589111</v>
      </c>
      <c r="AL32" s="52">
        <f>AE32/D32</f>
        <v>6873671.2239379734</v>
      </c>
      <c r="AM32" s="52">
        <f>AF32/($AI$2*D32)</f>
        <v>411004.03832981299</v>
      </c>
      <c r="AN32" s="52">
        <f t="shared" si="121"/>
        <v>7284675.2622677861</v>
      </c>
      <c r="AO32" s="52">
        <f>AG32/D32</f>
        <v>1648674.3202569487</v>
      </c>
      <c r="AP32" s="52">
        <f>AH32/($AI$2*D32)</f>
        <v>98580.770223114756</v>
      </c>
      <c r="AQ32" s="52">
        <f t="shared" si="122"/>
        <v>1747255.0904800636</v>
      </c>
      <c r="AR32" s="52">
        <f t="shared" si="123"/>
        <v>9031930.3527478501</v>
      </c>
      <c r="AS32" s="52">
        <f t="shared" si="124"/>
        <v>2156529.222582845</v>
      </c>
      <c r="AT32" s="52">
        <f t="shared" si="125"/>
        <v>386842.28138715506</v>
      </c>
      <c r="AU32" s="52">
        <f>AS32/D32</f>
        <v>454768.34747543576</v>
      </c>
      <c r="AV32" s="52">
        <f>AT32/($AI$2*D32)</f>
        <v>27192.401444230953</v>
      </c>
      <c r="AW32" s="52">
        <f t="shared" si="126"/>
        <v>481960.74891966669</v>
      </c>
      <c r="AX32" s="100"/>
      <c r="AY32" s="100">
        <f t="shared" ref="AY32:AZ32" si="141">AQ32</f>
        <v>1747255.0904800636</v>
      </c>
      <c r="AZ32" s="55">
        <f t="shared" si="141"/>
        <v>9031930.3527478501</v>
      </c>
      <c r="BA32" s="55">
        <f t="shared" si="17"/>
        <v>47662707.67176</v>
      </c>
      <c r="BB32" s="52">
        <f t="shared" si="128"/>
        <v>481960.74891966669</v>
      </c>
      <c r="BC32" s="52">
        <f t="shared" si="129"/>
        <v>2229215.8393997303</v>
      </c>
      <c r="BD32" s="52">
        <f t="shared" si="20"/>
        <v>3093904.9030014458</v>
      </c>
      <c r="BE32" s="52">
        <f t="shared" si="21"/>
        <v>16326951.072105963</v>
      </c>
      <c r="BF32" s="52">
        <f t="shared" ref="BF32:BG32" si="142">AZ32-BD32</f>
        <v>5938025.4497464038</v>
      </c>
      <c r="BG32" s="52">
        <f t="shared" si="142"/>
        <v>31335756.599654038</v>
      </c>
      <c r="BI32" s="280">
        <f>0.75*BE32</f>
        <v>12245213.304079473</v>
      </c>
      <c r="BJ32" s="280">
        <f>0.75*BD32</f>
        <v>2320428.6772510842</v>
      </c>
      <c r="BK32" s="281">
        <f>BI32/B32</f>
        <v>0.11671212460094212</v>
      </c>
      <c r="BL32" s="281">
        <f>BI32/C32</f>
        <v>0.21889815306007757</v>
      </c>
      <c r="BM32" s="279"/>
      <c r="BN32" s="280">
        <f>0.25*BE32+BG32</f>
        <v>35417494.367680527</v>
      </c>
      <c r="BO32" s="280">
        <f>BF32+0.25*BD32</f>
        <v>6711501.6754967654</v>
      </c>
      <c r="BP32" s="281">
        <f>BN32/B32</f>
        <v>0.33757280604632472</v>
      </c>
      <c r="BQ32" s="281">
        <f>BN32/C32</f>
        <v>0.63313099662527939</v>
      </c>
      <c r="BR32" s="279"/>
      <c r="BS32" s="280">
        <f>SUM(AS32:AT32)</f>
        <v>2543371.50397</v>
      </c>
      <c r="BT32" s="280">
        <f>BB32</f>
        <v>481960.74891966669</v>
      </c>
      <c r="BU32" s="281">
        <f>BS32/B32</f>
        <v>2.4241496208068473E-2</v>
      </c>
      <c r="BV32" s="281">
        <f>BS32/C32</f>
        <v>4.5465873965559088E-2</v>
      </c>
      <c r="BW32" s="279"/>
      <c r="BX32" s="280">
        <f>H32</f>
        <v>4032365.0651500002</v>
      </c>
      <c r="BY32" s="280">
        <f>BX32/D32</f>
        <v>850344.14460641355</v>
      </c>
      <c r="BZ32" s="281">
        <f>BX32/B32</f>
        <v>3.8433458220240607E-2</v>
      </c>
      <c r="CA32" s="281">
        <f>BX32/C32</f>
        <v>7.2083453616218499E-2</v>
      </c>
      <c r="CC32" s="21"/>
    </row>
    <row r="33" spans="1:81" ht="14.25" customHeight="1" x14ac:dyDescent="0.35">
      <c r="A33" s="51" t="s">
        <v>52</v>
      </c>
      <c r="B33" s="52" t="e">
        <f>'JMP Total sum FINAL calcs'!V33*100/'JMP Total sum FINAL calcs'!U33</f>
        <v>#DIV/0!</v>
      </c>
      <c r="C33" s="52">
        <f t="shared" si="0"/>
        <v>0</v>
      </c>
      <c r="D33" s="53">
        <f>[1]HH_Islam_wealth!D36</f>
        <v>2.8788721913740498</v>
      </c>
      <c r="E33" s="54">
        <v>98.8</v>
      </c>
      <c r="F33" s="54">
        <v>50365182</v>
      </c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6"/>
      <c r="U33" s="55"/>
      <c r="V33" s="55"/>
      <c r="W33" s="55"/>
      <c r="X33" s="55"/>
      <c r="Y33" s="55"/>
      <c r="Z33" s="55"/>
      <c r="AA33" s="52"/>
      <c r="AB33" s="57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100"/>
      <c r="AY33" s="55" t="s">
        <v>238</v>
      </c>
      <c r="AZ33" s="55">
        <f t="shared" ref="AZ33:AZ34" si="143">AR33</f>
        <v>0</v>
      </c>
      <c r="BA33" s="55">
        <f t="shared" si="17"/>
        <v>0</v>
      </c>
      <c r="BB33" s="52" t="s">
        <v>238</v>
      </c>
      <c r="BC33" s="52" t="s">
        <v>238</v>
      </c>
      <c r="BD33" s="52">
        <f t="shared" si="20"/>
        <v>0</v>
      </c>
      <c r="BE33" s="52">
        <f t="shared" si="21"/>
        <v>0</v>
      </c>
      <c r="BF33" s="52">
        <f t="shared" ref="BF33:BG33" si="144">AZ33-BD33</f>
        <v>0</v>
      </c>
      <c r="BG33" s="52">
        <f t="shared" si="144"/>
        <v>0</v>
      </c>
      <c r="BI33" s="280">
        <f>0.75*BE33</f>
        <v>0</v>
      </c>
      <c r="BJ33" s="280">
        <f>0.75*BD33</f>
        <v>0</v>
      </c>
      <c r="BK33" s="281" t="e">
        <f>BI33/B33</f>
        <v>#DIV/0!</v>
      </c>
      <c r="BL33" s="281" t="e">
        <f>BI33/C33</f>
        <v>#DIV/0!</v>
      </c>
      <c r="BM33" s="279"/>
      <c r="BN33" s="280">
        <f>0.25*BE33+BG33</f>
        <v>0</v>
      </c>
      <c r="BO33" s="280">
        <f>BF33+0.25*BD33</f>
        <v>0</v>
      </c>
      <c r="BP33" s="281" t="e">
        <f>BN33/B33</f>
        <v>#DIV/0!</v>
      </c>
      <c r="BQ33" s="281" t="e">
        <f>BN33/C33</f>
        <v>#DIV/0!</v>
      </c>
      <c r="BR33" s="279"/>
      <c r="BS33" s="280">
        <f>SUM(AS33:AT33)</f>
        <v>0</v>
      </c>
      <c r="BT33" s="280" t="str">
        <f>BB33</f>
        <v>-</v>
      </c>
      <c r="BU33" s="281" t="e">
        <f>BS33/B33</f>
        <v>#DIV/0!</v>
      </c>
      <c r="BV33" s="281" t="e">
        <f>BS33/C33</f>
        <v>#DIV/0!</v>
      </c>
      <c r="BW33" s="279"/>
      <c r="BX33" s="280">
        <f>H33</f>
        <v>0</v>
      </c>
      <c r="BY33" s="280">
        <f>BX33/D33</f>
        <v>0</v>
      </c>
      <c r="BZ33" s="281" t="e">
        <f>BX33/B33</f>
        <v>#DIV/0!</v>
      </c>
      <c r="CA33" s="281" t="e">
        <f>BX33/C33</f>
        <v>#DIV/0!</v>
      </c>
      <c r="CC33" s="21"/>
    </row>
    <row r="34" spans="1:81" ht="14.25" customHeight="1" x14ac:dyDescent="0.35">
      <c r="A34" s="51" t="s">
        <v>53</v>
      </c>
      <c r="B34" s="52" t="e">
        <f>'JMP Total sum FINAL calcs'!V34*100/'JMP Total sum FINAL calcs'!U34</f>
        <v>#DIV/0!</v>
      </c>
      <c r="C34" s="52">
        <f t="shared" si="0"/>
        <v>0</v>
      </c>
      <c r="D34" s="53">
        <f>[1]HH_Islam_wealth!D37</f>
        <v>3.2914348296565201</v>
      </c>
      <c r="E34" s="54">
        <v>100</v>
      </c>
      <c r="F34" s="54">
        <v>5708844</v>
      </c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6"/>
      <c r="U34" s="55"/>
      <c r="V34" s="55"/>
      <c r="W34" s="55"/>
      <c r="X34" s="55"/>
      <c r="Y34" s="55"/>
      <c r="Z34" s="55"/>
      <c r="AA34" s="52"/>
      <c r="AB34" s="57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100"/>
      <c r="AY34" s="55" t="s">
        <v>238</v>
      </c>
      <c r="AZ34" s="55">
        <f t="shared" si="143"/>
        <v>0</v>
      </c>
      <c r="BA34" s="55">
        <f t="shared" si="17"/>
        <v>0</v>
      </c>
      <c r="BB34" s="52" t="s">
        <v>238</v>
      </c>
      <c r="BC34" s="52" t="s">
        <v>238</v>
      </c>
      <c r="BD34" s="52">
        <f t="shared" si="20"/>
        <v>0</v>
      </c>
      <c r="BE34" s="52">
        <f t="shared" si="21"/>
        <v>0</v>
      </c>
      <c r="BF34" s="52">
        <f t="shared" ref="BF34:BG34" si="145">AZ34-BD34</f>
        <v>0</v>
      </c>
      <c r="BG34" s="52">
        <f t="shared" si="145"/>
        <v>0</v>
      </c>
      <c r="BI34" s="280">
        <f>0.75*BE34</f>
        <v>0</v>
      </c>
      <c r="BJ34" s="280">
        <f>0.75*BD34</f>
        <v>0</v>
      </c>
      <c r="BK34" s="281" t="e">
        <f>BI34/B34</f>
        <v>#DIV/0!</v>
      </c>
      <c r="BL34" s="281" t="e">
        <f>BI34/C34</f>
        <v>#DIV/0!</v>
      </c>
      <c r="BM34" s="279"/>
      <c r="BN34" s="280">
        <f>0.25*BE34+BG34</f>
        <v>0</v>
      </c>
      <c r="BO34" s="280">
        <f>BF34+0.25*BD34</f>
        <v>0</v>
      </c>
      <c r="BP34" s="281" t="e">
        <f>BN34/B34</f>
        <v>#DIV/0!</v>
      </c>
      <c r="BQ34" s="281" t="e">
        <f>BN34/C34</f>
        <v>#DIV/0!</v>
      </c>
      <c r="BR34" s="279"/>
      <c r="BS34" s="280">
        <f>SUM(AS34:AT34)</f>
        <v>0</v>
      </c>
      <c r="BT34" s="280" t="str">
        <f>BB34</f>
        <v>-</v>
      </c>
      <c r="BU34" s="281" t="e">
        <f>BS34/B34</f>
        <v>#DIV/0!</v>
      </c>
      <c r="BV34" s="281" t="e">
        <f>BS34/C34</f>
        <v>#DIV/0!</v>
      </c>
      <c r="BW34" s="279"/>
      <c r="BX34" s="280">
        <f>H34</f>
        <v>0</v>
      </c>
      <c r="BY34" s="280">
        <f>BX34/D34</f>
        <v>0</v>
      </c>
      <c r="BZ34" s="281" t="e">
        <f>BX34/B34</f>
        <v>#DIV/0!</v>
      </c>
      <c r="CA34" s="281" t="e">
        <f>BX34/C34</f>
        <v>#DIV/0!</v>
      </c>
      <c r="CC34" s="21"/>
    </row>
    <row r="35" spans="1:81" ht="14.25" customHeight="1" x14ac:dyDescent="0.35">
      <c r="A35" s="51" t="s">
        <v>12</v>
      </c>
      <c r="B35" s="52">
        <f>'JMP Total sum FINAL calcs'!V35*100/'JMP Total sum FINAL calcs'!U35</f>
        <v>69037511.904500842</v>
      </c>
      <c r="C35" s="52">
        <f t="shared" si="0"/>
        <v>35071055.569289997</v>
      </c>
      <c r="D35" s="53">
        <f>[1]HH_Islam_wealth!D38</f>
        <v>3.6937840960351802</v>
      </c>
      <c r="E35" s="53">
        <v>54.331420000000001</v>
      </c>
      <c r="F35" s="53">
        <v>19054603.243129998</v>
      </c>
      <c r="G35" s="55">
        <v>0</v>
      </c>
      <c r="H35" s="55">
        <v>0</v>
      </c>
      <c r="I35" s="55">
        <v>0</v>
      </c>
      <c r="J35" s="55">
        <v>0</v>
      </c>
      <c r="K35" s="55"/>
      <c r="L35" s="55"/>
      <c r="M35" s="55">
        <v>98.323599999999999</v>
      </c>
      <c r="N35" s="55">
        <v>34483123.1215</v>
      </c>
      <c r="O35" s="55">
        <f t="shared" ref="O35:P35" si="146">M35</f>
        <v>98.323599999999999</v>
      </c>
      <c r="P35" s="55">
        <f t="shared" si="146"/>
        <v>34483123.1215</v>
      </c>
      <c r="Q35" s="55">
        <v>1.6763999999999999</v>
      </c>
      <c r="R35" s="55">
        <v>587932.44779000001</v>
      </c>
      <c r="S35" s="55"/>
      <c r="T35" s="56"/>
      <c r="U35" s="55">
        <v>5.4122000000000003</v>
      </c>
      <c r="V35" s="55">
        <v>1898115.89154</v>
      </c>
      <c r="W35" s="55">
        <v>91.09057</v>
      </c>
      <c r="X35" s="55">
        <v>31946422.946400002</v>
      </c>
      <c r="Y35" s="55">
        <v>3.4972300000000001</v>
      </c>
      <c r="Z35" s="55">
        <v>1226516.73135</v>
      </c>
      <c r="AA35" s="52">
        <f t="shared" ref="AA35:AA37" si="147">P35+T35</f>
        <v>34483123.1215</v>
      </c>
      <c r="AB35" s="57">
        <f t="shared" ref="AB35:AB37" si="148">AA35/(AA35+R35)</f>
        <v>0.9832359637243191</v>
      </c>
      <c r="AC35" s="52">
        <f t="shared" ref="AC35:AC37" si="149">V35*AB35</f>
        <v>1866295.8078787769</v>
      </c>
      <c r="AD35" s="52">
        <f t="shared" ref="AD35:AD37" si="150">V35*(1-AB35)</f>
        <v>31820.083661222961</v>
      </c>
      <c r="AE35" s="52">
        <f t="shared" ref="AE35:AE37" si="151">X35*AB35</f>
        <v>31410871.953248307</v>
      </c>
      <c r="AF35" s="52">
        <f t="shared" ref="AF35:AF37" si="152">X35*(1-AB35)</f>
        <v>535550.99315169454</v>
      </c>
      <c r="AG35" s="52">
        <f t="shared" ref="AG35:AG37" si="153">Z35*AB35</f>
        <v>1205955.3603729191</v>
      </c>
      <c r="AH35" s="52">
        <f t="shared" ref="AH35:AH37" si="154">Z35*(1-AB35)</f>
        <v>20561.370977080973</v>
      </c>
      <c r="AI35" s="52"/>
      <c r="AJ35" s="52">
        <f>AC35/D35</f>
        <v>505253.08446750161</v>
      </c>
      <c r="AK35" s="52">
        <f>AD35/($AI$2*D35)</f>
        <v>2871.4982462364164</v>
      </c>
      <c r="AL35" s="52">
        <f>AE35/D35</f>
        <v>8503710.865766082</v>
      </c>
      <c r="AM35" s="52">
        <f>AF35/($AI$2*D35)</f>
        <v>48329.028734745872</v>
      </c>
      <c r="AN35" s="52">
        <f t="shared" ref="AN35:AN37" si="155">AL35+AM35</f>
        <v>8552039.8945008274</v>
      </c>
      <c r="AO35" s="52">
        <f>AG35/D35</f>
        <v>326482.36307784281</v>
      </c>
      <c r="AP35" s="52">
        <f>AH35/($AI$2*D35)</f>
        <v>1855.4929436862194</v>
      </c>
      <c r="AQ35" s="52">
        <f t="shared" ref="AQ35:AQ37" si="156">AO35+AP35</f>
        <v>328337.85602152901</v>
      </c>
      <c r="AR35" s="52">
        <f t="shared" ref="AR35:AR37" si="157">AN35+AQ35</f>
        <v>8880377.7505223565</v>
      </c>
      <c r="AS35" s="52">
        <f t="shared" ref="AS35:AS37" si="158">J35*AB35</f>
        <v>0</v>
      </c>
      <c r="AT35" s="52">
        <f t="shared" ref="AT35:AT37" si="159">J35*(1-AB35)</f>
        <v>0</v>
      </c>
      <c r="AU35" s="52">
        <f>AS35/D35</f>
        <v>0</v>
      </c>
      <c r="AV35" s="52">
        <f>AT35/($AI$2*D35)</f>
        <v>0</v>
      </c>
      <c r="AW35" s="52">
        <f t="shared" ref="AW35:AW37" si="160">SUM(AU35:AV35)</f>
        <v>0</v>
      </c>
      <c r="AX35" s="100"/>
      <c r="AY35" s="100">
        <f t="shared" ref="AY35:AZ35" si="161">AQ35</f>
        <v>328337.85602152901</v>
      </c>
      <c r="AZ35" s="55">
        <f t="shared" si="161"/>
        <v>8880377.7505223565</v>
      </c>
      <c r="BA35" s="55">
        <f t="shared" si="17"/>
        <v>33172939.677750003</v>
      </c>
      <c r="BB35" s="52">
        <f t="shared" ref="BB35:BB37" si="162">AW35</f>
        <v>0</v>
      </c>
      <c r="BC35" s="52">
        <f t="shared" ref="BC35:BC37" si="163">BB35+AY35</f>
        <v>328337.85602152901</v>
      </c>
      <c r="BD35" s="52">
        <f t="shared" si="20"/>
        <v>4824835.333222853</v>
      </c>
      <c r="BE35" s="52">
        <f t="shared" si="21"/>
        <v>18023329.182664998</v>
      </c>
      <c r="BF35" s="52">
        <f t="shared" ref="BF35:BG35" si="164">AZ35-BD35</f>
        <v>4055542.4172995035</v>
      </c>
      <c r="BG35" s="52">
        <f t="shared" si="164"/>
        <v>15149610.495085005</v>
      </c>
      <c r="BI35" s="280">
        <f>0.75*BE35</f>
        <v>13517496.886998748</v>
      </c>
      <c r="BJ35" s="280">
        <f>0.75*BD35</f>
        <v>3618626.4999171398</v>
      </c>
      <c r="BK35" s="281">
        <f>BI35/B35</f>
        <v>0.19579930553837771</v>
      </c>
      <c r="BL35" s="281">
        <f>BI35/C35</f>
        <v>0.38543170907109386</v>
      </c>
      <c r="BM35" s="279"/>
      <c r="BN35" s="280">
        <f>0.25*BE35+BG35</f>
        <v>19655442.790751256</v>
      </c>
      <c r="BO35" s="280">
        <f>BF35+0.25*BD35</f>
        <v>5261751.2506052162</v>
      </c>
      <c r="BP35" s="281">
        <f>BN35/B35</f>
        <v>0.28470670869397069</v>
      </c>
      <c r="BQ35" s="281">
        <f>BN35/C35</f>
        <v>0.56044628459836154</v>
      </c>
      <c r="BR35" s="279"/>
      <c r="BS35" s="280">
        <f>SUM(AS35:AT35)</f>
        <v>0</v>
      </c>
      <c r="BT35" s="280">
        <f>BB35</f>
        <v>0</v>
      </c>
      <c r="BU35" s="281">
        <f>BS35/B35</f>
        <v>0</v>
      </c>
      <c r="BV35" s="281">
        <f>BS35/C35</f>
        <v>0</v>
      </c>
      <c r="BW35" s="279"/>
      <c r="BX35" s="280">
        <f>H35</f>
        <v>0</v>
      </c>
      <c r="BY35" s="280">
        <f>BX35/D35</f>
        <v>0</v>
      </c>
      <c r="BZ35" s="281">
        <f>BX35/B35</f>
        <v>0</v>
      </c>
      <c r="CA35" s="281">
        <f>BX35/C35</f>
        <v>0</v>
      </c>
      <c r="CC35" s="21"/>
    </row>
    <row r="36" spans="1:81" ht="14.25" customHeight="1" x14ac:dyDescent="0.35">
      <c r="A36" s="51" t="s">
        <v>54</v>
      </c>
      <c r="B36" s="52">
        <f>'JMP Total sum FINAL calcs'!V36*100/'JMP Total sum FINAL calcs'!U36</f>
        <v>1296311.2173765858</v>
      </c>
      <c r="C36" s="52">
        <f t="shared" si="0"/>
        <v>904669.52205999999</v>
      </c>
      <c r="D36" s="53">
        <f>[1]HH_Islam_wealth!D39</f>
        <v>5.84475998532508</v>
      </c>
      <c r="E36" s="53">
        <v>56.708559999999999</v>
      </c>
      <c r="F36" s="53">
        <v>513025.08672000002</v>
      </c>
      <c r="G36" s="55">
        <v>27.96332</v>
      </c>
      <c r="H36" s="55">
        <v>252975.60333000001</v>
      </c>
      <c r="I36" s="55">
        <v>21.714099999999998</v>
      </c>
      <c r="J36" s="55">
        <v>196440.81862000001</v>
      </c>
      <c r="K36" s="55"/>
      <c r="L36" s="55"/>
      <c r="M36" s="55">
        <v>43.818840000000002</v>
      </c>
      <c r="N36" s="55">
        <v>396415.72830999998</v>
      </c>
      <c r="O36" s="55">
        <f t="shared" ref="O36:P36" si="165">M36</f>
        <v>43.818840000000002</v>
      </c>
      <c r="P36" s="55">
        <f t="shared" si="165"/>
        <v>396415.72830999998</v>
      </c>
      <c r="Q36" s="55">
        <v>6.5037399999999996</v>
      </c>
      <c r="R36" s="55">
        <v>58837.371800000001</v>
      </c>
      <c r="S36" s="55"/>
      <c r="T36" s="56"/>
      <c r="U36" s="55">
        <v>8.3291599999999999</v>
      </c>
      <c r="V36" s="55">
        <v>75351.371920000005</v>
      </c>
      <c r="W36" s="55">
        <v>9.56386</v>
      </c>
      <c r="X36" s="55">
        <v>86521.296340000001</v>
      </c>
      <c r="Y36" s="55">
        <v>32.429569999999998</v>
      </c>
      <c r="Z36" s="55">
        <v>293380.43184999999</v>
      </c>
      <c r="AA36" s="52">
        <f t="shared" si="147"/>
        <v>396415.72830999998</v>
      </c>
      <c r="AB36" s="57">
        <f t="shared" si="148"/>
        <v>0.87075898706503374</v>
      </c>
      <c r="AC36" s="52">
        <f t="shared" si="149"/>
        <v>65612.884287019828</v>
      </c>
      <c r="AD36" s="52">
        <f t="shared" si="150"/>
        <v>9738.4876329801737</v>
      </c>
      <c r="AE36" s="52">
        <f t="shared" si="151"/>
        <v>75339.196360572008</v>
      </c>
      <c r="AF36" s="52">
        <f t="shared" si="152"/>
        <v>11182.099979427989</v>
      </c>
      <c r="AG36" s="52">
        <f t="shared" si="153"/>
        <v>255463.64766240816</v>
      </c>
      <c r="AH36" s="52">
        <f t="shared" si="154"/>
        <v>37916.784187591838</v>
      </c>
      <c r="AI36" s="52"/>
      <c r="AJ36" s="52">
        <f>AC36/D36</f>
        <v>11225.93304973335</v>
      </c>
      <c r="AK36" s="52">
        <f>AD36/($AI$2*D36)</f>
        <v>555.39706548722825</v>
      </c>
      <c r="AL36" s="52">
        <f>AE36/D36</f>
        <v>12890.041088039941</v>
      </c>
      <c r="AM36" s="52">
        <f>AF36/($AI$2*D36)</f>
        <v>637.72792538409374</v>
      </c>
      <c r="AN36" s="52">
        <f t="shared" si="155"/>
        <v>13527.769013424035</v>
      </c>
      <c r="AO36" s="52">
        <f>AG36/D36</f>
        <v>43708.150258320573</v>
      </c>
      <c r="AP36" s="52">
        <f>AH36/($AI$2*D36)</f>
        <v>2162.4374814815683</v>
      </c>
      <c r="AQ36" s="52">
        <f t="shared" si="156"/>
        <v>45870.58773980214</v>
      </c>
      <c r="AR36" s="52">
        <f t="shared" si="157"/>
        <v>59398.356753226173</v>
      </c>
      <c r="AS36" s="52">
        <f t="shared" si="158"/>
        <v>171052.60823977721</v>
      </c>
      <c r="AT36" s="52">
        <f t="shared" si="159"/>
        <v>25388.210380222783</v>
      </c>
      <c r="AU36" s="52">
        <f>AS36/D36</f>
        <v>29265.97647623736</v>
      </c>
      <c r="AV36" s="52">
        <f>AT36/($AI$2*D36)</f>
        <v>1447.9186167876328</v>
      </c>
      <c r="AW36" s="52">
        <f t="shared" si="160"/>
        <v>30713.895093024992</v>
      </c>
      <c r="AX36" s="100"/>
      <c r="AY36" s="100">
        <f t="shared" ref="AY36:AZ36" si="166">AQ36</f>
        <v>45870.58773980214</v>
      </c>
      <c r="AZ36" s="55">
        <f t="shared" si="166"/>
        <v>59398.356753226173</v>
      </c>
      <c r="BA36" s="55">
        <f t="shared" si="17"/>
        <v>379901.72819000005</v>
      </c>
      <c r="BB36" s="52">
        <f t="shared" si="162"/>
        <v>30713.895093024992</v>
      </c>
      <c r="BC36" s="52">
        <f t="shared" si="163"/>
        <v>76584.48283282714</v>
      </c>
      <c r="BD36" s="52">
        <f t="shared" si="20"/>
        <v>33683.952778417311</v>
      </c>
      <c r="BE36" s="52">
        <f t="shared" si="21"/>
        <v>215436.79947166308</v>
      </c>
      <c r="BF36" s="52">
        <f t="shared" ref="BF36:BG36" si="167">AZ36-BD36</f>
        <v>25714.403974808862</v>
      </c>
      <c r="BG36" s="52">
        <f t="shared" si="167"/>
        <v>164464.92871833697</v>
      </c>
      <c r="BI36" s="280">
        <f>0.75*BE36</f>
        <v>161577.59960374731</v>
      </c>
      <c r="BJ36" s="280">
        <f>0.75*BD36</f>
        <v>25262.964583812984</v>
      </c>
      <c r="BK36" s="281">
        <f>BI36/B36</f>
        <v>0.12464414211483915</v>
      </c>
      <c r="BL36" s="281">
        <f>BI36/C36</f>
        <v>0.17860400473735763</v>
      </c>
      <c r="BM36" s="279"/>
      <c r="BN36" s="280">
        <f>0.25*BE36+BG36</f>
        <v>218324.12858625274</v>
      </c>
      <c r="BO36" s="280">
        <f>BF36+0.25*BD36</f>
        <v>34135.392169413186</v>
      </c>
      <c r="BP36" s="281">
        <f>BN36/B36</f>
        <v>0.16841953202263182</v>
      </c>
      <c r="BQ36" s="281">
        <f>BN36/C36</f>
        <v>0.24133025736195071</v>
      </c>
      <c r="BR36" s="279"/>
      <c r="BS36" s="280">
        <f>SUM(AS36:AT36)</f>
        <v>196440.81862000001</v>
      </c>
      <c r="BT36" s="280">
        <f>BB36</f>
        <v>30713.895093024992</v>
      </c>
      <c r="BU36" s="281">
        <f>BS36/B36</f>
        <v>0.15153831578928073</v>
      </c>
      <c r="BV36" s="281">
        <f>BS36/C36</f>
        <v>0.21714097118325554</v>
      </c>
      <c r="BW36" s="279"/>
      <c r="BX36" s="280">
        <f>H36</f>
        <v>252975.60333000001</v>
      </c>
      <c r="BY36" s="280">
        <f>BX36/D36</f>
        <v>43282.462233721606</v>
      </c>
      <c r="BZ36" s="281">
        <f>BX36/B36</f>
        <v>0.19515036199560182</v>
      </c>
      <c r="CA36" s="281">
        <f>BX36/C36</f>
        <v>0.27963316676564465</v>
      </c>
      <c r="CC36" s="21"/>
    </row>
    <row r="37" spans="1:81" ht="14.25" customHeight="1" x14ac:dyDescent="0.35">
      <c r="A37" s="51" t="s">
        <v>13</v>
      </c>
      <c r="B37" s="52">
        <f>'JMP Total sum FINAL calcs'!V37*100/'JMP Total sum FINAL calcs'!U37</f>
        <v>95540797.89708887</v>
      </c>
      <c r="C37" s="52">
        <f t="shared" si="0"/>
        <v>61898016.900569998</v>
      </c>
      <c r="D37" s="53">
        <f>[1]HH_Islam_wealth!D40</f>
        <v>3.78309935825152</v>
      </c>
      <c r="E37" s="53">
        <v>22.14011</v>
      </c>
      <c r="F37" s="53">
        <v>13704287.73215</v>
      </c>
      <c r="G37" s="55">
        <v>3.8839100000000002</v>
      </c>
      <c r="H37" s="55">
        <v>2404065.3320599999</v>
      </c>
      <c r="I37" s="55">
        <v>14.048830000000001</v>
      </c>
      <c r="J37" s="55">
        <v>8695949.8062200006</v>
      </c>
      <c r="K37" s="55"/>
      <c r="L37" s="55"/>
      <c r="M37" s="55">
        <v>77.676670000000001</v>
      </c>
      <c r="N37" s="55">
        <v>48080315.38961</v>
      </c>
      <c r="O37" s="55">
        <f t="shared" ref="O37:P37" si="168">M37</f>
        <v>77.676670000000001</v>
      </c>
      <c r="P37" s="55">
        <f t="shared" si="168"/>
        <v>48080315.38961</v>
      </c>
      <c r="Q37" s="55">
        <v>4.3905900000000004</v>
      </c>
      <c r="R37" s="55">
        <v>2717686.37268</v>
      </c>
      <c r="S37" s="55"/>
      <c r="T37" s="56"/>
      <c r="U37" s="55">
        <v>0.60072999999999999</v>
      </c>
      <c r="V37" s="55">
        <v>371837.28830000001</v>
      </c>
      <c r="W37" s="55">
        <v>57.284660000000002</v>
      </c>
      <c r="X37" s="55">
        <v>35458067.001979999</v>
      </c>
      <c r="Y37" s="55">
        <v>24.18187</v>
      </c>
      <c r="Z37" s="55">
        <v>14968097.47201</v>
      </c>
      <c r="AA37" s="52">
        <f t="shared" si="147"/>
        <v>48080315.38961</v>
      </c>
      <c r="AB37" s="57">
        <f t="shared" si="148"/>
        <v>0.94650013232021502</v>
      </c>
      <c r="AC37" s="52">
        <f t="shared" si="149"/>
        <v>351944.04257753998</v>
      </c>
      <c r="AD37" s="52">
        <f t="shared" si="150"/>
        <v>19893.245722460062</v>
      </c>
      <c r="AE37" s="52">
        <f t="shared" si="151"/>
        <v>33561065.109193116</v>
      </c>
      <c r="AF37" s="52">
        <f t="shared" si="152"/>
        <v>1897001.8927868803</v>
      </c>
      <c r="AG37" s="52">
        <f t="shared" si="153"/>
        <v>14167306.237839341</v>
      </c>
      <c r="AH37" s="52">
        <f t="shared" si="154"/>
        <v>800791.2341706591</v>
      </c>
      <c r="AI37" s="52"/>
      <c r="AJ37" s="52">
        <f>AC37/D37</f>
        <v>93030.610419971141</v>
      </c>
      <c r="AK37" s="52">
        <f>AD37/($AI$2*D37)</f>
        <v>1752.8172748154975</v>
      </c>
      <c r="AL37" s="52">
        <f>AE37/D37</f>
        <v>8871314.7424984444</v>
      </c>
      <c r="AM37" s="52">
        <f>AF37/($AI$2*D37)</f>
        <v>167147.0676240834</v>
      </c>
      <c r="AN37" s="52">
        <f t="shared" si="155"/>
        <v>9038461.8101225272</v>
      </c>
      <c r="AO37" s="52">
        <f>AG37/D37</f>
        <v>3744894.0395758501</v>
      </c>
      <c r="AP37" s="52">
        <f>AH37/($AI$2*D37)</f>
        <v>70558.657363308084</v>
      </c>
      <c r="AQ37" s="52">
        <f t="shared" si="156"/>
        <v>3815452.6969391583</v>
      </c>
      <c r="AR37" s="52">
        <f t="shared" si="157"/>
        <v>12853914.507061686</v>
      </c>
      <c r="AS37" s="52">
        <f t="shared" si="158"/>
        <v>8230717.642237179</v>
      </c>
      <c r="AT37" s="52">
        <f t="shared" si="159"/>
        <v>465232.16398282192</v>
      </c>
      <c r="AU37" s="52">
        <f>AS37/D37</f>
        <v>2175654.6320372797</v>
      </c>
      <c r="AV37" s="52">
        <f>AT37/($AI$2*D37)</f>
        <v>40992.153075764822</v>
      </c>
      <c r="AW37" s="52">
        <f t="shared" si="160"/>
        <v>2216646.7851130445</v>
      </c>
      <c r="AX37" s="100"/>
      <c r="AY37" s="100">
        <f t="shared" ref="AY37:AZ37" si="169">AQ37</f>
        <v>3815452.6969391583</v>
      </c>
      <c r="AZ37" s="55">
        <f t="shared" si="169"/>
        <v>12853914.507061686</v>
      </c>
      <c r="BA37" s="55">
        <f t="shared" si="17"/>
        <v>50426164.473990001</v>
      </c>
      <c r="BB37" s="52">
        <f t="shared" si="162"/>
        <v>2216646.7851130445</v>
      </c>
      <c r="BC37" s="52">
        <f t="shared" si="163"/>
        <v>6032099.4820522033</v>
      </c>
      <c r="BD37" s="52">
        <f t="shared" ref="BD37:BD68" si="170">AZ37*(E37/100)</f>
        <v>2845870.8111694148</v>
      </c>
      <c r="BE37" s="52">
        <f t="shared" ref="BE37:BE68" si="171">BA37*(E37/100)</f>
        <v>11164408.283322306</v>
      </c>
      <c r="BF37" s="52">
        <f t="shared" ref="BF37:BG37" si="172">AZ37-BD37</f>
        <v>10008043.695892271</v>
      </c>
      <c r="BG37" s="52">
        <f t="shared" si="172"/>
        <v>39261756.190667696</v>
      </c>
      <c r="BI37" s="280">
        <f>0.75*BE37</f>
        <v>8373306.2124917302</v>
      </c>
      <c r="BJ37" s="280">
        <f>0.75*BD37</f>
        <v>2134403.1083770609</v>
      </c>
      <c r="BK37" s="281">
        <f>BI37/B37</f>
        <v>8.7641158508127398E-2</v>
      </c>
      <c r="BL37" s="281">
        <f>BI37/C37</f>
        <v>0.13527583970811549</v>
      </c>
      <c r="BM37" s="279"/>
      <c r="BN37" s="280">
        <f>0.25*BE37+BG37</f>
        <v>42052858.261498272</v>
      </c>
      <c r="BO37" s="280">
        <f>BF37+0.25*BD37</f>
        <v>10719511.398684625</v>
      </c>
      <c r="BP37" s="281">
        <f>BN37/B37</f>
        <v>0.4401560295403355</v>
      </c>
      <c r="BQ37" s="281">
        <f>BN37/C37</f>
        <v>0.67938942743593811</v>
      </c>
      <c r="BR37" s="279"/>
      <c r="BS37" s="280">
        <f>SUM(AS37:AT37)</f>
        <v>8695949.8062200006</v>
      </c>
      <c r="BT37" s="280">
        <f>BB37</f>
        <v>2216646.7851130445</v>
      </c>
      <c r="BU37" s="281">
        <f>BS37/B37</f>
        <v>9.1018182782885954E-2</v>
      </c>
      <c r="BV37" s="281">
        <f>BS37/C37</f>
        <v>0.14048834262636808</v>
      </c>
      <c r="BW37" s="279"/>
      <c r="BX37" s="280">
        <f>H37</f>
        <v>2404065.3320599999</v>
      </c>
      <c r="BY37" s="280">
        <f>BX37/D37</f>
        <v>635475.07067620754</v>
      </c>
      <c r="BZ37" s="281">
        <f>BX37/B37</f>
        <v>2.5162709386722128E-2</v>
      </c>
      <c r="CA37" s="281">
        <f>BX37/C37</f>
        <v>3.8839133342862583E-2</v>
      </c>
      <c r="CC37" s="21"/>
    </row>
    <row r="38" spans="1:81" ht="14.25" customHeight="1" x14ac:dyDescent="0.35">
      <c r="A38" s="39" t="s">
        <v>182</v>
      </c>
      <c r="B38" s="15"/>
      <c r="C38" s="15"/>
      <c r="D38" s="41"/>
      <c r="E38" s="41"/>
      <c r="F38" s="41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2"/>
      <c r="U38" s="40"/>
      <c r="V38" s="40"/>
      <c r="W38" s="40"/>
      <c r="X38" s="40"/>
      <c r="Y38" s="40"/>
      <c r="Z38" s="40"/>
      <c r="AA38" s="15"/>
      <c r="AB38" s="43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Z38" s="40"/>
      <c r="BA38" s="40"/>
      <c r="BB38" s="15"/>
      <c r="BC38" s="15"/>
      <c r="BD38" s="15"/>
      <c r="BE38" s="15"/>
      <c r="BF38" s="15"/>
      <c r="BG38" s="15"/>
      <c r="BI38" s="294"/>
      <c r="BJ38" s="294"/>
      <c r="BK38" s="288"/>
      <c r="BL38" s="288"/>
      <c r="BM38" s="287"/>
      <c r="BN38" s="294"/>
      <c r="BO38" s="294"/>
      <c r="BP38" s="288"/>
      <c r="BQ38" s="288"/>
      <c r="BR38" s="287"/>
      <c r="BS38" s="294"/>
      <c r="BT38" s="294"/>
      <c r="BU38" s="288"/>
      <c r="BV38" s="288"/>
      <c r="BW38" s="287"/>
      <c r="BX38" s="294"/>
      <c r="BY38" s="294"/>
      <c r="BZ38" s="288"/>
      <c r="CA38" s="288"/>
      <c r="CC38" s="21"/>
    </row>
    <row r="39" spans="1:81" ht="14.25" customHeight="1" x14ac:dyDescent="0.35">
      <c r="A39" s="58" t="s">
        <v>58</v>
      </c>
      <c r="B39" s="59">
        <f>'JMP Total sum FINAL calcs'!V39*100/'JMP Total sum FINAL calcs'!U39</f>
        <v>14908.999999999998</v>
      </c>
      <c r="C39" s="59">
        <f t="shared" si="0"/>
        <v>0</v>
      </c>
      <c r="D39" s="60">
        <f>[1]HH_Islam_wealth!D42</f>
        <v>3.6529293392895306</v>
      </c>
      <c r="E39" s="65"/>
      <c r="F39" s="65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3"/>
      <c r="U39" s="62"/>
      <c r="V39" s="62"/>
      <c r="W39" s="62"/>
      <c r="X39" s="62"/>
      <c r="Y39" s="62"/>
      <c r="Z39" s="62"/>
      <c r="AA39" s="59"/>
      <c r="AB39" s="64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101"/>
      <c r="AY39" s="62" t="s">
        <v>238</v>
      </c>
      <c r="AZ39" s="62">
        <f t="shared" ref="AZ38:AZ44" si="173">AR39</f>
        <v>0</v>
      </c>
      <c r="BA39" s="62">
        <f t="shared" si="17"/>
        <v>0</v>
      </c>
      <c r="BB39" s="59" t="s">
        <v>238</v>
      </c>
      <c r="BC39" s="59" t="s">
        <v>238</v>
      </c>
      <c r="BD39" s="59">
        <f t="shared" si="170"/>
        <v>0</v>
      </c>
      <c r="BE39" s="59">
        <f t="shared" si="171"/>
        <v>0</v>
      </c>
      <c r="BF39" s="59">
        <f t="shared" ref="BF39:BG39" si="174">AZ39-BD39</f>
        <v>0</v>
      </c>
      <c r="BG39" s="59">
        <f t="shared" si="174"/>
        <v>0</v>
      </c>
      <c r="BI39" s="280">
        <f>0.75*BE39</f>
        <v>0</v>
      </c>
      <c r="BJ39" s="280">
        <f>0.75*BD39</f>
        <v>0</v>
      </c>
      <c r="BK39" s="281">
        <f>BI39/B39</f>
        <v>0</v>
      </c>
      <c r="BL39" s="281" t="e">
        <f>BI39/C39</f>
        <v>#DIV/0!</v>
      </c>
      <c r="BM39" s="279"/>
      <c r="BN39" s="280">
        <f>0.25*BE39+BG39</f>
        <v>0</v>
      </c>
      <c r="BO39" s="280">
        <f>BF39+0.25*BD39</f>
        <v>0</v>
      </c>
      <c r="BP39" s="281">
        <f>BN39/B39</f>
        <v>0</v>
      </c>
      <c r="BQ39" s="281" t="e">
        <f>BN39/C39</f>
        <v>#DIV/0!</v>
      </c>
      <c r="BR39" s="279"/>
      <c r="BS39" s="280">
        <f>SUM(AS39:AT39)</f>
        <v>0</v>
      </c>
      <c r="BT39" s="279"/>
      <c r="BU39" s="281">
        <f>BS39/B39</f>
        <v>0</v>
      </c>
      <c r="BV39" s="281" t="e">
        <f>BS39/C39</f>
        <v>#DIV/0!</v>
      </c>
      <c r="BW39" s="279"/>
      <c r="BX39" s="280">
        <f>H39</f>
        <v>0</v>
      </c>
      <c r="BY39" s="280">
        <f>BX39/D39</f>
        <v>0</v>
      </c>
      <c r="BZ39" s="281">
        <f>BX39/B39</f>
        <v>0</v>
      </c>
      <c r="CA39" s="281" t="e">
        <f>BX39/C39</f>
        <v>#DIV/0!</v>
      </c>
      <c r="CC39" s="21"/>
    </row>
    <row r="40" spans="1:81" ht="14.25" customHeight="1" x14ac:dyDescent="0.35">
      <c r="A40" s="58" t="s">
        <v>61</v>
      </c>
      <c r="B40" s="59">
        <f>'JMP Total sum FINAL calcs'!V40*100/'JMP Total sum FINAL calcs'!U40</f>
        <v>102011.99457736852</v>
      </c>
      <c r="C40" s="59">
        <f t="shared" si="0"/>
        <v>0</v>
      </c>
      <c r="D40" s="60">
        <f>[1]HH_Islam_wealth!D43</f>
        <v>3.6529293392895306</v>
      </c>
      <c r="E40" s="65">
        <v>94.3</v>
      </c>
      <c r="F40" s="65">
        <v>96217</v>
      </c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3"/>
      <c r="U40" s="62"/>
      <c r="V40" s="62"/>
      <c r="W40" s="62"/>
      <c r="X40" s="62"/>
      <c r="Y40" s="62"/>
      <c r="Z40" s="62"/>
      <c r="AA40" s="59"/>
      <c r="AB40" s="64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101"/>
      <c r="AY40" s="62" t="s">
        <v>238</v>
      </c>
      <c r="AZ40" s="62">
        <f t="shared" si="173"/>
        <v>0</v>
      </c>
      <c r="BA40" s="62">
        <f t="shared" si="17"/>
        <v>0</v>
      </c>
      <c r="BB40" s="59" t="s">
        <v>238</v>
      </c>
      <c r="BC40" s="59" t="s">
        <v>238</v>
      </c>
      <c r="BD40" s="59">
        <f t="shared" si="170"/>
        <v>0</v>
      </c>
      <c r="BE40" s="59">
        <f t="shared" si="171"/>
        <v>0</v>
      </c>
      <c r="BF40" s="59">
        <f t="shared" ref="BF40:BG40" si="175">AZ40-BD40</f>
        <v>0</v>
      </c>
      <c r="BG40" s="59">
        <f t="shared" si="175"/>
        <v>0</v>
      </c>
      <c r="BI40" s="280">
        <f>0.75*BE40</f>
        <v>0</v>
      </c>
      <c r="BJ40" s="280">
        <f>0.75*BD40</f>
        <v>0</v>
      </c>
      <c r="BK40" s="281">
        <f>BI40/B40</f>
        <v>0</v>
      </c>
      <c r="BL40" s="281" t="e">
        <f>BI40/C40</f>
        <v>#DIV/0!</v>
      </c>
      <c r="BM40" s="279"/>
      <c r="BN40" s="280">
        <f>0.25*BE40+BG40</f>
        <v>0</v>
      </c>
      <c r="BO40" s="280">
        <f>BF40+0.25*BD40</f>
        <v>0</v>
      </c>
      <c r="BP40" s="281">
        <f>BN40/B40</f>
        <v>0</v>
      </c>
      <c r="BQ40" s="281" t="e">
        <f>BN40/C40</f>
        <v>#DIV/0!</v>
      </c>
      <c r="BR40" s="279"/>
      <c r="BS40" s="280">
        <f>SUM(AS40:AT40)</f>
        <v>0</v>
      </c>
      <c r="BT40" s="280" t="str">
        <f>BB40</f>
        <v>-</v>
      </c>
      <c r="BU40" s="281">
        <f>BS40/B40</f>
        <v>0</v>
      </c>
      <c r="BV40" s="281" t="e">
        <f>BS40/C40</f>
        <v>#DIV/0!</v>
      </c>
      <c r="BW40" s="279"/>
      <c r="BX40" s="280">
        <f>H40</f>
        <v>0</v>
      </c>
      <c r="BY40" s="280">
        <f>BX40/D40</f>
        <v>0</v>
      </c>
      <c r="BZ40" s="281">
        <f>BX40/B40</f>
        <v>0</v>
      </c>
      <c r="CA40" s="281" t="e">
        <f>BX40/C40</f>
        <v>#DIV/0!</v>
      </c>
      <c r="CC40" s="21"/>
    </row>
    <row r="41" spans="1:81" ht="14.25" customHeight="1" x14ac:dyDescent="0.35">
      <c r="A41" s="58" t="s">
        <v>24</v>
      </c>
      <c r="B41" s="66" t="e">
        <f>'JMP Total sum FINAL calcs'!V41*100/'JMP Total sum FINAL calcs'!U41</f>
        <v>#DIV/0!</v>
      </c>
      <c r="C41" s="59">
        <f t="shared" si="0"/>
        <v>0</v>
      </c>
      <c r="D41" s="60">
        <f>[1]HH_Islam_wealth!D44</f>
        <v>3.2585900361988398</v>
      </c>
      <c r="E41" s="65"/>
      <c r="F41" s="65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3"/>
      <c r="U41" s="62"/>
      <c r="V41" s="62"/>
      <c r="W41" s="62"/>
      <c r="X41" s="62"/>
      <c r="Y41" s="62"/>
      <c r="Z41" s="62"/>
      <c r="AA41" s="59"/>
      <c r="AB41" s="64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101"/>
      <c r="AY41" s="62" t="s">
        <v>238</v>
      </c>
      <c r="AZ41" s="62">
        <f t="shared" si="173"/>
        <v>0</v>
      </c>
      <c r="BA41" s="62">
        <f t="shared" si="17"/>
        <v>0</v>
      </c>
      <c r="BB41" s="59" t="s">
        <v>238</v>
      </c>
      <c r="BC41" s="59" t="s">
        <v>238</v>
      </c>
      <c r="BD41" s="59">
        <f t="shared" si="170"/>
        <v>0</v>
      </c>
      <c r="BE41" s="59">
        <f t="shared" si="171"/>
        <v>0</v>
      </c>
      <c r="BF41" s="59">
        <f t="shared" ref="BF41:BG41" si="176">AZ41-BD41</f>
        <v>0</v>
      </c>
      <c r="BG41" s="59">
        <f t="shared" si="176"/>
        <v>0</v>
      </c>
      <c r="BI41" s="280">
        <f>0.75*BE41</f>
        <v>0</v>
      </c>
      <c r="BJ41" s="280">
        <f>0.75*BD41</f>
        <v>0</v>
      </c>
      <c r="BK41" s="281" t="e">
        <f>BI41/B41</f>
        <v>#DIV/0!</v>
      </c>
      <c r="BL41" s="281" t="e">
        <f>BI41/C41</f>
        <v>#DIV/0!</v>
      </c>
      <c r="BM41" s="279"/>
      <c r="BN41" s="280">
        <f>0.25*BE41+BG41</f>
        <v>0</v>
      </c>
      <c r="BO41" s="280">
        <f>BF41+0.25*BD41</f>
        <v>0</v>
      </c>
      <c r="BP41" s="281" t="e">
        <f>BN41/B41</f>
        <v>#DIV/0!</v>
      </c>
      <c r="BQ41" s="281" t="e">
        <f>BN41/C41</f>
        <v>#DIV/0!</v>
      </c>
      <c r="BR41" s="279"/>
      <c r="BS41" s="280">
        <f>SUM(AS41:AT41)</f>
        <v>0</v>
      </c>
      <c r="BT41" s="280" t="str">
        <f>BB41</f>
        <v>-</v>
      </c>
      <c r="BU41" s="281" t="e">
        <f>BS41/B41</f>
        <v>#DIV/0!</v>
      </c>
      <c r="BV41" s="281" t="e">
        <f>BS41/C41</f>
        <v>#DIV/0!</v>
      </c>
      <c r="BW41" s="279"/>
      <c r="BX41" s="280">
        <f>H41</f>
        <v>0</v>
      </c>
      <c r="BY41" s="280">
        <f>BX41/D41</f>
        <v>0</v>
      </c>
      <c r="BZ41" s="281" t="e">
        <f>BX41/B41</f>
        <v>#DIV/0!</v>
      </c>
      <c r="CA41" s="281" t="e">
        <f>BX41/C41</f>
        <v>#DIV/0!</v>
      </c>
      <c r="CC41" s="21"/>
    </row>
    <row r="42" spans="1:81" ht="14.25" customHeight="1" x14ac:dyDescent="0.35">
      <c r="A42" s="58" t="s">
        <v>64</v>
      </c>
      <c r="B42" s="59" t="e">
        <f>'JMP Total sum FINAL calcs'!V42*100/'JMP Total sum FINAL calcs'!U42</f>
        <v>#DIV/0!</v>
      </c>
      <c r="C42" s="59">
        <f t="shared" si="0"/>
        <v>0</v>
      </c>
      <c r="D42" s="60">
        <f>[1]HH_Islam_wealth!D45</f>
        <v>2.8894468036267602</v>
      </c>
      <c r="E42" s="65"/>
      <c r="F42" s="65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3"/>
      <c r="U42" s="62"/>
      <c r="V42" s="62"/>
      <c r="W42" s="62"/>
      <c r="X42" s="62"/>
      <c r="Y42" s="62"/>
      <c r="Z42" s="62"/>
      <c r="AA42" s="59"/>
      <c r="AB42" s="64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101"/>
      <c r="AY42" s="62" t="s">
        <v>238</v>
      </c>
      <c r="AZ42" s="62">
        <f t="shared" si="173"/>
        <v>0</v>
      </c>
      <c r="BA42" s="62">
        <f t="shared" si="17"/>
        <v>0</v>
      </c>
      <c r="BB42" s="59" t="s">
        <v>238</v>
      </c>
      <c r="BC42" s="59" t="s">
        <v>238</v>
      </c>
      <c r="BD42" s="59">
        <f t="shared" si="170"/>
        <v>0</v>
      </c>
      <c r="BE42" s="59">
        <f t="shared" si="171"/>
        <v>0</v>
      </c>
      <c r="BF42" s="59">
        <f t="shared" ref="BF42:BG42" si="177">AZ42-BD42</f>
        <v>0</v>
      </c>
      <c r="BG42" s="59">
        <f t="shared" si="177"/>
        <v>0</v>
      </c>
      <c r="BI42" s="280">
        <f>0.75*BE42</f>
        <v>0</v>
      </c>
      <c r="BJ42" s="280">
        <f>0.75*BD42</f>
        <v>0</v>
      </c>
      <c r="BK42" s="281" t="e">
        <f>BI42/B42</f>
        <v>#DIV/0!</v>
      </c>
      <c r="BL42" s="281" t="e">
        <f>BI42/C42</f>
        <v>#DIV/0!</v>
      </c>
      <c r="BM42" s="279"/>
      <c r="BN42" s="280">
        <f>0.25*BE42+BG42</f>
        <v>0</v>
      </c>
      <c r="BO42" s="280">
        <f>BF42+0.25*BD42</f>
        <v>0</v>
      </c>
      <c r="BP42" s="281" t="e">
        <f>BN42/B42</f>
        <v>#DIV/0!</v>
      </c>
      <c r="BQ42" s="281" t="e">
        <f>BN42/C42</f>
        <v>#DIV/0!</v>
      </c>
      <c r="BR42" s="279"/>
      <c r="BS42" s="280">
        <f>SUM(AS42:AT42)</f>
        <v>0</v>
      </c>
      <c r="BT42" s="280" t="str">
        <f>BB42</f>
        <v>-</v>
      </c>
      <c r="BU42" s="281" t="e">
        <f>BS42/B42</f>
        <v>#DIV/0!</v>
      </c>
      <c r="BV42" s="281" t="e">
        <f>BS42/C42</f>
        <v>#DIV/0!</v>
      </c>
      <c r="BW42" s="279"/>
      <c r="BX42" s="280">
        <f>H42</f>
        <v>0</v>
      </c>
      <c r="BY42" s="280">
        <f>BX42/D42</f>
        <v>0</v>
      </c>
      <c r="BZ42" s="281" t="e">
        <f>BX42/B42</f>
        <v>#DIV/0!</v>
      </c>
      <c r="CA42" s="281" t="e">
        <f>BX42/C42</f>
        <v>#DIV/0!</v>
      </c>
      <c r="CC42" s="21"/>
    </row>
    <row r="43" spans="1:81" ht="14.25" customHeight="1" x14ac:dyDescent="0.35">
      <c r="A43" s="58" t="s">
        <v>65</v>
      </c>
      <c r="B43" s="59">
        <f>'JMP Total sum FINAL calcs'!V43*100/'JMP Total sum FINAL calcs'!U43</f>
        <v>395360.99673821748</v>
      </c>
      <c r="C43" s="59">
        <f t="shared" si="0"/>
        <v>0</v>
      </c>
      <c r="D43" s="60">
        <f>[1]HH_Islam_wealth!D46</f>
        <v>3.3956382958017901</v>
      </c>
      <c r="E43" s="65">
        <v>97.3</v>
      </c>
      <c r="F43" s="65">
        <v>384636</v>
      </c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3"/>
      <c r="U43" s="62"/>
      <c r="V43" s="62"/>
      <c r="W43" s="62"/>
      <c r="X43" s="62"/>
      <c r="Y43" s="62"/>
      <c r="Z43" s="62"/>
      <c r="AA43" s="59"/>
      <c r="AB43" s="64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101"/>
      <c r="AY43" s="62" t="s">
        <v>238</v>
      </c>
      <c r="AZ43" s="62">
        <f t="shared" si="173"/>
        <v>0</v>
      </c>
      <c r="BA43" s="62">
        <f t="shared" si="17"/>
        <v>0</v>
      </c>
      <c r="BB43" s="59" t="s">
        <v>238</v>
      </c>
      <c r="BC43" s="59" t="s">
        <v>238</v>
      </c>
      <c r="BD43" s="59">
        <f t="shared" si="170"/>
        <v>0</v>
      </c>
      <c r="BE43" s="59">
        <f t="shared" si="171"/>
        <v>0</v>
      </c>
      <c r="BF43" s="59">
        <f t="shared" ref="BF43:BG43" si="178">AZ43-BD43</f>
        <v>0</v>
      </c>
      <c r="BG43" s="59">
        <f t="shared" si="178"/>
        <v>0</v>
      </c>
      <c r="BI43" s="280">
        <f>0.75*BE43</f>
        <v>0</v>
      </c>
      <c r="BJ43" s="280">
        <f>0.75*BD43</f>
        <v>0</v>
      </c>
      <c r="BK43" s="281">
        <f>BI43/B43</f>
        <v>0</v>
      </c>
      <c r="BL43" s="281" t="e">
        <f>BI43/C43</f>
        <v>#DIV/0!</v>
      </c>
      <c r="BM43" s="279"/>
      <c r="BN43" s="280">
        <f>0.25*BE43+BG43</f>
        <v>0</v>
      </c>
      <c r="BO43" s="280">
        <f>BF43+0.25*BD43</f>
        <v>0</v>
      </c>
      <c r="BP43" s="281">
        <f>BN43/B43</f>
        <v>0</v>
      </c>
      <c r="BQ43" s="281" t="e">
        <f>BN43/C43</f>
        <v>#DIV/0!</v>
      </c>
      <c r="BR43" s="279"/>
      <c r="BS43" s="280">
        <f>SUM(AS43:AT43)</f>
        <v>0</v>
      </c>
      <c r="BT43" s="280" t="str">
        <f>BB43</f>
        <v>-</v>
      </c>
      <c r="BU43" s="281">
        <f>BS43/B43</f>
        <v>0</v>
      </c>
      <c r="BV43" s="281" t="e">
        <f>BS43/C43</f>
        <v>#DIV/0!</v>
      </c>
      <c r="BW43" s="279"/>
      <c r="BX43" s="280">
        <f>H43</f>
        <v>0</v>
      </c>
      <c r="BY43" s="280">
        <f>BX43/D43</f>
        <v>0</v>
      </c>
      <c r="BZ43" s="281">
        <f>BX43/B43</f>
        <v>0</v>
      </c>
      <c r="CA43" s="281" t="e">
        <f>BX43/C43</f>
        <v>#DIV/0!</v>
      </c>
      <c r="CC43" s="21"/>
    </row>
    <row r="44" spans="1:81" ht="14.25" customHeight="1" x14ac:dyDescent="0.35">
      <c r="A44" s="58" t="s">
        <v>66</v>
      </c>
      <c r="B44" s="59">
        <f>'JMP Total sum FINAL calcs'!V44*100/'JMP Total sum FINAL calcs'!U44</f>
        <v>285718.99992234079</v>
      </c>
      <c r="C44" s="59">
        <f t="shared" si="0"/>
        <v>0</v>
      </c>
      <c r="D44" s="60">
        <f>[1]HH_Islam_wealth!D47</f>
        <v>3.6529293392895306</v>
      </c>
      <c r="E44" s="65">
        <v>98.8</v>
      </c>
      <c r="F44" s="65">
        <v>282182</v>
      </c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3"/>
      <c r="U44" s="62"/>
      <c r="V44" s="62"/>
      <c r="W44" s="62"/>
      <c r="X44" s="62"/>
      <c r="Y44" s="62"/>
      <c r="Z44" s="62"/>
      <c r="AA44" s="59"/>
      <c r="AB44" s="64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101"/>
      <c r="AY44" s="62" t="s">
        <v>238</v>
      </c>
      <c r="AZ44" s="62">
        <f t="shared" si="173"/>
        <v>0</v>
      </c>
      <c r="BA44" s="62">
        <f t="shared" si="17"/>
        <v>0</v>
      </c>
      <c r="BB44" s="59" t="s">
        <v>238</v>
      </c>
      <c r="BC44" s="59" t="s">
        <v>238</v>
      </c>
      <c r="BD44" s="59">
        <f t="shared" si="170"/>
        <v>0</v>
      </c>
      <c r="BE44" s="59">
        <f t="shared" si="171"/>
        <v>0</v>
      </c>
      <c r="BF44" s="59">
        <f t="shared" ref="BF44:BG44" si="179">AZ44-BD44</f>
        <v>0</v>
      </c>
      <c r="BG44" s="59">
        <f t="shared" si="179"/>
        <v>0</v>
      </c>
      <c r="BI44" s="280">
        <f>0.75*BE44</f>
        <v>0</v>
      </c>
      <c r="BJ44" s="280">
        <f>0.75*BD44</f>
        <v>0</v>
      </c>
      <c r="BK44" s="281">
        <f>BI44/B44</f>
        <v>0</v>
      </c>
      <c r="BL44" s="281" t="e">
        <f>BI44/C44</f>
        <v>#DIV/0!</v>
      </c>
      <c r="BM44" s="279"/>
      <c r="BN44" s="280">
        <f>0.25*BE44+BG44</f>
        <v>0</v>
      </c>
      <c r="BO44" s="280">
        <f>BF44+0.25*BD44</f>
        <v>0</v>
      </c>
      <c r="BP44" s="281">
        <f>BN44/B44</f>
        <v>0</v>
      </c>
      <c r="BQ44" s="281" t="e">
        <f>BN44/C44</f>
        <v>#DIV/0!</v>
      </c>
      <c r="BR44" s="279"/>
      <c r="BS44" s="280">
        <f>SUM(AS44:AT44)</f>
        <v>0</v>
      </c>
      <c r="BT44" s="280" t="str">
        <f>BB44</f>
        <v>-</v>
      </c>
      <c r="BU44" s="281">
        <f>BS44/B44</f>
        <v>0</v>
      </c>
      <c r="BV44" s="281" t="e">
        <f>BS44/C44</f>
        <v>#DIV/0!</v>
      </c>
      <c r="BW44" s="279"/>
      <c r="BX44" s="280">
        <f>H44</f>
        <v>0</v>
      </c>
      <c r="BY44" s="280">
        <f>BX44/D44</f>
        <v>0</v>
      </c>
      <c r="BZ44" s="281">
        <f>BX44/B44</f>
        <v>0</v>
      </c>
      <c r="CA44" s="281" t="e">
        <f>BX44/C44</f>
        <v>#DIV/0!</v>
      </c>
      <c r="CC44" s="21"/>
    </row>
    <row r="45" spans="1:81" ht="14.25" customHeight="1" x14ac:dyDescent="0.35">
      <c r="A45" s="58" t="s">
        <v>69</v>
      </c>
      <c r="B45" s="59">
        <f>'JMP Total sum FINAL calcs'!V45*100/'JMP Total sum FINAL calcs'!U45</f>
        <v>374680.97193883202</v>
      </c>
      <c r="C45" s="59">
        <f t="shared" si="0"/>
        <v>203822.71067</v>
      </c>
      <c r="D45" s="60">
        <f>[1]HH_Islam_wealth!D48</f>
        <v>3.6529293392895306</v>
      </c>
      <c r="E45" s="60">
        <v>77.745689999999996</v>
      </c>
      <c r="F45" s="60">
        <v>158463.38153000001</v>
      </c>
      <c r="G45" s="62">
        <v>0.81132000000000004</v>
      </c>
      <c r="H45" s="62">
        <v>1653.64652</v>
      </c>
      <c r="I45" s="62">
        <v>3.8692899999999999</v>
      </c>
      <c r="J45" s="62">
        <v>7886.4895399999996</v>
      </c>
      <c r="K45" s="62"/>
      <c r="L45" s="62"/>
      <c r="M45" s="62">
        <v>83.499390000000005</v>
      </c>
      <c r="N45" s="62">
        <v>170190.71275999999</v>
      </c>
      <c r="O45" s="62">
        <f t="shared" ref="O45:P45" si="180">M45</f>
        <v>83.499390000000005</v>
      </c>
      <c r="P45" s="62">
        <f t="shared" si="180"/>
        <v>170190.71275999999</v>
      </c>
      <c r="Q45" s="62">
        <v>11.82001</v>
      </c>
      <c r="R45" s="62">
        <v>24091.861850000001</v>
      </c>
      <c r="S45" s="62"/>
      <c r="T45" s="63"/>
      <c r="U45" s="62">
        <v>0.58638999999999997</v>
      </c>
      <c r="V45" s="62">
        <v>1195.1975399999999</v>
      </c>
      <c r="W45" s="62">
        <v>54.538249999999998</v>
      </c>
      <c r="X45" s="62">
        <v>111161.33036000001</v>
      </c>
      <c r="Y45" s="62">
        <v>40.194760000000002</v>
      </c>
      <c r="Z45" s="62">
        <v>81926.046719999998</v>
      </c>
      <c r="AA45" s="59">
        <f t="shared" ref="AA45:AA47" si="181">P45+T45</f>
        <v>170190.71275999999</v>
      </c>
      <c r="AB45" s="64">
        <f t="shared" ref="AB45:AB47" si="182">AA45/(AA45+R45)</f>
        <v>0.87599576596943052</v>
      </c>
      <c r="AC45" s="59">
        <f t="shared" ref="AC45:AC47" si="183">V45*AB45</f>
        <v>1046.987984537079</v>
      </c>
      <c r="AD45" s="59">
        <f t="shared" ref="AD45:AD47" si="184">V45*(1-AB45)</f>
        <v>148.20955546292092</v>
      </c>
      <c r="AE45" s="59">
        <f t="shared" ref="AE45:AE47" si="185">X45*AB45</f>
        <v>97376.854734889115</v>
      </c>
      <c r="AF45" s="59">
        <f t="shared" ref="AF45:AF47" si="186">X45*(1-AB45)</f>
        <v>13784.47562511089</v>
      </c>
      <c r="AG45" s="59">
        <f t="shared" ref="AG45:AG47" si="187">Z45*AB45</f>
        <v>71766.870049333753</v>
      </c>
      <c r="AH45" s="59">
        <f t="shared" ref="AH45:AH47" si="188">Z45*(1-AB45)</f>
        <v>10159.176670666249</v>
      </c>
      <c r="AI45" s="59"/>
      <c r="AJ45" s="59">
        <f>AC45/D45</f>
        <v>286.61599699618358</v>
      </c>
      <c r="AK45" s="59">
        <f>AD45/($AI$2*D45)</f>
        <v>13.524265203529929</v>
      </c>
      <c r="AL45" s="59">
        <f>AE45/D45</f>
        <v>26657.196373206672</v>
      </c>
      <c r="AM45" s="59">
        <f>AF45/($AI$2*D45)</f>
        <v>1257.8467256264962</v>
      </c>
      <c r="AN45" s="59">
        <f t="shared" ref="AN45:AN47" si="189">AL45+AM45</f>
        <v>27915.043098833168</v>
      </c>
      <c r="AO45" s="59">
        <f>AG45/D45</f>
        <v>19646.388797460811</v>
      </c>
      <c r="AP45" s="59">
        <f>AH45/($AI$2*D45)</f>
        <v>927.03469161931446</v>
      </c>
      <c r="AQ45" s="59">
        <f t="shared" ref="AQ45:AQ47" si="190">AO45+AP45</f>
        <v>20573.423489080127</v>
      </c>
      <c r="AR45" s="59">
        <f t="shared" ref="AR45:AR47" si="191">AQ45+AN45</f>
        <v>48488.466587913295</v>
      </c>
      <c r="AS45" s="59">
        <f t="shared" ref="AS45:AS47" si="192">J45*AB45</f>
        <v>6908.5314454022009</v>
      </c>
      <c r="AT45" s="59">
        <f t="shared" ref="AT45:AT47" si="193">J45*(1-AB45)</f>
        <v>977.95809459779821</v>
      </c>
      <c r="AU45" s="59">
        <f>AS45/D45</f>
        <v>1891.2305176825189</v>
      </c>
      <c r="AV45" s="59">
        <f>AT45/($AI$2*D45)</f>
        <v>89.239621480332659</v>
      </c>
      <c r="AW45" s="59">
        <f t="shared" ref="AW45:AW47" si="194">SUM(AU45:AV45)</f>
        <v>1980.4701391628516</v>
      </c>
      <c r="AX45" s="101"/>
      <c r="AY45" s="101">
        <f t="shared" ref="AY45:AZ45" si="195">AQ45</f>
        <v>20573.423489080127</v>
      </c>
      <c r="AZ45" s="62">
        <f t="shared" si="195"/>
        <v>48488.466587913295</v>
      </c>
      <c r="BA45" s="62">
        <f t="shared" si="17"/>
        <v>193087.37708000001</v>
      </c>
      <c r="BB45" s="59">
        <f t="shared" ref="BB45:BB47" si="196">AW45</f>
        <v>1980.4701391628516</v>
      </c>
      <c r="BC45" s="59">
        <f t="shared" ref="BC45:BC47" si="197">BB45+AY45</f>
        <v>22553.893628242979</v>
      </c>
      <c r="BD45" s="59">
        <f t="shared" si="170"/>
        <v>37697.692919192647</v>
      </c>
      <c r="BE45" s="59">
        <f t="shared" si="171"/>
        <v>150117.11361374785</v>
      </c>
      <c r="BF45" s="59">
        <f t="shared" ref="BF45:BG45" si="198">AZ45-BD45</f>
        <v>10790.773668720649</v>
      </c>
      <c r="BG45" s="59">
        <f t="shared" si="198"/>
        <v>42970.26346625216</v>
      </c>
      <c r="BI45" s="280">
        <f>0.75*BE45</f>
        <v>112587.83521031088</v>
      </c>
      <c r="BJ45" s="280">
        <f>0.75*BD45</f>
        <v>28273.269689394485</v>
      </c>
      <c r="BK45" s="281">
        <f>BI45/B45</f>
        <v>0.30048986642612646</v>
      </c>
      <c r="BL45" s="281">
        <f>BI45/C45</f>
        <v>0.5523812083561026</v>
      </c>
      <c r="BM45" s="279"/>
      <c r="BN45" s="280">
        <f>0.25*BE45+BG45</f>
        <v>80499.541869689128</v>
      </c>
      <c r="BO45" s="280">
        <f>BF45+0.25*BD45</f>
        <v>20215.19689851881</v>
      </c>
      <c r="BP45" s="281">
        <f>BN45/B45</f>
        <v>0.21484822528652711</v>
      </c>
      <c r="BQ45" s="281">
        <f>BN45/C45</f>
        <v>0.3949488337441564</v>
      </c>
      <c r="BR45" s="279"/>
      <c r="BS45" s="280">
        <f>SUM(AS45:AT45)</f>
        <v>7886.4895399999987</v>
      </c>
      <c r="BT45" s="280">
        <f>BB45</f>
        <v>1980.4701391628516</v>
      </c>
      <c r="BU45" s="281">
        <f>BS45/B45</f>
        <v>2.1048545644553031E-2</v>
      </c>
      <c r="BV45" s="281">
        <f>BS45/C45</f>
        <v>3.8692889099922981E-2</v>
      </c>
      <c r="BW45" s="279"/>
      <c r="BX45" s="280">
        <f>H45</f>
        <v>1653.64652</v>
      </c>
      <c r="BY45" s="280">
        <f>BX45/D45</f>
        <v>452.69053036805326</v>
      </c>
      <c r="BZ45" s="281">
        <f>BX45/B45</f>
        <v>4.4134787828776197E-3</v>
      </c>
      <c r="CA45" s="281">
        <f>BX45/C45</f>
        <v>8.1131612594307172E-3</v>
      </c>
      <c r="CC45" s="21"/>
    </row>
    <row r="46" spans="1:81" ht="14.25" customHeight="1" x14ac:dyDescent="0.35">
      <c r="A46" s="58" t="s">
        <v>71</v>
      </c>
      <c r="B46" s="59">
        <f>'JMP Total sum FINAL calcs'!V46*100/'JMP Total sum FINAL calcs'!U46</f>
        <v>11051597.304626657</v>
      </c>
      <c r="C46" s="59">
        <f t="shared" si="0"/>
        <v>3417154.5176299997</v>
      </c>
      <c r="D46" s="60">
        <f>[1]HH_Islam_wealth!D49</f>
        <v>3.5304590604877002</v>
      </c>
      <c r="E46" s="60">
        <v>33.340119999999999</v>
      </c>
      <c r="F46" s="60">
        <v>1139283.3449599999</v>
      </c>
      <c r="G46" s="62">
        <v>38.473199999999999</v>
      </c>
      <c r="H46" s="62">
        <v>1314688.8478300001</v>
      </c>
      <c r="I46" s="62">
        <v>19.349920000000001</v>
      </c>
      <c r="J46" s="62">
        <v>661216.60537999996</v>
      </c>
      <c r="K46" s="62"/>
      <c r="L46" s="62"/>
      <c r="M46" s="62">
        <v>36.075879999999998</v>
      </c>
      <c r="N46" s="62">
        <v>1232768.7055899999</v>
      </c>
      <c r="O46" s="62">
        <f t="shared" ref="O46:P46" si="199">M46</f>
        <v>36.075879999999998</v>
      </c>
      <c r="P46" s="62">
        <f t="shared" si="199"/>
        <v>1232768.7055899999</v>
      </c>
      <c r="Q46" s="62">
        <v>6.1009900000000004</v>
      </c>
      <c r="R46" s="62">
        <v>208480.35883000001</v>
      </c>
      <c r="S46" s="62"/>
      <c r="T46" s="63"/>
      <c r="U46" s="62">
        <v>5.2316000000000003</v>
      </c>
      <c r="V46" s="62">
        <v>178771.91373999999</v>
      </c>
      <c r="W46" s="62">
        <v>7.3267499999999997</v>
      </c>
      <c r="X46" s="62">
        <v>250366.43372</v>
      </c>
      <c r="Y46" s="62">
        <v>29.61852</v>
      </c>
      <c r="Z46" s="62">
        <v>1012110.71696</v>
      </c>
      <c r="AA46" s="59">
        <f t="shared" si="181"/>
        <v>1232768.7055899999</v>
      </c>
      <c r="AB46" s="64">
        <f t="shared" si="182"/>
        <v>0.8553474455063057</v>
      </c>
      <c r="AC46" s="59">
        <f t="shared" si="183"/>
        <v>152912.09974578262</v>
      </c>
      <c r="AD46" s="59">
        <f t="shared" si="184"/>
        <v>25859.813994217366</v>
      </c>
      <c r="AE46" s="59">
        <f t="shared" si="185"/>
        <v>214150.2895229258</v>
      </c>
      <c r="AF46" s="59">
        <f t="shared" si="186"/>
        <v>36216.144197074202</v>
      </c>
      <c r="AG46" s="59">
        <f t="shared" si="187"/>
        <v>865706.31632129161</v>
      </c>
      <c r="AH46" s="59">
        <f t="shared" si="188"/>
        <v>146404.40063870841</v>
      </c>
      <c r="AI46" s="59"/>
      <c r="AJ46" s="59">
        <f>AC46/D46</f>
        <v>43312.242721392504</v>
      </c>
      <c r="AK46" s="59">
        <f>AD46/($AI$2*D46)</f>
        <v>2441.5912634550396</v>
      </c>
      <c r="AL46" s="59">
        <f>AE46/D46</f>
        <v>60657.916110587306</v>
      </c>
      <c r="AM46" s="59">
        <f>AF46/($AI$2*D46)</f>
        <v>3419.3989673466881</v>
      </c>
      <c r="AN46" s="59">
        <f t="shared" si="189"/>
        <v>64077.315077933992</v>
      </c>
      <c r="AO46" s="59">
        <f>AG46/D46</f>
        <v>245210.69398881579</v>
      </c>
      <c r="AP46" s="59">
        <f>AH46/($AI$2*D46)</f>
        <v>13822.980536935613</v>
      </c>
      <c r="AQ46" s="59">
        <f t="shared" si="190"/>
        <v>259033.67452575141</v>
      </c>
      <c r="AR46" s="59">
        <f t="shared" si="191"/>
        <v>323110.98960368539</v>
      </c>
      <c r="AS46" s="59">
        <f t="shared" si="192"/>
        <v>565569.93433813401</v>
      </c>
      <c r="AT46" s="59">
        <f t="shared" si="193"/>
        <v>95646.671041866008</v>
      </c>
      <c r="AU46" s="59">
        <f>AS46/D46</f>
        <v>160197.2787810789</v>
      </c>
      <c r="AV46" s="59">
        <f>AT46/($AI$2*D46)</f>
        <v>9030.6170201610475</v>
      </c>
      <c r="AW46" s="59">
        <f t="shared" si="194"/>
        <v>169227.89580123994</v>
      </c>
      <c r="AX46" s="101"/>
      <c r="AY46" s="101">
        <f t="shared" ref="AY46:AZ46" si="200">AQ46</f>
        <v>259033.67452575141</v>
      </c>
      <c r="AZ46" s="62">
        <f t="shared" si="200"/>
        <v>323110.98960368539</v>
      </c>
      <c r="BA46" s="62">
        <f t="shared" si="17"/>
        <v>1262477.15068</v>
      </c>
      <c r="BB46" s="59">
        <f t="shared" si="196"/>
        <v>169227.89580123994</v>
      </c>
      <c r="BC46" s="59">
        <f t="shared" si="197"/>
        <v>428261.57032699138</v>
      </c>
      <c r="BD46" s="59">
        <f t="shared" si="170"/>
        <v>107725.59166705623</v>
      </c>
      <c r="BE46" s="59">
        <f t="shared" si="171"/>
        <v>420911.39700929279</v>
      </c>
      <c r="BF46" s="59">
        <f t="shared" ref="BF46:BG46" si="201">AZ46-BD46</f>
        <v>215385.39793662916</v>
      </c>
      <c r="BG46" s="59">
        <f t="shared" si="201"/>
        <v>841565.75367070711</v>
      </c>
      <c r="BI46" s="280">
        <f>0.75*BE46</f>
        <v>315683.54775696958</v>
      </c>
      <c r="BJ46" s="280">
        <f>0.75*BD46</f>
        <v>80794.193750292179</v>
      </c>
      <c r="BK46" s="281">
        <f>BI46/B46</f>
        <v>2.8564517784665514E-2</v>
      </c>
      <c r="BL46" s="281">
        <f>BI46/C46</f>
        <v>9.2381993886514371E-2</v>
      </c>
      <c r="BM46" s="279"/>
      <c r="BN46" s="280">
        <f>0.25*BE46+BG46</f>
        <v>946793.60292303027</v>
      </c>
      <c r="BO46" s="280">
        <f>BF46+0.25*BD46</f>
        <v>242316.79585339321</v>
      </c>
      <c r="BP46" s="281">
        <f>BN46/B46</f>
        <v>8.5670295146083833E-2</v>
      </c>
      <c r="BQ46" s="281">
        <f>BN46/C46</f>
        <v>0.27707076107863221</v>
      </c>
      <c r="BR46" s="279"/>
      <c r="BS46" s="280">
        <f>SUM(AS46:AT46)</f>
        <v>661216.60538000008</v>
      </c>
      <c r="BT46" s="280">
        <f>BB46</f>
        <v>169227.89580123994</v>
      </c>
      <c r="BU46" s="281">
        <f>BS46/B46</f>
        <v>5.9829958254377168E-2</v>
      </c>
      <c r="BV46" s="281">
        <f>BS46/C46</f>
        <v>0.19349918242461953</v>
      </c>
      <c r="BW46" s="279"/>
      <c r="BX46" s="280">
        <f>H46</f>
        <v>1314688.8478300001</v>
      </c>
      <c r="BY46" s="280">
        <f>BX46/D46</f>
        <v>372384.67443052237</v>
      </c>
      <c r="BZ46" s="281">
        <f>BX46/B46</f>
        <v>0.11895917047933124</v>
      </c>
      <c r="CA46" s="281">
        <f>BX46/C46</f>
        <v>0.38473204563831526</v>
      </c>
      <c r="CC46" s="21"/>
    </row>
    <row r="47" spans="1:81" ht="14.25" customHeight="1" x14ac:dyDescent="0.35">
      <c r="A47" s="58" t="s">
        <v>11</v>
      </c>
      <c r="B47" s="59">
        <f>'JMP Total sum FINAL calcs'!V47*100/'JMP Total sum FINAL calcs'!U47</f>
        <v>209288304.06109858</v>
      </c>
      <c r="C47" s="59">
        <f t="shared" si="0"/>
        <v>28653663.470009997</v>
      </c>
      <c r="D47" s="60">
        <f>[1]HH_Islam_wealth!D50</f>
        <v>3.31148982178934</v>
      </c>
      <c r="E47" s="60">
        <v>82.926469999999995</v>
      </c>
      <c r="F47" s="60">
        <v>23761472.429269999</v>
      </c>
      <c r="G47" s="62">
        <v>7.1914800000000003</v>
      </c>
      <c r="H47" s="62">
        <v>2060621.5447499999</v>
      </c>
      <c r="I47" s="62">
        <v>31.850930000000002</v>
      </c>
      <c r="J47" s="62">
        <v>9126459.0748999994</v>
      </c>
      <c r="K47" s="62"/>
      <c r="L47" s="62"/>
      <c r="M47" s="62">
        <v>60.146140000000003</v>
      </c>
      <c r="N47" s="62">
        <v>17234073.57731</v>
      </c>
      <c r="O47" s="62">
        <f t="shared" ref="O47:P47" si="202">M47</f>
        <v>60.146140000000003</v>
      </c>
      <c r="P47" s="62">
        <f t="shared" si="202"/>
        <v>17234073.57731</v>
      </c>
      <c r="Q47" s="62">
        <v>0.81145</v>
      </c>
      <c r="R47" s="62">
        <v>232509.27304999999</v>
      </c>
      <c r="S47" s="62"/>
      <c r="T47" s="63"/>
      <c r="U47" s="62">
        <v>8.5078800000000001</v>
      </c>
      <c r="V47" s="62">
        <v>2437820.02526</v>
      </c>
      <c r="W47" s="62">
        <v>27.49934</v>
      </c>
      <c r="X47" s="62">
        <v>7879569.4793999996</v>
      </c>
      <c r="Y47" s="62">
        <v>24.95036</v>
      </c>
      <c r="Z47" s="62">
        <v>7149193.3457000004</v>
      </c>
      <c r="AA47" s="59">
        <f t="shared" si="181"/>
        <v>17234073.57731</v>
      </c>
      <c r="AB47" s="64">
        <f t="shared" si="182"/>
        <v>0.98668833651997323</v>
      </c>
      <c r="AC47" s="59">
        <f t="shared" si="183"/>
        <v>2405368.5854588686</v>
      </c>
      <c r="AD47" s="59">
        <f t="shared" si="184"/>
        <v>32451.439801131481</v>
      </c>
      <c r="AE47" s="59">
        <f t="shared" si="185"/>
        <v>7774679.3021227373</v>
      </c>
      <c r="AF47" s="59">
        <f t="shared" si="186"/>
        <v>104890.17727726253</v>
      </c>
      <c r="AG47" s="59">
        <f t="shared" si="187"/>
        <v>7054025.6897283951</v>
      </c>
      <c r="AH47" s="59">
        <f t="shared" si="188"/>
        <v>95167.655971605098</v>
      </c>
      <c r="AI47" s="59"/>
      <c r="AJ47" s="59">
        <f>AC47/D47</f>
        <v>726370.52049253916</v>
      </c>
      <c r="AK47" s="59">
        <f>AD47/($AI$2*D47)</f>
        <v>3266.5498559594521</v>
      </c>
      <c r="AL47" s="59">
        <f>AE47/D47</f>
        <v>2347788.9773255424</v>
      </c>
      <c r="AM47" s="59">
        <f>AF47/($AI$2*D47)</f>
        <v>10558.206217545297</v>
      </c>
      <c r="AN47" s="59">
        <f t="shared" si="189"/>
        <v>2358347.1835430874</v>
      </c>
      <c r="AO47" s="59">
        <f>AG47/D47</f>
        <v>2130166.8038698072</v>
      </c>
      <c r="AP47" s="59">
        <f>AH47/($AI$2*D47)</f>
        <v>9579.5408404408081</v>
      </c>
      <c r="AQ47" s="59">
        <f t="shared" si="190"/>
        <v>2139746.3447102481</v>
      </c>
      <c r="AR47" s="59">
        <f t="shared" si="191"/>
        <v>4498093.5282533355</v>
      </c>
      <c r="AS47" s="59">
        <f t="shared" si="192"/>
        <v>9004970.722930694</v>
      </c>
      <c r="AT47" s="59">
        <f t="shared" si="193"/>
        <v>121488.35196930522</v>
      </c>
      <c r="AU47" s="59">
        <f>AS47/D47</f>
        <v>2719311.0072930623</v>
      </c>
      <c r="AV47" s="59">
        <f>AT47/($AI$2*D47)</f>
        <v>12228.972306253369</v>
      </c>
      <c r="AW47" s="59">
        <f t="shared" si="194"/>
        <v>2731539.9795993157</v>
      </c>
      <c r="AX47" s="101"/>
      <c r="AY47" s="101">
        <f t="shared" ref="AY47:AZ47" si="203">AQ47</f>
        <v>2139746.3447102481</v>
      </c>
      <c r="AZ47" s="62">
        <f t="shared" si="203"/>
        <v>4498093.5282533355</v>
      </c>
      <c r="BA47" s="62">
        <f t="shared" si="17"/>
        <v>15028762.825100001</v>
      </c>
      <c r="BB47" s="59">
        <f t="shared" si="196"/>
        <v>2731539.9795993157</v>
      </c>
      <c r="BC47" s="59">
        <f t="shared" si="197"/>
        <v>4871286.3243095633</v>
      </c>
      <c r="BD47" s="59">
        <f t="shared" si="170"/>
        <v>3730110.1802789439</v>
      </c>
      <c r="BE47" s="59">
        <f t="shared" si="171"/>
        <v>12462822.495527703</v>
      </c>
      <c r="BF47" s="59">
        <f t="shared" ref="BF47:BG47" si="204">AZ47-BD47</f>
        <v>767983.34797439165</v>
      </c>
      <c r="BG47" s="59">
        <f t="shared" si="204"/>
        <v>2565940.3295722976</v>
      </c>
      <c r="BI47" s="280">
        <f>0.75*BE47</f>
        <v>9347116.8716457784</v>
      </c>
      <c r="BJ47" s="280">
        <f>0.75*BD47</f>
        <v>2797582.6352092079</v>
      </c>
      <c r="BK47" s="281">
        <f>BI47/B47</f>
        <v>4.4661439221739922E-2</v>
      </c>
      <c r="BL47" s="281">
        <f>BI47/C47</f>
        <v>0.32621018535479146</v>
      </c>
      <c r="BM47" s="279"/>
      <c r="BN47" s="280">
        <f>0.25*BE47+BG47</f>
        <v>5681645.9534542235</v>
      </c>
      <c r="BO47" s="280">
        <f>BF47+0.25*BD47</f>
        <v>1700510.8930441276</v>
      </c>
      <c r="BP47" s="281">
        <f>BN47/B47</f>
        <v>2.7147460432359147E-2</v>
      </c>
      <c r="BQ47" s="281">
        <f>BN47/C47</f>
        <v>0.19828689477702729</v>
      </c>
      <c r="BR47" s="279"/>
      <c r="BS47" s="280">
        <f>SUM(AS47:AT47)</f>
        <v>9126459.0748999994</v>
      </c>
      <c r="BT47" s="280">
        <f>BB47</f>
        <v>2731539.9795993157</v>
      </c>
      <c r="BU47" s="281">
        <f>BS47/B47</f>
        <v>4.3607114672952134E-2</v>
      </c>
      <c r="BV47" s="281">
        <f>BS47/C47</f>
        <v>0.31850932724369069</v>
      </c>
      <c r="BW47" s="279"/>
      <c r="BX47" s="280">
        <f>H47</f>
        <v>2060621.5447499999</v>
      </c>
      <c r="BY47" s="280">
        <f>BX47/D47</f>
        <v>622264.1939562289</v>
      </c>
      <c r="BZ47" s="281">
        <f>BX47/B47</f>
        <v>9.8458514153205254E-3</v>
      </c>
      <c r="CA47" s="281">
        <f>BX47/C47</f>
        <v>7.1914767440007243E-2</v>
      </c>
      <c r="CC47" s="21"/>
    </row>
    <row r="48" spans="1:81" ht="14.25" customHeight="1" x14ac:dyDescent="0.35">
      <c r="A48" s="58" t="s">
        <v>76</v>
      </c>
      <c r="B48" s="59" t="e">
        <f>'JMP Total sum FINAL calcs'!V48*100/'JMP Total sum FINAL calcs'!U48</f>
        <v>#DIV/0!</v>
      </c>
      <c r="C48" s="59">
        <f t="shared" si="0"/>
        <v>0</v>
      </c>
      <c r="D48" s="60">
        <f>[1]HH_Islam_wealth!D51</f>
        <v>3.6529293392895306</v>
      </c>
      <c r="E48" s="67">
        <v>99.9</v>
      </c>
      <c r="F48" s="67">
        <v>31154</v>
      </c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3"/>
      <c r="U48" s="62"/>
      <c r="V48" s="62"/>
      <c r="W48" s="62"/>
      <c r="X48" s="62"/>
      <c r="Y48" s="62"/>
      <c r="Z48" s="62"/>
      <c r="AA48" s="59"/>
      <c r="AB48" s="64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101"/>
      <c r="AY48" s="62" t="s">
        <v>238</v>
      </c>
      <c r="AZ48" s="62">
        <f t="shared" ref="AZ48:AZ49" si="205">AR48</f>
        <v>0</v>
      </c>
      <c r="BA48" s="62">
        <f t="shared" si="17"/>
        <v>0</v>
      </c>
      <c r="BB48" s="59" t="s">
        <v>238</v>
      </c>
      <c r="BC48" s="59" t="s">
        <v>238</v>
      </c>
      <c r="BD48" s="59">
        <f t="shared" si="170"/>
        <v>0</v>
      </c>
      <c r="BE48" s="59">
        <f t="shared" si="171"/>
        <v>0</v>
      </c>
      <c r="BF48" s="59">
        <f t="shared" ref="BF48:BG48" si="206">AZ48-BD48</f>
        <v>0</v>
      </c>
      <c r="BG48" s="59">
        <f t="shared" si="206"/>
        <v>0</v>
      </c>
      <c r="BI48" s="280">
        <f>0.75*BE48</f>
        <v>0</v>
      </c>
      <c r="BJ48" s="280">
        <f>0.75*BD48</f>
        <v>0</v>
      </c>
      <c r="BK48" s="281" t="e">
        <f>BI48/B48</f>
        <v>#DIV/0!</v>
      </c>
      <c r="BL48" s="281" t="e">
        <f>BI48/C48</f>
        <v>#DIV/0!</v>
      </c>
      <c r="BM48" s="279"/>
      <c r="BN48" s="280">
        <f>0.25*BE48+BG48</f>
        <v>0</v>
      </c>
      <c r="BO48" s="280">
        <f>BF48+0.25*BD48</f>
        <v>0</v>
      </c>
      <c r="BP48" s="281" t="e">
        <f>BN48/B48</f>
        <v>#DIV/0!</v>
      </c>
      <c r="BQ48" s="281" t="e">
        <f>BN48/C48</f>
        <v>#DIV/0!</v>
      </c>
      <c r="BR48" s="279"/>
      <c r="BS48" s="280">
        <f>SUM(AS48:AT48)</f>
        <v>0</v>
      </c>
      <c r="BT48" s="280" t="str">
        <f>BB48</f>
        <v>-</v>
      </c>
      <c r="BU48" s="281" t="e">
        <f>BS48/B48</f>
        <v>#DIV/0!</v>
      </c>
      <c r="BV48" s="281" t="e">
        <f>BS48/C48</f>
        <v>#DIV/0!</v>
      </c>
      <c r="BW48" s="279"/>
      <c r="BX48" s="280">
        <f>H48</f>
        <v>0</v>
      </c>
      <c r="BY48" s="280">
        <f>BX48/D48</f>
        <v>0</v>
      </c>
      <c r="BZ48" s="281" t="e">
        <f>BX48/B48</f>
        <v>#DIV/0!</v>
      </c>
      <c r="CA48" s="281" t="e">
        <f>BX48/C48</f>
        <v>#DIV/0!</v>
      </c>
      <c r="CC48" s="21"/>
    </row>
    <row r="49" spans="1:81" ht="14.25" customHeight="1" x14ac:dyDescent="0.35">
      <c r="A49" s="58" t="s">
        <v>77</v>
      </c>
      <c r="B49" s="59" t="e">
        <f>'JMP Total sum FINAL calcs'!V49*100/'JMP Total sum FINAL calcs'!U49</f>
        <v>#DIV/0!</v>
      </c>
      <c r="C49" s="59">
        <f t="shared" si="0"/>
        <v>0</v>
      </c>
      <c r="D49" s="60">
        <f>[1]HH_Islam_wealth!D52</f>
        <v>3.6529293392895306</v>
      </c>
      <c r="E49" s="65"/>
      <c r="F49" s="65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3"/>
      <c r="U49" s="62"/>
      <c r="V49" s="62"/>
      <c r="W49" s="62"/>
      <c r="X49" s="62"/>
      <c r="Y49" s="62"/>
      <c r="Z49" s="62"/>
      <c r="AA49" s="59"/>
      <c r="AB49" s="64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101"/>
      <c r="AY49" s="62" t="s">
        <v>238</v>
      </c>
      <c r="AZ49" s="62">
        <f t="shared" si="205"/>
        <v>0</v>
      </c>
      <c r="BA49" s="62">
        <f t="shared" si="17"/>
        <v>0</v>
      </c>
      <c r="BB49" s="59" t="s">
        <v>238</v>
      </c>
      <c r="BC49" s="59" t="s">
        <v>238</v>
      </c>
      <c r="BD49" s="59">
        <f t="shared" si="170"/>
        <v>0</v>
      </c>
      <c r="BE49" s="59">
        <f t="shared" si="171"/>
        <v>0</v>
      </c>
      <c r="BF49" s="59">
        <f t="shared" ref="BF49:BG49" si="207">AZ49-BD49</f>
        <v>0</v>
      </c>
      <c r="BG49" s="59">
        <f t="shared" si="207"/>
        <v>0</v>
      </c>
      <c r="BI49" s="280">
        <f>0.75*BE49</f>
        <v>0</v>
      </c>
      <c r="BJ49" s="280">
        <f>0.75*BD49</f>
        <v>0</v>
      </c>
      <c r="BK49" s="281" t="e">
        <f>BI49/B49</f>
        <v>#DIV/0!</v>
      </c>
      <c r="BL49" s="281" t="e">
        <f>BI49/C49</f>
        <v>#DIV/0!</v>
      </c>
      <c r="BM49" s="279"/>
      <c r="BN49" s="280">
        <f>0.25*BE49+BG49</f>
        <v>0</v>
      </c>
      <c r="BO49" s="280">
        <f>BF49+0.25*BD49</f>
        <v>0</v>
      </c>
      <c r="BP49" s="281" t="e">
        <f>BN49/B49</f>
        <v>#DIV/0!</v>
      </c>
      <c r="BQ49" s="281" t="e">
        <f>BN49/C49</f>
        <v>#DIV/0!</v>
      </c>
      <c r="BR49" s="279"/>
      <c r="BS49" s="280">
        <f>SUM(AS49:AT49)</f>
        <v>0</v>
      </c>
      <c r="BT49" s="280" t="str">
        <f>BB49</f>
        <v>-</v>
      </c>
      <c r="BU49" s="281" t="e">
        <f>BS49/B49</f>
        <v>#DIV/0!</v>
      </c>
      <c r="BV49" s="281" t="e">
        <f>BS49/C49</f>
        <v>#DIV/0!</v>
      </c>
      <c r="BW49" s="279"/>
      <c r="BX49" s="280">
        <f>H49</f>
        <v>0</v>
      </c>
      <c r="BY49" s="280">
        <f>BX49/D49</f>
        <v>0</v>
      </c>
      <c r="BZ49" s="281" t="e">
        <f>BX49/B49</f>
        <v>#DIV/0!</v>
      </c>
      <c r="CA49" s="281" t="e">
        <f>BX49/C49</f>
        <v>#DIV/0!</v>
      </c>
      <c r="CC49" s="21"/>
    </row>
    <row r="50" spans="1:81" ht="14.25" customHeight="1" x14ac:dyDescent="0.35">
      <c r="A50" s="58" t="s">
        <v>80</v>
      </c>
      <c r="B50" s="59">
        <f>'JMP Total sum FINAL calcs'!V50*100/'JMP Total sum FINAL calcs'!U50</f>
        <v>18054734.725888643</v>
      </c>
      <c r="C50" s="59">
        <f t="shared" si="0"/>
        <v>2258646.6082899999</v>
      </c>
      <c r="D50" s="60">
        <f>[1]HH_Islam_wealth!D53</f>
        <v>3.57642542986666</v>
      </c>
      <c r="E50" s="60">
        <v>98.987899999999996</v>
      </c>
      <c r="F50" s="60">
        <v>2235786.90209</v>
      </c>
      <c r="G50" s="62">
        <v>0</v>
      </c>
      <c r="H50" s="62">
        <v>0</v>
      </c>
      <c r="I50" s="62">
        <v>0</v>
      </c>
      <c r="J50" s="62">
        <v>0</v>
      </c>
      <c r="K50" s="62"/>
      <c r="L50" s="62"/>
      <c r="M50" s="62">
        <v>100</v>
      </c>
      <c r="N50" s="62">
        <v>2258646.6082899999</v>
      </c>
      <c r="O50" s="62">
        <f t="shared" ref="O50:P50" si="208">M50</f>
        <v>100</v>
      </c>
      <c r="P50" s="62">
        <f t="shared" si="208"/>
        <v>2258646.6082899999</v>
      </c>
      <c r="Q50" s="62">
        <v>0</v>
      </c>
      <c r="R50" s="62">
        <v>0</v>
      </c>
      <c r="S50" s="62"/>
      <c r="T50" s="63"/>
      <c r="U50" s="62">
        <v>20.59188</v>
      </c>
      <c r="V50" s="62">
        <v>465097.74914000003</v>
      </c>
      <c r="W50" s="62">
        <v>66.521150000000006</v>
      </c>
      <c r="X50" s="62">
        <v>1502477.60146</v>
      </c>
      <c r="Y50" s="62">
        <v>12.886979999999999</v>
      </c>
      <c r="Z50" s="62">
        <v>291071.25767999998</v>
      </c>
      <c r="AA50" s="59">
        <f t="shared" ref="AA50:AA53" si="209">P50+T50</f>
        <v>2258646.6082899999</v>
      </c>
      <c r="AB50" s="64">
        <f t="shared" ref="AB50:AB53" si="210">AA50/(AA50+R50)</f>
        <v>1</v>
      </c>
      <c r="AC50" s="59">
        <f t="shared" ref="AC50:AC53" si="211">V50*AB50</f>
        <v>465097.74914000003</v>
      </c>
      <c r="AD50" s="59">
        <f t="shared" ref="AD50:AD53" si="212">V50*(1-AB50)</f>
        <v>0</v>
      </c>
      <c r="AE50" s="59">
        <f t="shared" ref="AE50:AE53" si="213">X50*AB50</f>
        <v>1502477.60146</v>
      </c>
      <c r="AF50" s="59">
        <f t="shared" ref="AF50:AF53" si="214">X50*(1-AB50)</f>
        <v>0</v>
      </c>
      <c r="AG50" s="59">
        <f t="shared" ref="AG50:AG53" si="215">Z50*AB50</f>
        <v>291071.25767999998</v>
      </c>
      <c r="AH50" s="59">
        <f t="shared" ref="AH50:AH53" si="216">Z50*(1-AB50)</f>
        <v>0</v>
      </c>
      <c r="AI50" s="59"/>
      <c r="AJ50" s="59">
        <f>AC50/D50</f>
        <v>130045.42056321871</v>
      </c>
      <c r="AK50" s="59">
        <f>AD50/($AI$2*D50)</f>
        <v>0</v>
      </c>
      <c r="AL50" s="59">
        <f>AE50/D50</f>
        <v>420105.94962020975</v>
      </c>
      <c r="AM50" s="59">
        <f>AF50/($AI$2*D50)</f>
        <v>0</v>
      </c>
      <c r="AN50" s="59">
        <f t="shared" ref="AN50:AN53" si="217">AL50+AM50</f>
        <v>420105.94962020975</v>
      </c>
      <c r="AO50" s="59">
        <f>AG50/D50</f>
        <v>81386.083224123591</v>
      </c>
      <c r="AP50" s="59">
        <f>AH50/($AI$2*D50)</f>
        <v>0</v>
      </c>
      <c r="AQ50" s="59">
        <f t="shared" ref="AQ50:AQ53" si="218">AO50+AP50</f>
        <v>81386.083224123591</v>
      </c>
      <c r="AR50" s="59">
        <f t="shared" ref="AR50:AR53" si="219">AQ50+AN50</f>
        <v>501492.03284433333</v>
      </c>
      <c r="AS50" s="59">
        <f t="shared" ref="AS50:AS53" si="220">J50*AB50</f>
        <v>0</v>
      </c>
      <c r="AT50" s="59">
        <f t="shared" ref="AT50:AT53" si="221">J50*(1-AB50)</f>
        <v>0</v>
      </c>
      <c r="AU50" s="59">
        <f>AS50/D50</f>
        <v>0</v>
      </c>
      <c r="AV50" s="59">
        <f>AT50/($AI$2*D50)</f>
        <v>0</v>
      </c>
      <c r="AW50" s="59">
        <f t="shared" ref="AW50:AW53" si="222">SUM(AU50:AV50)</f>
        <v>0</v>
      </c>
      <c r="AX50" s="101"/>
      <c r="AY50" s="101">
        <f t="shared" ref="AY50:AZ50" si="223">AQ50</f>
        <v>81386.083224123591</v>
      </c>
      <c r="AZ50" s="62">
        <f t="shared" si="223"/>
        <v>501492.03284433333</v>
      </c>
      <c r="BA50" s="62">
        <f t="shared" si="17"/>
        <v>1793548.8591400001</v>
      </c>
      <c r="BB50" s="59">
        <f t="shared" ref="BB50:BB53" si="224">AW50</f>
        <v>0</v>
      </c>
      <c r="BC50" s="59">
        <f t="shared" ref="BC50:BC53" si="225">BB50+AY50</f>
        <v>81386.083224123591</v>
      </c>
      <c r="BD50" s="59">
        <f t="shared" si="170"/>
        <v>496416.43197991583</v>
      </c>
      <c r="BE50" s="59">
        <f t="shared" si="171"/>
        <v>1775396.3511366441</v>
      </c>
      <c r="BF50" s="59">
        <f t="shared" ref="BF50:BG50" si="226">AZ50-BD50</f>
        <v>5075.6008644175017</v>
      </c>
      <c r="BG50" s="59">
        <f t="shared" si="226"/>
        <v>18152.508003355935</v>
      </c>
      <c r="BI50" s="280">
        <f>0.75*BE50</f>
        <v>1331547.263352483</v>
      </c>
      <c r="BJ50" s="280">
        <f>0.75*BD50</f>
        <v>372312.32398493687</v>
      </c>
      <c r="BK50" s="281">
        <f>BI50/B50</f>
        <v>7.3750585847333461E-2</v>
      </c>
      <c r="BL50" s="281">
        <f>BI50/C50</f>
        <v>0.58953324458339451</v>
      </c>
      <c r="BM50" s="279"/>
      <c r="BN50" s="280">
        <f>0.25*BE50+BG50</f>
        <v>462001.59578751697</v>
      </c>
      <c r="BO50" s="280">
        <f>BF50+0.25*BD50</f>
        <v>129179.70885939646</v>
      </c>
      <c r="BP50" s="281">
        <f>BN50/B50</f>
        <v>2.558894399733572E-2</v>
      </c>
      <c r="BQ50" s="281">
        <f>BN50/C50</f>
        <v>0.20454797757728643</v>
      </c>
      <c r="BR50" s="279"/>
      <c r="BS50" s="280">
        <f>SUM(AS50:AT50)</f>
        <v>0</v>
      </c>
      <c r="BT50" s="280">
        <f>BB50</f>
        <v>0</v>
      </c>
      <c r="BU50" s="281">
        <f>BS50/B50</f>
        <v>0</v>
      </c>
      <c r="BV50" s="281">
        <f>BS50/C50</f>
        <v>0</v>
      </c>
      <c r="BW50" s="279"/>
      <c r="BX50" s="280">
        <f>H50</f>
        <v>0</v>
      </c>
      <c r="BY50" s="280">
        <f>BX50/D50</f>
        <v>0</v>
      </c>
      <c r="BZ50" s="281">
        <f>BX50/B50</f>
        <v>0</v>
      </c>
      <c r="CA50" s="281">
        <f>BX50/C50</f>
        <v>0</v>
      </c>
      <c r="CC50" s="21"/>
    </row>
    <row r="51" spans="1:81" ht="14.25" customHeight="1" x14ac:dyDescent="0.35">
      <c r="A51" s="58" t="s">
        <v>45</v>
      </c>
      <c r="B51" s="59">
        <f>'JMP Total sum FINAL calcs'!V51*100/'JMP Total sum FINAL calcs'!U51</f>
        <v>49065610.759518899</v>
      </c>
      <c r="C51" s="59">
        <f t="shared" si="0"/>
        <v>9594290.1897400003</v>
      </c>
      <c r="D51" s="60">
        <f>[1]HH_Islam_wealth!D54</f>
        <v>3.52685205109591</v>
      </c>
      <c r="E51" s="60">
        <v>62.359070000000003</v>
      </c>
      <c r="F51" s="60">
        <v>5982910.4646699997</v>
      </c>
      <c r="G51" s="62">
        <v>12.529070000000001</v>
      </c>
      <c r="H51" s="62">
        <v>1202075.20043</v>
      </c>
      <c r="I51" s="62">
        <v>7.3516399999999997</v>
      </c>
      <c r="J51" s="62">
        <v>705337.33076000004</v>
      </c>
      <c r="K51" s="62"/>
      <c r="L51" s="62"/>
      <c r="M51" s="62">
        <v>76.179259999999999</v>
      </c>
      <c r="N51" s="62">
        <v>7308859.2297400003</v>
      </c>
      <c r="O51" s="62">
        <f t="shared" ref="O51:P51" si="227">M51</f>
        <v>76.179259999999999</v>
      </c>
      <c r="P51" s="62">
        <f t="shared" si="227"/>
        <v>7308859.2297400003</v>
      </c>
      <c r="Q51" s="62">
        <v>3.9400400000000002</v>
      </c>
      <c r="R51" s="62">
        <v>378018.42881000001</v>
      </c>
      <c r="S51" s="62"/>
      <c r="T51" s="63"/>
      <c r="U51" s="62">
        <v>13.856949999999999</v>
      </c>
      <c r="V51" s="62">
        <v>1329476.1131</v>
      </c>
      <c r="W51" s="62">
        <v>61.40014</v>
      </c>
      <c r="X51" s="62">
        <v>5890907.6561000003</v>
      </c>
      <c r="Y51" s="62">
        <v>4.8621999999999996</v>
      </c>
      <c r="Z51" s="62">
        <v>466493.88935000001</v>
      </c>
      <c r="AA51" s="59">
        <f t="shared" si="209"/>
        <v>7308859.2297400003</v>
      </c>
      <c r="AB51" s="64">
        <f t="shared" si="210"/>
        <v>0.95082288991687858</v>
      </c>
      <c r="AC51" s="59">
        <f t="shared" si="211"/>
        <v>1264096.319933201</v>
      </c>
      <c r="AD51" s="59">
        <f t="shared" si="212"/>
        <v>65379.793166799085</v>
      </c>
      <c r="AE51" s="59">
        <f t="shared" si="213"/>
        <v>5601209.8418064676</v>
      </c>
      <c r="AF51" s="59">
        <f t="shared" si="214"/>
        <v>289697.81429353252</v>
      </c>
      <c r="AG51" s="59">
        <f t="shared" si="215"/>
        <v>443553.06800033158</v>
      </c>
      <c r="AH51" s="59">
        <f t="shared" si="216"/>
        <v>22940.821349668415</v>
      </c>
      <c r="AI51" s="59"/>
      <c r="AJ51" s="59">
        <f>AC51/D51</f>
        <v>358420.56928370561</v>
      </c>
      <c r="AK51" s="59">
        <f>AD51/($AI$2*D51)</f>
        <v>6179.2397506896086</v>
      </c>
      <c r="AL51" s="59">
        <f>AE51/D51</f>
        <v>1588161.2726187326</v>
      </c>
      <c r="AM51" s="59">
        <f>AF51/($AI$2*D51)</f>
        <v>27380.206682567794</v>
      </c>
      <c r="AN51" s="59">
        <f t="shared" si="217"/>
        <v>1615541.4793013004</v>
      </c>
      <c r="AO51" s="59">
        <f>AG51/D51</f>
        <v>125764.58030398664</v>
      </c>
      <c r="AP51" s="59">
        <f>AH51/($AI$2*D51)</f>
        <v>2168.2056233442831</v>
      </c>
      <c r="AQ51" s="59">
        <f t="shared" si="218"/>
        <v>127932.78592733093</v>
      </c>
      <c r="AR51" s="59">
        <f t="shared" si="219"/>
        <v>1743474.2652286312</v>
      </c>
      <c r="AS51" s="59">
        <f t="shared" si="220"/>
        <v>670650.87919948052</v>
      </c>
      <c r="AT51" s="59">
        <f t="shared" si="221"/>
        <v>34686.451560519548</v>
      </c>
      <c r="AU51" s="59">
        <f>AS51/D51</f>
        <v>190155.65991521731</v>
      </c>
      <c r="AV51" s="59">
        <f>AT51/($AI$2*D51)</f>
        <v>3278.3202563261589</v>
      </c>
      <c r="AW51" s="59">
        <f t="shared" si="222"/>
        <v>193433.98017154349</v>
      </c>
      <c r="AX51" s="101"/>
      <c r="AY51" s="101">
        <f t="shared" ref="AY51:AZ51" si="228">AQ51</f>
        <v>127932.78592733093</v>
      </c>
      <c r="AZ51" s="62">
        <f t="shared" si="228"/>
        <v>1743474.2652286312</v>
      </c>
      <c r="BA51" s="62">
        <f t="shared" si="17"/>
        <v>6357401.5454500001</v>
      </c>
      <c r="BB51" s="59">
        <f t="shared" si="224"/>
        <v>193433.98017154349</v>
      </c>
      <c r="BC51" s="59">
        <f t="shared" si="225"/>
        <v>321366.76609887439</v>
      </c>
      <c r="BD51" s="59">
        <f t="shared" si="170"/>
        <v>1087214.3374859078</v>
      </c>
      <c r="BE51" s="59">
        <f t="shared" si="171"/>
        <v>3964416.4799082479</v>
      </c>
      <c r="BF51" s="59">
        <f t="shared" ref="BF51:BG51" si="229">AZ51-BD51</f>
        <v>656259.92774272338</v>
      </c>
      <c r="BG51" s="59">
        <f t="shared" si="229"/>
        <v>2392985.0655417521</v>
      </c>
      <c r="BI51" s="280">
        <f>0.75*BE51</f>
        <v>2973312.3599311858</v>
      </c>
      <c r="BJ51" s="280">
        <f>0.75*BD51</f>
        <v>815410.75311443093</v>
      </c>
      <c r="BK51" s="281">
        <f>BI51/B51</f>
        <v>6.0598702714698256E-2</v>
      </c>
      <c r="BL51" s="281">
        <f>BI51/C51</f>
        <v>0.30990435989843257</v>
      </c>
      <c r="BM51" s="279"/>
      <c r="BN51" s="280">
        <f>0.25*BE51+BG51</f>
        <v>3384089.1855188143</v>
      </c>
      <c r="BO51" s="280">
        <f>BF51+0.25*BD51</f>
        <v>928063.51211420028</v>
      </c>
      <c r="BP51" s="281">
        <f>BN51/B51</f>
        <v>6.8970693182745901E-2</v>
      </c>
      <c r="BQ51" s="281">
        <f>BN51/C51</f>
        <v>0.3527190775548682</v>
      </c>
      <c r="BR51" s="279"/>
      <c r="BS51" s="280">
        <f>SUM(AS51:AT51)</f>
        <v>705337.33076000004</v>
      </c>
      <c r="BT51" s="280">
        <f>BB51</f>
        <v>193433.98017154349</v>
      </c>
      <c r="BU51" s="281">
        <f>BS51/B51</f>
        <v>1.4375390825501181E-2</v>
      </c>
      <c r="BV51" s="281">
        <f>BS51/C51</f>
        <v>7.3516364088536526E-2</v>
      </c>
      <c r="BW51" s="279"/>
      <c r="BX51" s="280">
        <f>H51</f>
        <v>1202075.20043</v>
      </c>
      <c r="BY51" s="280">
        <f>BX51/D51</f>
        <v>340835.16490476974</v>
      </c>
      <c r="BZ51" s="281">
        <f>BX51/B51</f>
        <v>2.4499342448250135E-2</v>
      </c>
      <c r="CA51" s="281">
        <f>BX51/C51</f>
        <v>0.12529068609113808</v>
      </c>
      <c r="CC51" s="21"/>
    </row>
    <row r="52" spans="1:81" ht="14.25" customHeight="1" x14ac:dyDescent="0.35">
      <c r="A52" s="58" t="s">
        <v>67</v>
      </c>
      <c r="B52" s="59">
        <f>'JMP Total sum FINAL calcs'!V52*100/'JMP Total sum FINAL calcs'!U52</f>
        <v>4905768.6756021604</v>
      </c>
      <c r="C52" s="59">
        <f t="shared" si="0"/>
        <v>1051796.9933800001</v>
      </c>
      <c r="D52" s="60">
        <f>[1]HH_Islam_wealth!D55</f>
        <v>3.46142664480857</v>
      </c>
      <c r="E52" s="60">
        <v>100</v>
      </c>
      <c r="F52" s="60">
        <v>1051796.99337</v>
      </c>
      <c r="G52" s="62">
        <v>0.41094999999999998</v>
      </c>
      <c r="H52" s="62">
        <v>4322.4117699999997</v>
      </c>
      <c r="I52" s="62">
        <v>3.5474800000000002</v>
      </c>
      <c r="J52" s="62">
        <v>37312.270250000001</v>
      </c>
      <c r="K52" s="62"/>
      <c r="L52" s="62"/>
      <c r="M52" s="62">
        <v>95.775589999999994</v>
      </c>
      <c r="N52" s="62">
        <v>1007364.78071</v>
      </c>
      <c r="O52" s="62">
        <f t="shared" ref="O52:P52" si="230">M52</f>
        <v>95.775589999999994</v>
      </c>
      <c r="P52" s="62">
        <f t="shared" si="230"/>
        <v>1007364.78071</v>
      </c>
      <c r="Q52" s="62">
        <v>0.26597999999999999</v>
      </c>
      <c r="R52" s="62">
        <v>2797.5306500000002</v>
      </c>
      <c r="S52" s="62"/>
      <c r="T52" s="63"/>
      <c r="U52" s="62">
        <v>5.9439700000000002</v>
      </c>
      <c r="V52" s="62">
        <v>62518.471769999996</v>
      </c>
      <c r="W52" s="62">
        <v>90.0976</v>
      </c>
      <c r="X52" s="62">
        <v>947643.83958999999</v>
      </c>
      <c r="Y52" s="62">
        <v>0</v>
      </c>
      <c r="Z52" s="62">
        <v>0</v>
      </c>
      <c r="AA52" s="59">
        <f t="shared" si="209"/>
        <v>1007364.78071</v>
      </c>
      <c r="AB52" s="64">
        <f t="shared" si="210"/>
        <v>0.9972306127257573</v>
      </c>
      <c r="AC52" s="59">
        <f t="shared" si="211"/>
        <v>62345.333909875058</v>
      </c>
      <c r="AD52" s="59">
        <f t="shared" si="212"/>
        <v>173.13786012493924</v>
      </c>
      <c r="AE52" s="59">
        <f t="shared" si="213"/>
        <v>945019.44680012495</v>
      </c>
      <c r="AF52" s="59">
        <f t="shared" si="214"/>
        <v>2624.392789875033</v>
      </c>
      <c r="AG52" s="59">
        <f t="shared" si="215"/>
        <v>0</v>
      </c>
      <c r="AH52" s="59">
        <f t="shared" si="216"/>
        <v>0</v>
      </c>
      <c r="AI52" s="59"/>
      <c r="AJ52" s="59">
        <f>AC52/D52</f>
        <v>18011.456057686581</v>
      </c>
      <c r="AK52" s="59">
        <f>AD52/($AI$2*D52)</f>
        <v>16.673073262495251</v>
      </c>
      <c r="AL52" s="59">
        <f>AE52/D52</f>
        <v>273014.43704359885</v>
      </c>
      <c r="AM52" s="59">
        <f>AF52/($AI$2*D52)</f>
        <v>252.72746944876849</v>
      </c>
      <c r="AN52" s="59">
        <f t="shared" si="217"/>
        <v>273267.16451304761</v>
      </c>
      <c r="AO52" s="59">
        <f>AG52/D52</f>
        <v>0</v>
      </c>
      <c r="AP52" s="59">
        <f>AH52/($AI$2*D52)</f>
        <v>0</v>
      </c>
      <c r="AQ52" s="59">
        <f t="shared" si="218"/>
        <v>0</v>
      </c>
      <c r="AR52" s="59">
        <f t="shared" si="219"/>
        <v>273267.16451304761</v>
      </c>
      <c r="AS52" s="59">
        <f t="shared" si="220"/>
        <v>37208.938123596548</v>
      </c>
      <c r="AT52" s="59">
        <f t="shared" si="221"/>
        <v>103.33212640345435</v>
      </c>
      <c r="AU52" s="59">
        <f>AS52/D52</f>
        <v>10749.596031278699</v>
      </c>
      <c r="AV52" s="59">
        <f>AT52/($AI$2*D52)</f>
        <v>9.9508224986202674</v>
      </c>
      <c r="AW52" s="59">
        <f t="shared" si="222"/>
        <v>10759.546853777319</v>
      </c>
      <c r="AX52" s="101"/>
      <c r="AY52" s="101">
        <f t="shared" ref="AY52:AZ52" si="231">AQ52</f>
        <v>0</v>
      </c>
      <c r="AZ52" s="62">
        <f t="shared" si="231"/>
        <v>273267.16451304761</v>
      </c>
      <c r="BA52" s="62">
        <f t="shared" si="17"/>
        <v>947643.83958999999</v>
      </c>
      <c r="BB52" s="59">
        <f t="shared" si="224"/>
        <v>10759.546853777319</v>
      </c>
      <c r="BC52" s="59">
        <f t="shared" si="225"/>
        <v>10759.546853777319</v>
      </c>
      <c r="BD52" s="59">
        <f t="shared" si="170"/>
        <v>273267.16451304761</v>
      </c>
      <c r="BE52" s="59">
        <f t="shared" si="171"/>
        <v>947643.83958999999</v>
      </c>
      <c r="BF52" s="59">
        <f t="shared" ref="BF52:BG52" si="232">AZ52-BD52</f>
        <v>0</v>
      </c>
      <c r="BG52" s="59">
        <f t="shared" si="232"/>
        <v>0</v>
      </c>
      <c r="BI52" s="280">
        <f>0.75*BE52</f>
        <v>710732.87969249999</v>
      </c>
      <c r="BJ52" s="280">
        <f>0.75*BD52</f>
        <v>204950.37338478572</v>
      </c>
      <c r="BK52" s="281">
        <f>BI52/B52</f>
        <v>0.14487696560728291</v>
      </c>
      <c r="BL52" s="281">
        <f>BI52/C52</f>
        <v>0.67573199406905105</v>
      </c>
      <c r="BM52" s="279"/>
      <c r="BN52" s="280">
        <f>0.25*BE52+BG52</f>
        <v>236910.9598975</v>
      </c>
      <c r="BO52" s="280">
        <f>BF52+0.25*BD52</f>
        <v>68316.791128261902</v>
      </c>
      <c r="BP52" s="281">
        <f>BN52/B52</f>
        <v>4.8292321869094303E-2</v>
      </c>
      <c r="BQ52" s="281">
        <f>BN52/C52</f>
        <v>0.22524399802301703</v>
      </c>
      <c r="BR52" s="279"/>
      <c r="BS52" s="280">
        <f>SUM(AS52:AT52)</f>
        <v>37312.270250000001</v>
      </c>
      <c r="BT52" s="280">
        <f>BB52</f>
        <v>10759.546853777319</v>
      </c>
      <c r="BU52" s="281">
        <f>BS52/B52</f>
        <v>7.6057948748307199E-3</v>
      </c>
      <c r="BV52" s="281">
        <f>BS52/C52</f>
        <v>3.5474783142415374E-2</v>
      </c>
      <c r="BW52" s="279"/>
      <c r="BX52" s="280">
        <f>H52</f>
        <v>4322.4117699999997</v>
      </c>
      <c r="BY52" s="280">
        <f>BX52/D52</f>
        <v>1248.7370710232242</v>
      </c>
      <c r="BZ52" s="281">
        <f>BX52/B52</f>
        <v>8.810875636058082E-4</v>
      </c>
      <c r="CA52" s="281">
        <f>BX52/C52</f>
        <v>4.1095494636372003E-3</v>
      </c>
      <c r="CC52" s="21"/>
    </row>
    <row r="53" spans="1:81" ht="14.25" customHeight="1" x14ac:dyDescent="0.35">
      <c r="A53" s="58" t="s">
        <v>57</v>
      </c>
      <c r="B53" s="59">
        <f>'JMP Total sum FINAL calcs'!V53*100/'JMP Total sum FINAL calcs'!U53</f>
        <v>11484635.673065167</v>
      </c>
      <c r="C53" s="59">
        <f t="shared" si="0"/>
        <v>2644108.0476899999</v>
      </c>
      <c r="D53" s="60">
        <f>[1]HH_Islam_wealth!D56</f>
        <v>3.13669985331294</v>
      </c>
      <c r="E53" s="60">
        <v>57.6</v>
      </c>
      <c r="F53" s="60">
        <v>1523006.23547</v>
      </c>
      <c r="G53" s="62">
        <v>0.62927</v>
      </c>
      <c r="H53" s="62">
        <v>16638.53357</v>
      </c>
      <c r="I53" s="62">
        <v>4.5766299999999998</v>
      </c>
      <c r="J53" s="62">
        <v>121011.12874</v>
      </c>
      <c r="K53" s="62"/>
      <c r="L53" s="62"/>
      <c r="M53" s="62">
        <v>94.7941</v>
      </c>
      <c r="N53" s="62">
        <v>2506458.3853799999</v>
      </c>
      <c r="O53" s="62">
        <f t="shared" ref="O53:P53" si="233">M53</f>
        <v>94.7941</v>
      </c>
      <c r="P53" s="62">
        <f t="shared" si="233"/>
        <v>2506458.3853799999</v>
      </c>
      <c r="Q53" s="62">
        <v>0</v>
      </c>
      <c r="R53" s="62">
        <v>0</v>
      </c>
      <c r="S53" s="62"/>
      <c r="T53" s="63"/>
      <c r="U53" s="62">
        <v>14.91531</v>
      </c>
      <c r="V53" s="62">
        <v>394376.80952000001</v>
      </c>
      <c r="W53" s="62">
        <v>30.638780000000001</v>
      </c>
      <c r="X53" s="62">
        <v>810122.32897999999</v>
      </c>
      <c r="Y53" s="62">
        <v>49.240020000000001</v>
      </c>
      <c r="Z53" s="62">
        <v>1301959.24688</v>
      </c>
      <c r="AA53" s="59">
        <f t="shared" si="209"/>
        <v>2506458.3853799999</v>
      </c>
      <c r="AB53" s="64">
        <f t="shared" si="210"/>
        <v>1</v>
      </c>
      <c r="AC53" s="59">
        <f t="shared" si="211"/>
        <v>394376.80952000001</v>
      </c>
      <c r="AD53" s="59">
        <f t="shared" si="212"/>
        <v>0</v>
      </c>
      <c r="AE53" s="59">
        <f t="shared" si="213"/>
        <v>810122.32897999999</v>
      </c>
      <c r="AF53" s="59">
        <f t="shared" si="214"/>
        <v>0</v>
      </c>
      <c r="AG53" s="59">
        <f t="shared" si="215"/>
        <v>1301959.24688</v>
      </c>
      <c r="AH53" s="59">
        <f t="shared" si="216"/>
        <v>0</v>
      </c>
      <c r="AI53" s="59"/>
      <c r="AJ53" s="59">
        <f>AC53/D53</f>
        <v>125729.85238082775</v>
      </c>
      <c r="AK53" s="59">
        <f>AD53/($AI$2*D53)</f>
        <v>0</v>
      </c>
      <c r="AL53" s="59">
        <f>AE53/D53</f>
        <v>258272.18633123592</v>
      </c>
      <c r="AM53" s="59">
        <f>AF53/($AI$2*D53)</f>
        <v>0</v>
      </c>
      <c r="AN53" s="59">
        <f t="shared" si="217"/>
        <v>258272.18633123592</v>
      </c>
      <c r="AO53" s="59">
        <f>AG53/D53</f>
        <v>415072.94537757197</v>
      </c>
      <c r="AP53" s="59">
        <f>AH53/($AI$2*D53)</f>
        <v>0</v>
      </c>
      <c r="AQ53" s="59">
        <f t="shared" si="218"/>
        <v>415072.94537757197</v>
      </c>
      <c r="AR53" s="59">
        <f t="shared" si="219"/>
        <v>673345.13170880789</v>
      </c>
      <c r="AS53" s="59">
        <f t="shared" si="220"/>
        <v>121011.12874</v>
      </c>
      <c r="AT53" s="59">
        <f t="shared" si="221"/>
        <v>0</v>
      </c>
      <c r="AU53" s="59">
        <f>AS53/D53</f>
        <v>38579.122772040071</v>
      </c>
      <c r="AV53" s="59">
        <f>AT53/($AI$2*D53)</f>
        <v>0</v>
      </c>
      <c r="AW53" s="59">
        <f t="shared" si="222"/>
        <v>38579.122772040071</v>
      </c>
      <c r="AX53" s="101"/>
      <c r="AY53" s="101">
        <f t="shared" ref="AY53:AZ53" si="234">AQ53</f>
        <v>415072.94537757197</v>
      </c>
      <c r="AZ53" s="62">
        <f t="shared" si="234"/>
        <v>673345.13170880789</v>
      </c>
      <c r="BA53" s="62">
        <f t="shared" si="17"/>
        <v>2112081.5758600002</v>
      </c>
      <c r="BB53" s="59">
        <f t="shared" si="224"/>
        <v>38579.122772040071</v>
      </c>
      <c r="BC53" s="59">
        <f t="shared" si="225"/>
        <v>453652.06814961205</v>
      </c>
      <c r="BD53" s="59">
        <f t="shared" si="170"/>
        <v>387846.79586427339</v>
      </c>
      <c r="BE53" s="59">
        <f t="shared" si="171"/>
        <v>1216558.9876953603</v>
      </c>
      <c r="BF53" s="59">
        <f t="shared" ref="BF53:BG53" si="235">AZ53-BD53</f>
        <v>285498.33584453451</v>
      </c>
      <c r="BG53" s="59">
        <f t="shared" si="235"/>
        <v>895522.58816463989</v>
      </c>
      <c r="BI53" s="280">
        <f>0.75*BE53</f>
        <v>912419.24077152018</v>
      </c>
      <c r="BJ53" s="280">
        <f>0.75*BD53</f>
        <v>290885.09689820505</v>
      </c>
      <c r="BK53" s="281">
        <f>BI53/B53</f>
        <v>7.9446946925047904E-2</v>
      </c>
      <c r="BL53" s="281">
        <f>BI53/C53</f>
        <v>0.34507638277817226</v>
      </c>
      <c r="BM53" s="279"/>
      <c r="BN53" s="280">
        <f>0.25*BE53+BG53</f>
        <v>1199662.33508848</v>
      </c>
      <c r="BO53" s="280">
        <f>BF53+0.25*BD53</f>
        <v>382460.03481060284</v>
      </c>
      <c r="BP53" s="281">
        <f>BN53/B53</f>
        <v>0.10445802280885927</v>
      </c>
      <c r="BQ53" s="281">
        <f>BN53/C53</f>
        <v>0.45371154031944866</v>
      </c>
      <c r="BR53" s="279"/>
      <c r="BS53" s="280">
        <f>SUM(AS53:AT53)</f>
        <v>121011.12874</v>
      </c>
      <c r="BT53" s="280">
        <f>BB53</f>
        <v>38579.122772040071</v>
      </c>
      <c r="BU53" s="281">
        <f>BS53/B53</f>
        <v>1.0536784290319852E-2</v>
      </c>
      <c r="BV53" s="281">
        <f>BS53/C53</f>
        <v>4.5766332750932864E-2</v>
      </c>
      <c r="BW53" s="279"/>
      <c r="BX53" s="280">
        <f>H53</f>
        <v>16638.53357</v>
      </c>
      <c r="BY53" s="280">
        <f>BX53/D53</f>
        <v>5304.4710517732847</v>
      </c>
      <c r="BZ53" s="281">
        <f>BX53/B53</f>
        <v>1.448764596775345E-3</v>
      </c>
      <c r="CA53" s="281">
        <f>BX53/C53</f>
        <v>6.2926829274378929E-3</v>
      </c>
      <c r="CC53" s="21"/>
    </row>
    <row r="54" spans="1:81" ht="14.25" customHeight="1" x14ac:dyDescent="0.35">
      <c r="A54" s="58" t="s">
        <v>84</v>
      </c>
      <c r="B54" s="59">
        <f>'JMP Total sum FINAL calcs'!V54*100/'JMP Total sum FINAL calcs'!U54</f>
        <v>160538.9906368221</v>
      </c>
      <c r="C54" s="59">
        <f t="shared" si="0"/>
        <v>0</v>
      </c>
      <c r="D54" s="60">
        <f>[1]HH_Islam_wealth!D57</f>
        <v>3.6529293392895306</v>
      </c>
      <c r="E54" s="65">
        <v>98.9</v>
      </c>
      <c r="F54" s="65">
        <v>158722</v>
      </c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3"/>
      <c r="U54" s="62"/>
      <c r="V54" s="62"/>
      <c r="W54" s="62"/>
      <c r="X54" s="62"/>
      <c r="Y54" s="62"/>
      <c r="Z54" s="62"/>
      <c r="AA54" s="59"/>
      <c r="AB54" s="64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101"/>
      <c r="AY54" s="62" t="s">
        <v>238</v>
      </c>
      <c r="AZ54" s="62">
        <f t="shared" ref="AZ54:AZ55" si="236">AR54</f>
        <v>0</v>
      </c>
      <c r="BA54" s="62">
        <f t="shared" si="17"/>
        <v>0</v>
      </c>
      <c r="BB54" s="59" t="s">
        <v>238</v>
      </c>
      <c r="BC54" s="59" t="s">
        <v>238</v>
      </c>
      <c r="BD54" s="59">
        <f t="shared" si="170"/>
        <v>0</v>
      </c>
      <c r="BE54" s="59">
        <f t="shared" si="171"/>
        <v>0</v>
      </c>
      <c r="BF54" s="59">
        <f t="shared" ref="BF54:BG54" si="237">AZ54-BD54</f>
        <v>0</v>
      </c>
      <c r="BG54" s="59">
        <f t="shared" si="237"/>
        <v>0</v>
      </c>
      <c r="BI54" s="280">
        <f>0.75*BE54</f>
        <v>0</v>
      </c>
      <c r="BJ54" s="280">
        <f>0.75*BD54</f>
        <v>0</v>
      </c>
      <c r="BK54" s="281">
        <f>BI54/B54</f>
        <v>0</v>
      </c>
      <c r="BL54" s="281" t="e">
        <f>BI54/C54</f>
        <v>#DIV/0!</v>
      </c>
      <c r="BM54" s="279"/>
      <c r="BN54" s="280">
        <f>0.25*BE54+BG54</f>
        <v>0</v>
      </c>
      <c r="BO54" s="280">
        <f>BF54+0.25*BD54</f>
        <v>0</v>
      </c>
      <c r="BP54" s="281">
        <f>BN54/B54</f>
        <v>0</v>
      </c>
      <c r="BQ54" s="281" t="e">
        <f>BN54/C54</f>
        <v>#DIV/0!</v>
      </c>
      <c r="BR54" s="279"/>
      <c r="BS54" s="280">
        <f>SUM(AS54:AT54)</f>
        <v>0</v>
      </c>
      <c r="BT54" s="280" t="str">
        <f>BB54</f>
        <v>-</v>
      </c>
      <c r="BU54" s="281">
        <f>BS54/B54</f>
        <v>0</v>
      </c>
      <c r="BV54" s="281" t="e">
        <f>BS54/C54</f>
        <v>#DIV/0!</v>
      </c>
      <c r="BW54" s="279"/>
      <c r="BX54" s="280">
        <f>H54</f>
        <v>0</v>
      </c>
      <c r="BY54" s="280">
        <f>BX54/D54</f>
        <v>0</v>
      </c>
      <c r="BZ54" s="281">
        <f>BX54/B54</f>
        <v>0</v>
      </c>
      <c r="CA54" s="281" t="e">
        <f>BX54/C54</f>
        <v>#DIV/0!</v>
      </c>
      <c r="CC54" s="21"/>
    </row>
    <row r="55" spans="1:81" ht="14.25" customHeight="1" x14ac:dyDescent="0.35">
      <c r="A55" s="58" t="s">
        <v>86</v>
      </c>
      <c r="B55" s="59" t="e">
        <f>'JMP Total sum FINAL calcs'!V55*100/'JMP Total sum FINAL calcs'!U55</f>
        <v>#DIV/0!</v>
      </c>
      <c r="C55" s="59">
        <f t="shared" si="0"/>
        <v>0</v>
      </c>
      <c r="D55" s="60">
        <f>[1]HH_Islam_wealth!D58</f>
        <v>3.6529293392895306</v>
      </c>
      <c r="E55" s="65"/>
      <c r="F55" s="65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3"/>
      <c r="U55" s="62"/>
      <c r="V55" s="62"/>
      <c r="W55" s="62"/>
      <c r="X55" s="62"/>
      <c r="Y55" s="62"/>
      <c r="Z55" s="62"/>
      <c r="AA55" s="59"/>
      <c r="AB55" s="64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101"/>
      <c r="AY55" s="62" t="s">
        <v>238</v>
      </c>
      <c r="AZ55" s="62">
        <f t="shared" si="236"/>
        <v>0</v>
      </c>
      <c r="BA55" s="62">
        <f t="shared" si="17"/>
        <v>0</v>
      </c>
      <c r="BB55" s="59" t="s">
        <v>238</v>
      </c>
      <c r="BC55" s="59" t="s">
        <v>238</v>
      </c>
      <c r="BD55" s="59">
        <f t="shared" si="170"/>
        <v>0</v>
      </c>
      <c r="BE55" s="59">
        <f t="shared" si="171"/>
        <v>0</v>
      </c>
      <c r="BF55" s="59">
        <f t="shared" ref="BF55:BG55" si="238">AZ55-BD55</f>
        <v>0</v>
      </c>
      <c r="BG55" s="59">
        <f t="shared" si="238"/>
        <v>0</v>
      </c>
      <c r="BI55" s="280">
        <f>0.75*BE55</f>
        <v>0</v>
      </c>
      <c r="BJ55" s="280">
        <f>0.75*BD55</f>
        <v>0</v>
      </c>
      <c r="BK55" s="281" t="e">
        <f>BI55/B55</f>
        <v>#DIV/0!</v>
      </c>
      <c r="BL55" s="281" t="e">
        <f>BI55/C55</f>
        <v>#DIV/0!</v>
      </c>
      <c r="BM55" s="279"/>
      <c r="BN55" s="280">
        <f>0.25*BE55+BG55</f>
        <v>0</v>
      </c>
      <c r="BO55" s="280">
        <f>BF55+0.25*BD55</f>
        <v>0</v>
      </c>
      <c r="BP55" s="281" t="e">
        <f>BN55/B55</f>
        <v>#DIV/0!</v>
      </c>
      <c r="BQ55" s="281" t="e">
        <f>BN55/C55</f>
        <v>#DIV/0!</v>
      </c>
      <c r="BR55" s="279"/>
      <c r="BS55" s="280">
        <f>SUM(AS55:AT55)</f>
        <v>0</v>
      </c>
      <c r="BT55" s="280" t="str">
        <f>BB55</f>
        <v>-</v>
      </c>
      <c r="BU55" s="281" t="e">
        <f>BS55/B55</f>
        <v>#DIV/0!</v>
      </c>
      <c r="BV55" s="281" t="e">
        <f>BS55/C55</f>
        <v>#DIV/0!</v>
      </c>
      <c r="BW55" s="279"/>
      <c r="BX55" s="280">
        <f>H55</f>
        <v>0</v>
      </c>
      <c r="BY55" s="280">
        <f>BX55/D55</f>
        <v>0</v>
      </c>
      <c r="BZ55" s="281" t="e">
        <f>BX55/B55</f>
        <v>#DIV/0!</v>
      </c>
      <c r="CA55" s="281" t="e">
        <f>BX55/C55</f>
        <v>#DIV/0!</v>
      </c>
      <c r="CC55" s="21"/>
    </row>
    <row r="56" spans="1:81" ht="14.25" customHeight="1" x14ac:dyDescent="0.35">
      <c r="A56" s="58" t="s">
        <v>42</v>
      </c>
      <c r="B56" s="59">
        <f>'JMP Total sum FINAL calcs'!V56*100/'JMP Total sum FINAL calcs'!U56</f>
        <v>10766998.632462569</v>
      </c>
      <c r="C56" s="59">
        <f t="shared" si="0"/>
        <v>2123574.9695299999</v>
      </c>
      <c r="D56" s="60">
        <f>[1]HH_Islam_wealth!D59</f>
        <v>3.4779335422446098</v>
      </c>
      <c r="E56" s="60">
        <v>65.750110000000006</v>
      </c>
      <c r="F56" s="60">
        <v>1396252.9509099999</v>
      </c>
      <c r="G56" s="62">
        <v>6.9906499999999996</v>
      </c>
      <c r="H56" s="62">
        <v>148451.70858000001</v>
      </c>
      <c r="I56" s="62">
        <v>3.5031599999999998</v>
      </c>
      <c r="J56" s="62">
        <v>74392.333910000001</v>
      </c>
      <c r="K56" s="62"/>
      <c r="L56" s="62"/>
      <c r="M56" s="62">
        <v>73.575379999999996</v>
      </c>
      <c r="N56" s="62">
        <v>1562428.3746799999</v>
      </c>
      <c r="O56" s="62">
        <f t="shared" ref="O56:P56" si="239">M56</f>
        <v>73.575379999999996</v>
      </c>
      <c r="P56" s="62">
        <f t="shared" si="239"/>
        <v>1562428.3746799999</v>
      </c>
      <c r="Q56" s="62">
        <v>15.9308</v>
      </c>
      <c r="R56" s="62">
        <v>338302.55235999997</v>
      </c>
      <c r="S56" s="62"/>
      <c r="T56" s="63"/>
      <c r="U56" s="62">
        <v>4.9080700000000004</v>
      </c>
      <c r="V56" s="62">
        <v>104226.59074</v>
      </c>
      <c r="W56" s="62">
        <v>45.919490000000003</v>
      </c>
      <c r="X56" s="62">
        <v>975134.83438999997</v>
      </c>
      <c r="Y56" s="62">
        <v>38.678620000000002</v>
      </c>
      <c r="Z56" s="62">
        <v>821369.50191999995</v>
      </c>
      <c r="AA56" s="59">
        <f t="shared" ref="AA56:AA59" si="240">P56+T56</f>
        <v>1562428.3746799999</v>
      </c>
      <c r="AB56" s="64">
        <f t="shared" ref="AB56:AB59" si="241">AA56/(AA56+R56)</f>
        <v>0.82201449581985964</v>
      </c>
      <c r="AC56" s="59">
        <f t="shared" ref="AC56:AC59" si="242">V56*AB56</f>
        <v>85675.768438163956</v>
      </c>
      <c r="AD56" s="59">
        <f t="shared" ref="AD56:AD59" si="243">V56*(1-AB56)</f>
        <v>18550.822301836048</v>
      </c>
      <c r="AE56" s="59">
        <f t="shared" ref="AE56:AE59" si="244">X56*AB56</f>
        <v>801574.96924747818</v>
      </c>
      <c r="AF56" s="59">
        <f t="shared" ref="AF56:AF59" si="245">X56*(1-AB56)</f>
        <v>173559.86514252183</v>
      </c>
      <c r="AG56" s="59">
        <f t="shared" ref="AG56:AG59" si="246">Z56*AB56</f>
        <v>675177.63700257801</v>
      </c>
      <c r="AH56" s="59">
        <f t="shared" ref="AH56:AH59" si="247">Z56*(1-AB56)</f>
        <v>146191.86491742195</v>
      </c>
      <c r="AI56" s="59"/>
      <c r="AJ56" s="59">
        <f>AC56/D56</f>
        <v>24634.101657638348</v>
      </c>
      <c r="AK56" s="59">
        <f>AD56/($AI$2*D56)</f>
        <v>1777.9544545162687</v>
      </c>
      <c r="AL56" s="59">
        <f>AE56/D56</f>
        <v>230474.49283063438</v>
      </c>
      <c r="AM56" s="59">
        <f>AF56/($AI$2*D56)</f>
        <v>16634.385815061582</v>
      </c>
      <c r="AN56" s="59">
        <f t="shared" ref="AN56:AN59" si="248">AL56+AM56</f>
        <v>247108.87864569595</v>
      </c>
      <c r="AO56" s="59">
        <f>AG56/D56</f>
        <v>194131.83972653709</v>
      </c>
      <c r="AP56" s="59">
        <f>AH56/($AI$2*D56)</f>
        <v>14011.37228392541</v>
      </c>
      <c r="AQ56" s="59">
        <f t="shared" ref="AQ56:AQ59" si="249">AO56+AP56</f>
        <v>208143.21201046251</v>
      </c>
      <c r="AR56" s="59">
        <f t="shared" ref="AR56:AR59" si="250">AQ56+AN56</f>
        <v>455252.09065615846</v>
      </c>
      <c r="AS56" s="59">
        <f t="shared" ref="AS56:AS59" si="251">J56*AB56</f>
        <v>61151.576851891296</v>
      </c>
      <c r="AT56" s="59">
        <f t="shared" ref="AT56:AT59" si="252">J56*(1-AB56)</f>
        <v>13240.757058108702</v>
      </c>
      <c r="AU56" s="59">
        <f>AS56/D56</f>
        <v>17582.732996221923</v>
      </c>
      <c r="AV56" s="59">
        <f>AT56/($AI$2*D56)</f>
        <v>1269.0253083984369</v>
      </c>
      <c r="AW56" s="59">
        <f t="shared" ref="AW56:AW59" si="253">SUM(AU56:AV56)</f>
        <v>18851.758304620358</v>
      </c>
      <c r="AX56" s="101"/>
      <c r="AY56" s="101">
        <f t="shared" ref="AY56:AZ56" si="254">AQ56</f>
        <v>208143.21201046251</v>
      </c>
      <c r="AZ56" s="62">
        <f t="shared" si="254"/>
        <v>455252.09065615846</v>
      </c>
      <c r="BA56" s="62">
        <f t="shared" si="17"/>
        <v>1796504.3363099999</v>
      </c>
      <c r="BB56" s="59">
        <f t="shared" ref="BB56:BB59" si="255">AW56</f>
        <v>18851.758304620358</v>
      </c>
      <c r="BC56" s="59">
        <f t="shared" ref="BC56:BC59" si="256">BB56+AY56</f>
        <v>226994.97031508287</v>
      </c>
      <c r="BD56" s="59">
        <f t="shared" si="170"/>
        <v>299328.75038372393</v>
      </c>
      <c r="BE56" s="59">
        <f t="shared" si="171"/>
        <v>1181203.577278595</v>
      </c>
      <c r="BF56" s="59">
        <f t="shared" ref="BF56:BG56" si="257">AZ56-BD56</f>
        <v>155923.34027243452</v>
      </c>
      <c r="BG56" s="59">
        <f t="shared" si="257"/>
        <v>615300.75903140497</v>
      </c>
      <c r="BI56" s="280">
        <f>0.75*BE56</f>
        <v>885902.68295894621</v>
      </c>
      <c r="BJ56" s="280">
        <f>0.75*BD56</f>
        <v>224496.56278779294</v>
      </c>
      <c r="BK56" s="281">
        <f>BI56/B56</f>
        <v>8.2279446036887569E-2</v>
      </c>
      <c r="BL56" s="281">
        <f>BI56/C56</f>
        <v>0.4171751389380044</v>
      </c>
      <c r="BM56" s="279"/>
      <c r="BN56" s="280">
        <f>0.25*BE56+BG56</f>
        <v>910601.65335105371</v>
      </c>
      <c r="BO56" s="280">
        <f>BF56+0.25*BD56</f>
        <v>230755.52786836552</v>
      </c>
      <c r="BP56" s="281">
        <f>BN56/B56</f>
        <v>8.4573397325934829E-2</v>
      </c>
      <c r="BQ56" s="281">
        <f>BN56/C56</f>
        <v>0.42880598350271221</v>
      </c>
      <c r="BR56" s="279"/>
      <c r="BS56" s="280">
        <f>SUM(AS56:AT56)</f>
        <v>74392.333910000001</v>
      </c>
      <c r="BT56" s="280">
        <f>BB56</f>
        <v>18851.758304620358</v>
      </c>
      <c r="BU56" s="281">
        <f>BS56/B56</f>
        <v>6.9092916651541728E-3</v>
      </c>
      <c r="BV56" s="281">
        <f>BS56/C56</f>
        <v>3.5031649448413339E-2</v>
      </c>
      <c r="BW56" s="279"/>
      <c r="BX56" s="280">
        <f>H56</f>
        <v>148451.70858000001</v>
      </c>
      <c r="BY56" s="280">
        <f>BX56/D56</f>
        <v>42683.883052058365</v>
      </c>
      <c r="BZ56" s="281">
        <f>BX56/B56</f>
        <v>1.3787659276970387E-2</v>
      </c>
      <c r="CA56" s="281">
        <f>BX56/C56</f>
        <v>6.9906507050634559E-2</v>
      </c>
      <c r="CC56" s="21"/>
    </row>
    <row r="57" spans="1:81" ht="14.25" customHeight="1" x14ac:dyDescent="0.35">
      <c r="A57" s="58" t="s">
        <v>62</v>
      </c>
      <c r="B57" s="59">
        <f>'JMP Total sum FINAL calcs'!V57*100/'JMP Total sum FINAL calcs'!U57</f>
        <v>16624857.793386139</v>
      </c>
      <c r="C57" s="59">
        <f t="shared" si="0"/>
        <v>6039810.8525200002</v>
      </c>
      <c r="D57" s="60">
        <f>[1]HH_Islam_wealth!D60</f>
        <v>3.77979891294363</v>
      </c>
      <c r="E57" s="60">
        <v>70.091220000000007</v>
      </c>
      <c r="F57" s="60">
        <v>4233376.8153299997</v>
      </c>
      <c r="G57" s="62">
        <v>5.7707899999999999</v>
      </c>
      <c r="H57" s="62">
        <v>348544.80709999998</v>
      </c>
      <c r="I57" s="62">
        <v>2.3311899999999999</v>
      </c>
      <c r="J57" s="62">
        <v>140799.43903000001</v>
      </c>
      <c r="K57" s="62">
        <v>25.799330000000001</v>
      </c>
      <c r="L57" s="62">
        <v>1558230.85732</v>
      </c>
      <c r="M57" s="62"/>
      <c r="N57" s="62"/>
      <c r="O57" s="62">
        <f t="shared" ref="O57:P57" si="258">K57</f>
        <v>25.799330000000001</v>
      </c>
      <c r="P57" s="62">
        <f t="shared" si="258"/>
        <v>1558230.85732</v>
      </c>
      <c r="Q57" s="62">
        <v>8.9422099999999993</v>
      </c>
      <c r="R57" s="62">
        <v>540092.27839999995</v>
      </c>
      <c r="S57" s="62">
        <v>57.156480000000002</v>
      </c>
      <c r="T57" s="63">
        <v>3452143.4706700002</v>
      </c>
      <c r="U57" s="62">
        <v>26.8019</v>
      </c>
      <c r="V57" s="62">
        <v>1618783.9832599999</v>
      </c>
      <c r="W57" s="62">
        <v>49.018999999999998</v>
      </c>
      <c r="X57" s="62">
        <v>2960654.96221</v>
      </c>
      <c r="Y57" s="62">
        <v>16.077120000000001</v>
      </c>
      <c r="Z57" s="62">
        <v>971027.66090999998</v>
      </c>
      <c r="AA57" s="59">
        <f t="shared" si="240"/>
        <v>5010374.3279900001</v>
      </c>
      <c r="AB57" s="64">
        <f t="shared" si="241"/>
        <v>0.90269425677145476</v>
      </c>
      <c r="AC57" s="59">
        <f t="shared" si="242"/>
        <v>1461267.0046424207</v>
      </c>
      <c r="AD57" s="59">
        <f t="shared" si="243"/>
        <v>157516.97861757921</v>
      </c>
      <c r="AE57" s="59">
        <f t="shared" si="244"/>
        <v>2672566.2306688754</v>
      </c>
      <c r="AF57" s="59">
        <f t="shared" si="245"/>
        <v>288088.73154112458</v>
      </c>
      <c r="AG57" s="59">
        <f t="shared" si="246"/>
        <v>876541.09266967664</v>
      </c>
      <c r="AH57" s="59">
        <f t="shared" si="247"/>
        <v>94486.568240323351</v>
      </c>
      <c r="AI57" s="59"/>
      <c r="AJ57" s="59">
        <f>AC57/D57</f>
        <v>386599.13881620119</v>
      </c>
      <c r="AK57" s="59">
        <f>AD57/($AI$2*D57)</f>
        <v>13891.125096467826</v>
      </c>
      <c r="AL57" s="59">
        <f>AE57/D57</f>
        <v>707065.71757478372</v>
      </c>
      <c r="AM57" s="59">
        <f>AF57/($AI$2*D57)</f>
        <v>25406.00158689103</v>
      </c>
      <c r="AN57" s="59">
        <f t="shared" si="248"/>
        <v>732471.71916167473</v>
      </c>
      <c r="AO57" s="59">
        <f>AG57/D57</f>
        <v>231901.51456682768</v>
      </c>
      <c r="AP57" s="59">
        <f>AH57/($AI$2*D57)</f>
        <v>8332.5921489951379</v>
      </c>
      <c r="AQ57" s="59">
        <f t="shared" si="249"/>
        <v>240234.10671582283</v>
      </c>
      <c r="AR57" s="59">
        <f t="shared" si="250"/>
        <v>972705.82587749755</v>
      </c>
      <c r="AS57" s="59">
        <f t="shared" si="251"/>
        <v>127098.84496902362</v>
      </c>
      <c r="AT57" s="59">
        <f t="shared" si="252"/>
        <v>13700.594060976391</v>
      </c>
      <c r="AU57" s="59">
        <f>AS57/D57</f>
        <v>33625.821874751964</v>
      </c>
      <c r="AV57" s="59">
        <f>AT57/($AI$2*D57)</f>
        <v>1208.2295360616286</v>
      </c>
      <c r="AW57" s="59">
        <f t="shared" si="253"/>
        <v>34834.05141081359</v>
      </c>
      <c r="AX57" s="101"/>
      <c r="AY57" s="101">
        <f t="shared" ref="AY57:AZ57" si="259">AQ57</f>
        <v>240234.10671582283</v>
      </c>
      <c r="AZ57" s="62">
        <f t="shared" si="259"/>
        <v>972705.82587749755</v>
      </c>
      <c r="BA57" s="62">
        <f t="shared" si="17"/>
        <v>3931682.6231200001</v>
      </c>
      <c r="BB57" s="59">
        <f t="shared" si="255"/>
        <v>34834.05141081359</v>
      </c>
      <c r="BC57" s="59">
        <f t="shared" si="256"/>
        <v>275068.15812663641</v>
      </c>
      <c r="BD57" s="59">
        <f t="shared" si="170"/>
        <v>681781.38036861387</v>
      </c>
      <c r="BE57" s="59">
        <f t="shared" si="171"/>
        <v>2755764.3170728106</v>
      </c>
      <c r="BF57" s="59">
        <f t="shared" ref="BF57:BG57" si="260">AZ57-BD57</f>
        <v>290924.44550888368</v>
      </c>
      <c r="BG57" s="59">
        <f t="shared" si="260"/>
        <v>1175918.3060471895</v>
      </c>
      <c r="BI57" s="280">
        <f>0.75*BE57</f>
        <v>2066823.237804608</v>
      </c>
      <c r="BJ57" s="280">
        <f>0.75*BD57</f>
        <v>511336.0352764604</v>
      </c>
      <c r="BK57" s="281">
        <f>BI57/B57</f>
        <v>0.12432125817201585</v>
      </c>
      <c r="BL57" s="281">
        <f>BI57/C57</f>
        <v>0.34219999405151302</v>
      </c>
      <c r="BM57" s="279"/>
      <c r="BN57" s="280">
        <f>0.25*BE57+BG57</f>
        <v>1864859.3853153922</v>
      </c>
      <c r="BO57" s="280">
        <f>BF57+0.25*BD57</f>
        <v>461369.79060103715</v>
      </c>
      <c r="BP57" s="281">
        <f>BN57/B57</f>
        <v>0.11217295260458038</v>
      </c>
      <c r="BQ57" s="281">
        <f>BN57/C57</f>
        <v>0.30876122296732417</v>
      </c>
      <c r="BR57" s="279"/>
      <c r="BS57" s="280">
        <f>SUM(AS57:AT57)</f>
        <v>140799.43903000001</v>
      </c>
      <c r="BT57" s="280">
        <f>BB57</f>
        <v>34834.05141081359</v>
      </c>
      <c r="BU57" s="281">
        <f>BS57/B57</f>
        <v>8.4692116335584062E-3</v>
      </c>
      <c r="BV57" s="281">
        <f>BS57/C57</f>
        <v>2.3311895433158147E-2</v>
      </c>
      <c r="BW57" s="279"/>
      <c r="BX57" s="280">
        <f>H57</f>
        <v>348544.80709999998</v>
      </c>
      <c r="BY57" s="280">
        <f>BX57/D57</f>
        <v>92212.526414152657</v>
      </c>
      <c r="BZ57" s="281">
        <f>BX57/B57</f>
        <v>2.0965280511371438E-2</v>
      </c>
      <c r="CA57" s="281">
        <f>BX57/C57</f>
        <v>5.7707901060275103E-2</v>
      </c>
      <c r="CC57" s="21"/>
    </row>
    <row r="58" spans="1:81" ht="14.25" customHeight="1" x14ac:dyDescent="0.35">
      <c r="A58" s="58" t="s">
        <v>87</v>
      </c>
      <c r="B58" s="59">
        <f>'JMP Total sum FINAL calcs'!V58*100/'JMP Total sum FINAL calcs'!U58</f>
        <v>6377854.2933585485</v>
      </c>
      <c r="C58" s="59">
        <f t="shared" si="0"/>
        <v>1832038.1769300001</v>
      </c>
      <c r="D58" s="60">
        <f>[1]HH_Islam_wealth!D61</f>
        <v>4.0699771697616702</v>
      </c>
      <c r="E58" s="60">
        <v>77.685149999999993</v>
      </c>
      <c r="F58" s="60">
        <v>1423221.69704</v>
      </c>
      <c r="G58" s="62">
        <v>3.5010300000000001</v>
      </c>
      <c r="H58" s="62">
        <v>64140.144090000002</v>
      </c>
      <c r="I58" s="62">
        <v>1.8236699999999999</v>
      </c>
      <c r="J58" s="62">
        <v>33410.302539999997</v>
      </c>
      <c r="K58" s="62"/>
      <c r="L58" s="62"/>
      <c r="M58" s="62">
        <v>78.589979999999997</v>
      </c>
      <c r="N58" s="62">
        <v>1439798.34568</v>
      </c>
      <c r="O58" s="62">
        <f t="shared" ref="O58:P58" si="261">M58</f>
        <v>78.589979999999997</v>
      </c>
      <c r="P58" s="62">
        <f t="shared" si="261"/>
        <v>1439798.34568</v>
      </c>
      <c r="Q58" s="62">
        <v>16.085329999999999</v>
      </c>
      <c r="R58" s="62">
        <v>294689.38462000003</v>
      </c>
      <c r="S58" s="62"/>
      <c r="T58" s="63"/>
      <c r="U58" s="62">
        <v>0.69588000000000005</v>
      </c>
      <c r="V58" s="62">
        <v>12748.70275</v>
      </c>
      <c r="W58" s="62">
        <v>18.891549999999999</v>
      </c>
      <c r="X58" s="62">
        <v>346100.46162999998</v>
      </c>
      <c r="Y58" s="62">
        <v>75.087879999999998</v>
      </c>
      <c r="Z58" s="62">
        <v>1375638.56592</v>
      </c>
      <c r="AA58" s="59">
        <f t="shared" si="240"/>
        <v>1439798.34568</v>
      </c>
      <c r="AB58" s="64">
        <f t="shared" si="241"/>
        <v>0.83010004656012759</v>
      </c>
      <c r="AC58" s="59">
        <f t="shared" si="242"/>
        <v>10582.698746356227</v>
      </c>
      <c r="AD58" s="59">
        <f t="shared" si="243"/>
        <v>2166.0040036437736</v>
      </c>
      <c r="AE58" s="59">
        <f t="shared" si="244"/>
        <v>287298.00931354461</v>
      </c>
      <c r="AF58" s="59">
        <f t="shared" si="245"/>
        <v>58802.452316455347</v>
      </c>
      <c r="AG58" s="59">
        <f t="shared" si="246"/>
        <v>1141917.6376200991</v>
      </c>
      <c r="AH58" s="59">
        <f t="shared" si="247"/>
        <v>233720.92829990084</v>
      </c>
      <c r="AI58" s="59"/>
      <c r="AJ58" s="59">
        <f>AC58/D58</f>
        <v>2600.1862676236901</v>
      </c>
      <c r="AK58" s="59">
        <f>AD58/($AI$2*D58)</f>
        <v>177.39690038364603</v>
      </c>
      <c r="AL58" s="59">
        <f>AE58/D58</f>
        <v>70589.58744242003</v>
      </c>
      <c r="AM58" s="59">
        <f>AF58/($AI$2*D58)</f>
        <v>4815.9526752250149</v>
      </c>
      <c r="AN58" s="59">
        <f t="shared" si="248"/>
        <v>75405.54011764504</v>
      </c>
      <c r="AO58" s="59">
        <f>AG58/D58</f>
        <v>280571.01796641469</v>
      </c>
      <c r="AP58" s="59">
        <f>AH58/($AI$2*D58)</f>
        <v>19141.870543841167</v>
      </c>
      <c r="AQ58" s="59">
        <f t="shared" si="249"/>
        <v>299712.88851025584</v>
      </c>
      <c r="AR58" s="59">
        <f t="shared" si="250"/>
        <v>375118.4286279009</v>
      </c>
      <c r="AS58" s="59">
        <f t="shared" si="251"/>
        <v>27733.893694041948</v>
      </c>
      <c r="AT58" s="59">
        <f t="shared" si="252"/>
        <v>5676.4088459580507</v>
      </c>
      <c r="AU58" s="59">
        <f>AS58/D58</f>
        <v>6814.2627187429625</v>
      </c>
      <c r="AV58" s="59">
        <f>AT58/($AI$2*D58)</f>
        <v>464.90095719549623</v>
      </c>
      <c r="AW58" s="59">
        <f t="shared" si="253"/>
        <v>7279.1636759384592</v>
      </c>
      <c r="AX58" s="101"/>
      <c r="AY58" s="101">
        <f t="shared" ref="AY58:AZ58" si="262">AQ58</f>
        <v>299712.88851025584</v>
      </c>
      <c r="AZ58" s="62">
        <f t="shared" si="262"/>
        <v>375118.4286279009</v>
      </c>
      <c r="BA58" s="62">
        <f t="shared" si="17"/>
        <v>1721739.02755</v>
      </c>
      <c r="BB58" s="59">
        <f t="shared" si="255"/>
        <v>7279.1636759384592</v>
      </c>
      <c r="BC58" s="59">
        <f t="shared" si="256"/>
        <v>306992.05218619428</v>
      </c>
      <c r="BD58" s="59">
        <f t="shared" si="170"/>
        <v>291411.31395722774</v>
      </c>
      <c r="BE58" s="59">
        <f t="shared" si="171"/>
        <v>1337535.5461607587</v>
      </c>
      <c r="BF58" s="59">
        <f t="shared" ref="BF58:BG58" si="263">AZ58-BD58</f>
        <v>83707.114670673152</v>
      </c>
      <c r="BG58" s="59">
        <f t="shared" si="263"/>
        <v>384203.48138924129</v>
      </c>
      <c r="BI58" s="280">
        <f>0.75*BE58</f>
        <v>1003151.6596205691</v>
      </c>
      <c r="BJ58" s="280">
        <f>0.75*BD58</f>
        <v>218558.48546792081</v>
      </c>
      <c r="BK58" s="281">
        <f>BI58/B58</f>
        <v>0.15728670074278447</v>
      </c>
      <c r="BL58" s="281">
        <f>BI58/C58</f>
        <v>0.5475604560280396</v>
      </c>
      <c r="BM58" s="279"/>
      <c r="BN58" s="280">
        <f>0.25*BE58+BG58</f>
        <v>718587.36792943091</v>
      </c>
      <c r="BO58" s="280">
        <f>BF58+0.25*BD58</f>
        <v>156559.94315998009</v>
      </c>
      <c r="BP58" s="281">
        <f>BN58/B58</f>
        <v>0.11266914151327</v>
      </c>
      <c r="BQ58" s="281">
        <f>BN58/C58</f>
        <v>0.39223383932620265</v>
      </c>
      <c r="BR58" s="279"/>
      <c r="BS58" s="280">
        <f>SUM(AS58:AT58)</f>
        <v>33410.302539999997</v>
      </c>
      <c r="BT58" s="280">
        <f>BB58</f>
        <v>7279.1636759384592</v>
      </c>
      <c r="BU58" s="281">
        <f>BS58/B58</f>
        <v>5.2384863314910079E-3</v>
      </c>
      <c r="BV58" s="281">
        <f>BS58/C58</f>
        <v>1.8236684672142924E-2</v>
      </c>
      <c r="BW58" s="279"/>
      <c r="BX58" s="280">
        <f>H58</f>
        <v>64140.144090000002</v>
      </c>
      <c r="BY58" s="280">
        <f>BX58/D58</f>
        <v>15759.337562514122</v>
      </c>
      <c r="BZ58" s="281">
        <f>BX58/B58</f>
        <v>1.0056696365232279E-2</v>
      </c>
      <c r="CA58" s="281">
        <f>BX58/C58</f>
        <v>3.5010266105634062E-2</v>
      </c>
      <c r="CC58" s="21"/>
    </row>
    <row r="59" spans="1:81" ht="14.25" customHeight="1" x14ac:dyDescent="0.35">
      <c r="A59" s="58" t="s">
        <v>92</v>
      </c>
      <c r="B59" s="59" t="e">
        <f>'JMP Total sum FINAL calcs'!V59*100/'JMP Total sum FINAL calcs'!U59</f>
        <v>#DIV/0!</v>
      </c>
      <c r="C59" s="59">
        <f t="shared" si="0"/>
        <v>663.30535999999995</v>
      </c>
      <c r="D59" s="60">
        <f>[1]HH_Islam_wealth!D62</f>
        <v>3.6529293392895306</v>
      </c>
      <c r="E59" s="60">
        <v>56.345889999999997</v>
      </c>
      <c r="F59" s="60">
        <v>373.74527999999998</v>
      </c>
      <c r="G59" s="62">
        <v>0</v>
      </c>
      <c r="H59" s="62">
        <v>0</v>
      </c>
      <c r="I59" s="62">
        <v>0</v>
      </c>
      <c r="J59" s="62">
        <v>0</v>
      </c>
      <c r="K59" s="62"/>
      <c r="L59" s="62"/>
      <c r="M59" s="62">
        <v>100</v>
      </c>
      <c r="N59" s="62">
        <v>663.30535999999995</v>
      </c>
      <c r="O59" s="62">
        <f t="shared" ref="O59:P59" si="264">M59</f>
        <v>100</v>
      </c>
      <c r="P59" s="62">
        <f t="shared" si="264"/>
        <v>663.30535999999995</v>
      </c>
      <c r="Q59" s="62">
        <v>0</v>
      </c>
      <c r="R59" s="62">
        <v>0</v>
      </c>
      <c r="S59" s="62"/>
      <c r="T59" s="63"/>
      <c r="U59" s="62">
        <v>100</v>
      </c>
      <c r="V59" s="62">
        <v>663.30535999999995</v>
      </c>
      <c r="W59" s="62"/>
      <c r="X59" s="62"/>
      <c r="Y59" s="62">
        <v>0</v>
      </c>
      <c r="Z59" s="62">
        <v>0</v>
      </c>
      <c r="AA59" s="59">
        <f t="shared" si="240"/>
        <v>663.30535999999995</v>
      </c>
      <c r="AB59" s="64">
        <f t="shared" si="241"/>
        <v>1</v>
      </c>
      <c r="AC59" s="59">
        <f t="shared" si="242"/>
        <v>663.30535999999995</v>
      </c>
      <c r="AD59" s="59">
        <f t="shared" si="243"/>
        <v>0</v>
      </c>
      <c r="AE59" s="59">
        <f t="shared" si="244"/>
        <v>0</v>
      </c>
      <c r="AF59" s="59">
        <f t="shared" si="245"/>
        <v>0</v>
      </c>
      <c r="AG59" s="59">
        <f t="shared" si="246"/>
        <v>0</v>
      </c>
      <c r="AH59" s="59">
        <f t="shared" si="247"/>
        <v>0</v>
      </c>
      <c r="AI59" s="59"/>
      <c r="AJ59" s="59">
        <f>AC59/D59</f>
        <v>181.58176586273859</v>
      </c>
      <c r="AK59" s="59">
        <f>AD59/($AI$2*D59)</f>
        <v>0</v>
      </c>
      <c r="AL59" s="59">
        <f>AE59/D59</f>
        <v>0</v>
      </c>
      <c r="AM59" s="59">
        <f>AF59/($AI$2*D59)</f>
        <v>0</v>
      </c>
      <c r="AN59" s="59">
        <f t="shared" si="248"/>
        <v>0</v>
      </c>
      <c r="AO59" s="59">
        <f>AG59/D59</f>
        <v>0</v>
      </c>
      <c r="AP59" s="59">
        <f>AH59/($AI$2*D59)</f>
        <v>0</v>
      </c>
      <c r="AQ59" s="59">
        <f t="shared" si="249"/>
        <v>0</v>
      </c>
      <c r="AR59" s="59">
        <f t="shared" si="250"/>
        <v>0</v>
      </c>
      <c r="AS59" s="59">
        <f t="shared" si="251"/>
        <v>0</v>
      </c>
      <c r="AT59" s="59">
        <f t="shared" si="252"/>
        <v>0</v>
      </c>
      <c r="AU59" s="59">
        <f>AS59/D59</f>
        <v>0</v>
      </c>
      <c r="AV59" s="59">
        <f>AT59/($AI$2*D59)</f>
        <v>0</v>
      </c>
      <c r="AW59" s="59">
        <f t="shared" si="253"/>
        <v>0</v>
      </c>
      <c r="AX59" s="101"/>
      <c r="AY59" s="101">
        <f t="shared" ref="AY59:AZ59" si="265">AQ59</f>
        <v>0</v>
      </c>
      <c r="AZ59" s="62">
        <f t="shared" si="265"/>
        <v>0</v>
      </c>
      <c r="BA59" s="62">
        <f t="shared" si="17"/>
        <v>0</v>
      </c>
      <c r="BB59" s="59">
        <f t="shared" si="255"/>
        <v>0</v>
      </c>
      <c r="BC59" s="59">
        <f t="shared" si="256"/>
        <v>0</v>
      </c>
      <c r="BD59" s="59">
        <f t="shared" si="170"/>
        <v>0</v>
      </c>
      <c r="BE59" s="59">
        <f t="shared" si="171"/>
        <v>0</v>
      </c>
      <c r="BF59" s="59">
        <f t="shared" ref="BF59:BG59" si="266">AZ59-BD59</f>
        <v>0</v>
      </c>
      <c r="BG59" s="59">
        <f t="shared" si="266"/>
        <v>0</v>
      </c>
      <c r="BI59" s="280">
        <f>0.75*BE59</f>
        <v>0</v>
      </c>
      <c r="BJ59" s="280">
        <f>0.75*BD59</f>
        <v>0</v>
      </c>
      <c r="BK59" s="281" t="e">
        <f>BI59/B59</f>
        <v>#DIV/0!</v>
      </c>
      <c r="BL59" s="281">
        <f>BI59/C59</f>
        <v>0</v>
      </c>
      <c r="BM59" s="279"/>
      <c r="BN59" s="280">
        <f>0.25*BE59+BG59</f>
        <v>0</v>
      </c>
      <c r="BO59" s="280">
        <f>BF59+0.25*BD59</f>
        <v>0</v>
      </c>
      <c r="BP59" s="281" t="e">
        <f>BN59/B59</f>
        <v>#DIV/0!</v>
      </c>
      <c r="BQ59" s="281">
        <f>BN59/C59</f>
        <v>0</v>
      </c>
      <c r="BR59" s="279"/>
      <c r="BS59" s="280">
        <f>SUM(AS59:AT59)</f>
        <v>0</v>
      </c>
      <c r="BT59" s="280">
        <f>BB59</f>
        <v>0</v>
      </c>
      <c r="BU59" s="281" t="e">
        <f>BS59/B59</f>
        <v>#DIV/0!</v>
      </c>
      <c r="BV59" s="281">
        <f>BS59/C59</f>
        <v>0</v>
      </c>
      <c r="BW59" s="279"/>
      <c r="BX59" s="280">
        <f>H59</f>
        <v>0</v>
      </c>
      <c r="BY59" s="280">
        <f>BX59/D59</f>
        <v>0</v>
      </c>
      <c r="BZ59" s="281" t="e">
        <f>BX59/B59</f>
        <v>#DIV/0!</v>
      </c>
      <c r="CA59" s="281">
        <f>BX59/C59</f>
        <v>0</v>
      </c>
      <c r="CC59" s="21"/>
    </row>
    <row r="60" spans="1:81" ht="14.25" customHeight="1" x14ac:dyDescent="0.35">
      <c r="A60" s="58" t="s">
        <v>94</v>
      </c>
      <c r="B60" s="59">
        <f>'JMP Total sum FINAL calcs'!V60*100/'JMP Total sum FINAL calcs'!U60</f>
        <v>282731.02256279619</v>
      </c>
      <c r="C60" s="59">
        <f t="shared" si="0"/>
        <v>0</v>
      </c>
      <c r="D60" s="60">
        <f>[1]HH_Islam_wealth!D63</f>
        <v>3.6529293392895306</v>
      </c>
      <c r="E60" s="65">
        <v>87.8</v>
      </c>
      <c r="F60" s="65">
        <v>248302</v>
      </c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3"/>
      <c r="U60" s="62"/>
      <c r="V60" s="62"/>
      <c r="W60" s="62"/>
      <c r="X60" s="62"/>
      <c r="Y60" s="62"/>
      <c r="Z60" s="62"/>
      <c r="AA60" s="59"/>
      <c r="AB60" s="64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101"/>
      <c r="AY60" s="62" t="s">
        <v>238</v>
      </c>
      <c r="AZ60" s="62">
        <f t="shared" ref="AZ60:AZ62" si="267">AR60</f>
        <v>0</v>
      </c>
      <c r="BA60" s="62">
        <f t="shared" si="17"/>
        <v>0</v>
      </c>
      <c r="BB60" s="59" t="s">
        <v>238</v>
      </c>
      <c r="BC60" s="59" t="s">
        <v>238</v>
      </c>
      <c r="BD60" s="59">
        <f t="shared" si="170"/>
        <v>0</v>
      </c>
      <c r="BE60" s="59">
        <f t="shared" si="171"/>
        <v>0</v>
      </c>
      <c r="BF60" s="59">
        <f t="shared" ref="BF60:BG60" si="268">AZ60-BD60</f>
        <v>0</v>
      </c>
      <c r="BG60" s="59">
        <f t="shared" si="268"/>
        <v>0</v>
      </c>
      <c r="BI60" s="280">
        <f>0.75*BE60</f>
        <v>0</v>
      </c>
      <c r="BJ60" s="280">
        <f>0.75*BD60</f>
        <v>0</v>
      </c>
      <c r="BK60" s="281">
        <f>BI60/B60</f>
        <v>0</v>
      </c>
      <c r="BL60" s="281" t="e">
        <f>BI60/C60</f>
        <v>#DIV/0!</v>
      </c>
      <c r="BM60" s="279"/>
      <c r="BN60" s="280">
        <f>0.25*BE60+BG60</f>
        <v>0</v>
      </c>
      <c r="BO60" s="280">
        <f>BF60+0.25*BD60</f>
        <v>0</v>
      </c>
      <c r="BP60" s="281">
        <f>BN60/B60</f>
        <v>0</v>
      </c>
      <c r="BQ60" s="281" t="e">
        <f>BN60/C60</f>
        <v>#DIV/0!</v>
      </c>
      <c r="BR60" s="279"/>
      <c r="BS60" s="280">
        <f>SUM(AS60:AT60)</f>
        <v>0</v>
      </c>
      <c r="BT60" s="280" t="str">
        <f>BB60</f>
        <v>-</v>
      </c>
      <c r="BU60" s="281">
        <f>BS60/B60</f>
        <v>0</v>
      </c>
      <c r="BV60" s="281" t="e">
        <f>BS60/C60</f>
        <v>#DIV/0!</v>
      </c>
      <c r="BW60" s="279"/>
      <c r="BX60" s="280">
        <f>H60</f>
        <v>0</v>
      </c>
      <c r="BY60" s="280">
        <f>BX60/D60</f>
        <v>0</v>
      </c>
      <c r="BZ60" s="281">
        <f>BX60/B60</f>
        <v>0</v>
      </c>
      <c r="CA60" s="281" t="e">
        <f>BX60/C60</f>
        <v>#DIV/0!</v>
      </c>
      <c r="CC60" s="21"/>
    </row>
    <row r="61" spans="1:81" ht="14.25" customHeight="1" x14ac:dyDescent="0.35">
      <c r="A61" s="58" t="s">
        <v>95</v>
      </c>
      <c r="B61" s="59">
        <f>'JMP Total sum FINAL calcs'!V61*100/'JMP Total sum FINAL calcs'!U61</f>
        <v>107824.99244992007</v>
      </c>
      <c r="C61" s="59">
        <f t="shared" si="0"/>
        <v>0</v>
      </c>
      <c r="D61" s="60">
        <f>[1]HH_Islam_wealth!D64</f>
        <v>3.6529293392895306</v>
      </c>
      <c r="E61" s="65">
        <v>92.3</v>
      </c>
      <c r="F61" s="65">
        <v>99551</v>
      </c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3"/>
      <c r="U61" s="62"/>
      <c r="V61" s="62"/>
      <c r="W61" s="62"/>
      <c r="X61" s="62"/>
      <c r="Y61" s="62"/>
      <c r="Z61" s="62"/>
      <c r="AA61" s="59"/>
      <c r="AB61" s="64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101"/>
      <c r="AY61" s="62" t="s">
        <v>238</v>
      </c>
      <c r="AZ61" s="62">
        <f t="shared" si="267"/>
        <v>0</v>
      </c>
      <c r="BA61" s="62">
        <f t="shared" si="17"/>
        <v>0</v>
      </c>
      <c r="BB61" s="59" t="s">
        <v>238</v>
      </c>
      <c r="BC61" s="59" t="s">
        <v>238</v>
      </c>
      <c r="BD61" s="59">
        <f t="shared" si="170"/>
        <v>0</v>
      </c>
      <c r="BE61" s="59">
        <f t="shared" si="171"/>
        <v>0</v>
      </c>
      <c r="BF61" s="59">
        <f t="shared" ref="BF61:BG61" si="269">AZ61-BD61</f>
        <v>0</v>
      </c>
      <c r="BG61" s="59">
        <f t="shared" si="269"/>
        <v>0</v>
      </c>
      <c r="BI61" s="280">
        <f>0.75*BE61</f>
        <v>0</v>
      </c>
      <c r="BJ61" s="280">
        <f>0.75*BD61</f>
        <v>0</v>
      </c>
      <c r="BK61" s="281">
        <f>BI61/B61</f>
        <v>0</v>
      </c>
      <c r="BL61" s="281" t="e">
        <f>BI61/C61</f>
        <v>#DIV/0!</v>
      </c>
      <c r="BM61" s="279"/>
      <c r="BN61" s="280">
        <f>0.25*BE61+BG61</f>
        <v>0</v>
      </c>
      <c r="BO61" s="280">
        <f>BF61+0.25*BD61</f>
        <v>0</v>
      </c>
      <c r="BP61" s="281">
        <f>BN61/B61</f>
        <v>0</v>
      </c>
      <c r="BQ61" s="281" t="e">
        <f>BN61/C61</f>
        <v>#DIV/0!</v>
      </c>
      <c r="BR61" s="279"/>
      <c r="BS61" s="280">
        <f>SUM(AS61:AT61)</f>
        <v>0</v>
      </c>
      <c r="BT61" s="280" t="str">
        <f>BB61</f>
        <v>-</v>
      </c>
      <c r="BU61" s="281">
        <f>BS61/B61</f>
        <v>0</v>
      </c>
      <c r="BV61" s="281" t="e">
        <f>BS61/C61</f>
        <v>#DIV/0!</v>
      </c>
      <c r="BW61" s="279"/>
      <c r="BX61" s="280">
        <f>H61</f>
        <v>0</v>
      </c>
      <c r="BY61" s="280">
        <f>BX61/D61</f>
        <v>0</v>
      </c>
      <c r="BZ61" s="281">
        <f>BX61/B61</f>
        <v>0</v>
      </c>
      <c r="CA61" s="281" t="e">
        <f>BX61/C61</f>
        <v>#DIV/0!</v>
      </c>
      <c r="CC61" s="21"/>
    </row>
    <row r="62" spans="1:81" ht="14.25" customHeight="1" x14ac:dyDescent="0.35">
      <c r="A62" s="58" t="s">
        <v>97</v>
      </c>
      <c r="B62" s="59">
        <f>'JMP Total sum FINAL calcs'!V62*100/'JMP Total sum FINAL calcs'!U62</f>
        <v>449567.97697265766</v>
      </c>
      <c r="C62" s="59">
        <f t="shared" si="0"/>
        <v>0</v>
      </c>
      <c r="D62" s="60">
        <f>[1]HH_Islam_wealth!D65</f>
        <v>3.6529293392895306</v>
      </c>
      <c r="E62" s="65">
        <v>99.7</v>
      </c>
      <c r="F62" s="65">
        <v>448123</v>
      </c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3"/>
      <c r="U62" s="62"/>
      <c r="V62" s="62"/>
      <c r="W62" s="62"/>
      <c r="X62" s="62"/>
      <c r="Y62" s="62"/>
      <c r="Z62" s="62"/>
      <c r="AA62" s="59"/>
      <c r="AB62" s="64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101"/>
      <c r="AY62" s="62" t="s">
        <v>238</v>
      </c>
      <c r="AZ62" s="62">
        <f t="shared" si="267"/>
        <v>0</v>
      </c>
      <c r="BA62" s="62">
        <f t="shared" si="17"/>
        <v>0</v>
      </c>
      <c r="BB62" s="59" t="s">
        <v>238</v>
      </c>
      <c r="BC62" s="59" t="s">
        <v>238</v>
      </c>
      <c r="BD62" s="59">
        <f t="shared" si="170"/>
        <v>0</v>
      </c>
      <c r="BE62" s="59">
        <f t="shared" si="171"/>
        <v>0</v>
      </c>
      <c r="BF62" s="59">
        <f t="shared" ref="BF62:BG62" si="270">AZ62-BD62</f>
        <v>0</v>
      </c>
      <c r="BG62" s="59">
        <f t="shared" si="270"/>
        <v>0</v>
      </c>
      <c r="BI62" s="280">
        <f>0.75*BE62</f>
        <v>0</v>
      </c>
      <c r="BJ62" s="280">
        <f>0.75*BD62</f>
        <v>0</v>
      </c>
      <c r="BK62" s="281">
        <f>BI62/B62</f>
        <v>0</v>
      </c>
      <c r="BL62" s="281" t="e">
        <f>BI62/C62</f>
        <v>#DIV/0!</v>
      </c>
      <c r="BM62" s="279"/>
      <c r="BN62" s="280">
        <f>0.25*BE62+BG62</f>
        <v>0</v>
      </c>
      <c r="BO62" s="280">
        <f>BF62+0.25*BD62</f>
        <v>0</v>
      </c>
      <c r="BP62" s="281">
        <f>BN62/B62</f>
        <v>0</v>
      </c>
      <c r="BQ62" s="281" t="e">
        <f>BN62/C62</f>
        <v>#DIV/0!</v>
      </c>
      <c r="BR62" s="279"/>
      <c r="BS62" s="280">
        <f>SUM(AS62:AT62)</f>
        <v>0</v>
      </c>
      <c r="BT62" s="280" t="str">
        <f>BB62</f>
        <v>-</v>
      </c>
      <c r="BU62" s="281">
        <f>BS62/B62</f>
        <v>0</v>
      </c>
      <c r="BV62" s="281" t="e">
        <f>BS62/C62</f>
        <v>#DIV/0!</v>
      </c>
      <c r="BW62" s="279"/>
      <c r="BX62" s="280">
        <f>H62</f>
        <v>0</v>
      </c>
      <c r="BY62" s="280">
        <f>BX62/D62</f>
        <v>0</v>
      </c>
      <c r="BZ62" s="281">
        <f>BX62/B62</f>
        <v>0</v>
      </c>
      <c r="CA62" s="281" t="e">
        <f>BX62/C62</f>
        <v>#DIV/0!</v>
      </c>
      <c r="CC62" s="21"/>
    </row>
    <row r="63" spans="1:81" ht="14.25" customHeight="1" x14ac:dyDescent="0.35">
      <c r="A63" s="58" t="s">
        <v>81</v>
      </c>
      <c r="B63" s="59">
        <f>'JMP Total sum FINAL calcs'!V63*100/'JMP Total sum FINAL calcs'!U63</f>
        <v>16913510.41842676</v>
      </c>
      <c r="C63" s="59">
        <f t="shared" si="0"/>
        <v>8341740.1211900003</v>
      </c>
      <c r="D63" s="60">
        <f>[1]HH_Islam_wealth!D66</f>
        <v>4.8057137645585399</v>
      </c>
      <c r="E63" s="60">
        <v>67.825469999999996</v>
      </c>
      <c r="F63" s="60">
        <v>5657824.7847499996</v>
      </c>
      <c r="G63" s="62">
        <v>8.4702300000000008</v>
      </c>
      <c r="H63" s="62">
        <v>706564.72343999997</v>
      </c>
      <c r="I63" s="62">
        <v>29.85652</v>
      </c>
      <c r="J63" s="62">
        <v>2490553.1525099999</v>
      </c>
      <c r="K63" s="62"/>
      <c r="L63" s="62"/>
      <c r="M63" s="62">
        <v>50.507399999999997</v>
      </c>
      <c r="N63" s="62">
        <v>4213195.7085300004</v>
      </c>
      <c r="O63" s="62">
        <f t="shared" ref="O63:P63" si="271">M63</f>
        <v>50.507399999999997</v>
      </c>
      <c r="P63" s="62">
        <f t="shared" si="271"/>
        <v>4213195.7085300004</v>
      </c>
      <c r="Q63" s="62">
        <v>11.165850000000001</v>
      </c>
      <c r="R63" s="62">
        <v>931426.53671000001</v>
      </c>
      <c r="S63" s="62"/>
      <c r="T63" s="63"/>
      <c r="U63" s="62">
        <v>10.275510000000001</v>
      </c>
      <c r="V63" s="62">
        <v>857156.64546999999</v>
      </c>
      <c r="W63" s="62">
        <v>15.439500000000001</v>
      </c>
      <c r="X63" s="62">
        <v>1287922.8182900001</v>
      </c>
      <c r="Y63" s="62">
        <v>35.958240000000004</v>
      </c>
      <c r="Z63" s="62">
        <v>2999542.7814799999</v>
      </c>
      <c r="AA63" s="59">
        <f t="shared" ref="AA63:AA67" si="272">P63+T63</f>
        <v>4213195.7085300004</v>
      </c>
      <c r="AB63" s="64">
        <f t="shared" ref="AB63:AB67" si="273">AA63/(AA63+R63)</f>
        <v>0.81895142299868739</v>
      </c>
      <c r="AC63" s="59">
        <f t="shared" ref="AC63:AC67" si="274">V63*AB63</f>
        <v>701969.65454043786</v>
      </c>
      <c r="AD63" s="59">
        <f t="shared" ref="AD63:AD67" si="275">V63*(1-AB63)</f>
        <v>155186.9909295621</v>
      </c>
      <c r="AE63" s="59">
        <f t="shared" ref="AE63:AE67" si="276">X63*AB63</f>
        <v>1054746.2247510755</v>
      </c>
      <c r="AF63" s="59">
        <f t="shared" ref="AF63:AF67" si="277">X63*(1-AB63)</f>
        <v>233176.59353892462</v>
      </c>
      <c r="AG63" s="59">
        <f t="shared" ref="AG63:AG67" si="278">Z63*AB63</f>
        <v>2456479.8292384869</v>
      </c>
      <c r="AH63" s="59">
        <f t="shared" ref="AH63:AH67" si="279">Z63*(1-AB63)</f>
        <v>543062.95224151318</v>
      </c>
      <c r="AI63" s="59"/>
      <c r="AJ63" s="59">
        <f>AC63/D63</f>
        <v>146069.80126809984</v>
      </c>
      <c r="AK63" s="59">
        <f>AD63/($AI$2*D63)</f>
        <v>10764.061180258954</v>
      </c>
      <c r="AL63" s="59">
        <f>AE63/D63</f>
        <v>219477.53786954185</v>
      </c>
      <c r="AM63" s="59">
        <f>AF63/($AI$2*D63)</f>
        <v>16173.566505948887</v>
      </c>
      <c r="AN63" s="59">
        <f t="shared" ref="AN63:AN67" si="280">AL63+AM63</f>
        <v>235651.10437549074</v>
      </c>
      <c r="AO63" s="59">
        <f>AG63/D63</f>
        <v>511158.1649649379</v>
      </c>
      <c r="AP63" s="59">
        <f>AH63/($AI$2*D63)</f>
        <v>37667.866408421694</v>
      </c>
      <c r="AQ63" s="59">
        <f t="shared" ref="AQ63:AQ67" si="281">AO63+AP63</f>
        <v>548826.03137335961</v>
      </c>
      <c r="AR63" s="59">
        <f t="shared" ref="AR63:AR67" si="282">AQ63+AN63</f>
        <v>784477.13574885041</v>
      </c>
      <c r="AS63" s="59">
        <f t="shared" ref="AS63:AS67" si="283">J63*AB63</f>
        <v>2039642.0483019312</v>
      </c>
      <c r="AT63" s="59">
        <f t="shared" ref="AT63:AT67" si="284">J63*(1-AB63)</f>
        <v>450911.10420806857</v>
      </c>
      <c r="AU63" s="59">
        <f>AS63/D63</f>
        <v>424420.21065507544</v>
      </c>
      <c r="AV63" s="59">
        <f>AT63/($AI$2*D63)</f>
        <v>31276.041139020406</v>
      </c>
      <c r="AW63" s="59">
        <f t="shared" ref="AW63:AW67" si="285">SUM(AU63:AV63)</f>
        <v>455696.25179409585</v>
      </c>
      <c r="AX63" s="101"/>
      <c r="AY63" s="101">
        <f t="shared" ref="AY63:AZ63" si="286">AQ63</f>
        <v>548826.03137335961</v>
      </c>
      <c r="AZ63" s="62">
        <f t="shared" si="286"/>
        <v>784477.13574885041</v>
      </c>
      <c r="BA63" s="62">
        <f t="shared" si="17"/>
        <v>4287465.5997700002</v>
      </c>
      <c r="BB63" s="59">
        <f t="shared" ref="BB63:BB67" si="287">AW63</f>
        <v>455696.25179409585</v>
      </c>
      <c r="BC63" s="59">
        <f t="shared" ref="BC63:BC67" si="288">BB63+AY63</f>
        <v>1004522.2831674555</v>
      </c>
      <c r="BD63" s="59">
        <f t="shared" si="170"/>
        <v>532075.30436419579</v>
      </c>
      <c r="BE63" s="59">
        <f t="shared" si="171"/>
        <v>2907993.6941323215</v>
      </c>
      <c r="BF63" s="59">
        <f t="shared" ref="BF63:BG63" si="289">AZ63-BD63</f>
        <v>252401.83138465462</v>
      </c>
      <c r="BG63" s="59">
        <f t="shared" si="289"/>
        <v>1379471.9056376787</v>
      </c>
      <c r="BI63" s="280">
        <f>0.75*BE63</f>
        <v>2180995.2705992414</v>
      </c>
      <c r="BJ63" s="280">
        <f>0.75*BD63</f>
        <v>399056.47827314684</v>
      </c>
      <c r="BK63" s="281">
        <f>BI63/B63</f>
        <v>0.12894988779047978</v>
      </c>
      <c r="BL63" s="281">
        <f>BI63/C63</f>
        <v>0.26145567218750865</v>
      </c>
      <c r="BM63" s="279"/>
      <c r="BN63" s="280">
        <f>0.25*BE63+BG63</f>
        <v>2106470.3291707588</v>
      </c>
      <c r="BO63" s="280">
        <f>BF63+0.25*BD63</f>
        <v>385420.65747570357</v>
      </c>
      <c r="BP63" s="281">
        <f>BN63/B63</f>
        <v>0.12454365043437836</v>
      </c>
      <c r="BQ63" s="281">
        <f>BN63/C63</f>
        <v>0.25252169194528418</v>
      </c>
      <c r="BR63" s="279"/>
      <c r="BS63" s="280">
        <f>SUM(AS63:AT63)</f>
        <v>2490553.1525099999</v>
      </c>
      <c r="BT63" s="280">
        <f>BB63</f>
        <v>455696.25179409585</v>
      </c>
      <c r="BU63" s="281">
        <f>BS63/B63</f>
        <v>0.14725229067743484</v>
      </c>
      <c r="BV63" s="281">
        <f>BS63/C63</f>
        <v>0.29856518140422567</v>
      </c>
      <c r="BW63" s="279"/>
      <c r="BX63" s="280">
        <f>H63</f>
        <v>706564.72343999997</v>
      </c>
      <c r="BY63" s="280">
        <f>BX63/D63</f>
        <v>147025.96909762188</v>
      </c>
      <c r="BZ63" s="281">
        <f>BX63/B63</f>
        <v>4.1775167068228425E-2</v>
      </c>
      <c r="CA63" s="281">
        <f>BX63/C63</f>
        <v>8.4702317882711042E-2</v>
      </c>
      <c r="CC63" s="21"/>
    </row>
    <row r="64" spans="1:81" ht="14.25" customHeight="1" x14ac:dyDescent="0.35">
      <c r="A64" s="58" t="s">
        <v>98</v>
      </c>
      <c r="B64" s="59">
        <f>'JMP Total sum FINAL calcs'!V64*100/'JMP Total sum FINAL calcs'!U64</f>
        <v>777858.98244541732</v>
      </c>
      <c r="C64" s="59">
        <f t="shared" si="0"/>
        <v>571430.77775000001</v>
      </c>
      <c r="D64" s="60">
        <f>[1]HH_Islam_wealth!D67</f>
        <v>3.79520268281347</v>
      </c>
      <c r="E64" s="60">
        <v>57.612099999999998</v>
      </c>
      <c r="F64" s="60">
        <v>329213.29457000003</v>
      </c>
      <c r="G64" s="62">
        <v>0.83335999999999999</v>
      </c>
      <c r="H64" s="62">
        <v>4762.0931099999998</v>
      </c>
      <c r="I64" s="62">
        <v>3.7785899999999999</v>
      </c>
      <c r="J64" s="62">
        <v>21592.011600000002</v>
      </c>
      <c r="K64" s="62"/>
      <c r="L64" s="62"/>
      <c r="M64" s="62">
        <v>83.686769999999996</v>
      </c>
      <c r="N64" s="62">
        <v>478211.97141</v>
      </c>
      <c r="O64" s="62">
        <f t="shared" ref="O64:P64" si="290">M64</f>
        <v>83.686769999999996</v>
      </c>
      <c r="P64" s="62">
        <f t="shared" si="290"/>
        <v>478211.97141</v>
      </c>
      <c r="Q64" s="62">
        <v>11.701280000000001</v>
      </c>
      <c r="R64" s="62">
        <v>66864.701629999996</v>
      </c>
      <c r="S64" s="62"/>
      <c r="T64" s="63"/>
      <c r="U64" s="62">
        <v>0</v>
      </c>
      <c r="V64" s="62">
        <v>0</v>
      </c>
      <c r="W64" s="62">
        <v>61.110880000000002</v>
      </c>
      <c r="X64" s="62">
        <v>349206.39526000002</v>
      </c>
      <c r="Y64" s="62">
        <v>34.277169999999998</v>
      </c>
      <c r="Z64" s="62">
        <v>195870.27778</v>
      </c>
      <c r="AA64" s="59">
        <f t="shared" si="272"/>
        <v>478211.97141</v>
      </c>
      <c r="AB64" s="64">
        <f t="shared" si="273"/>
        <v>0.87732973187591679</v>
      </c>
      <c r="AC64" s="59">
        <f t="shared" si="274"/>
        <v>0</v>
      </c>
      <c r="AD64" s="59">
        <f t="shared" si="275"/>
        <v>0</v>
      </c>
      <c r="AE64" s="59">
        <f t="shared" si="276"/>
        <v>306369.15312281123</v>
      </c>
      <c r="AF64" s="59">
        <f t="shared" si="277"/>
        <v>42837.242137188783</v>
      </c>
      <c r="AG64" s="59">
        <f t="shared" si="278"/>
        <v>171842.81828718874</v>
      </c>
      <c r="AH64" s="59">
        <f t="shared" si="279"/>
        <v>24027.45949281126</v>
      </c>
      <c r="AI64" s="59"/>
      <c r="AJ64" s="59">
        <f>AC64/D64</f>
        <v>0</v>
      </c>
      <c r="AK64" s="59">
        <f>AD64/($AI$2*D64)</f>
        <v>0</v>
      </c>
      <c r="AL64" s="59">
        <f>AE64/D64</f>
        <v>80725.373248232645</v>
      </c>
      <c r="AM64" s="59">
        <f>AF64/($AI$2*D64)</f>
        <v>3762.4026714196075</v>
      </c>
      <c r="AN64" s="59">
        <f t="shared" si="280"/>
        <v>84487.775919652253</v>
      </c>
      <c r="AO64" s="59">
        <f>AG64/D64</f>
        <v>45278.956790733966</v>
      </c>
      <c r="AP64" s="59">
        <f>AH64/($AI$2*D64)</f>
        <v>2110.3360831134987</v>
      </c>
      <c r="AQ64" s="59">
        <f t="shared" si="281"/>
        <v>47389.292873847466</v>
      </c>
      <c r="AR64" s="59">
        <f t="shared" si="282"/>
        <v>131877.06879349973</v>
      </c>
      <c r="AS64" s="59">
        <f t="shared" si="283"/>
        <v>18943.313747689688</v>
      </c>
      <c r="AT64" s="59">
        <f t="shared" si="284"/>
        <v>2648.6978523103153</v>
      </c>
      <c r="AU64" s="59">
        <f>AS64/D64</f>
        <v>4991.3839472854133</v>
      </c>
      <c r="AV64" s="59">
        <f>AT64/($AI$2*D64)</f>
        <v>232.63560813277175</v>
      </c>
      <c r="AW64" s="59">
        <f t="shared" si="285"/>
        <v>5224.0195554181855</v>
      </c>
      <c r="AX64" s="101"/>
      <c r="AY64" s="101">
        <f t="shared" ref="AY64:AZ64" si="291">AQ64</f>
        <v>47389.292873847466</v>
      </c>
      <c r="AZ64" s="62">
        <f t="shared" si="291"/>
        <v>131877.06879349973</v>
      </c>
      <c r="BA64" s="62">
        <f t="shared" si="17"/>
        <v>545076.67304000002</v>
      </c>
      <c r="BB64" s="59">
        <f t="shared" si="287"/>
        <v>5224.0195554181855</v>
      </c>
      <c r="BC64" s="59">
        <f t="shared" si="288"/>
        <v>52613.31242926565</v>
      </c>
      <c r="BD64" s="59">
        <f t="shared" si="170"/>
        <v>75977.148750379856</v>
      </c>
      <c r="BE64" s="59">
        <f t="shared" si="171"/>
        <v>314030.11794847785</v>
      </c>
      <c r="BF64" s="59">
        <f t="shared" ref="BF64:BG64" si="292">AZ64-BD64</f>
        <v>55899.92004311987</v>
      </c>
      <c r="BG64" s="59">
        <f t="shared" si="292"/>
        <v>231046.55509152217</v>
      </c>
      <c r="BI64" s="280">
        <f>0.75*BE64</f>
        <v>235522.58846135839</v>
      </c>
      <c r="BJ64" s="280">
        <f>0.75*BD64</f>
        <v>56982.861562784892</v>
      </c>
      <c r="BK64" s="281">
        <f>BI64/B64</f>
        <v>0.30278314421584135</v>
      </c>
      <c r="BL64" s="281">
        <f>BI64/C64</f>
        <v>0.41216293842051177</v>
      </c>
      <c r="BM64" s="279"/>
      <c r="BN64" s="280">
        <f>0.25*BE64+BG64</f>
        <v>309554.08457864163</v>
      </c>
      <c r="BO64" s="280">
        <f>BF64+0.25*BD64</f>
        <v>74894.207230714834</v>
      </c>
      <c r="BP64" s="281">
        <f>BN64/B64</f>
        <v>0.39795655969089894</v>
      </c>
      <c r="BQ64" s="281">
        <f>BN64/C64</f>
        <v>0.54171755640728025</v>
      </c>
      <c r="BR64" s="279"/>
      <c r="BS64" s="280">
        <f>SUM(AS64:AT64)</f>
        <v>21592.011600000005</v>
      </c>
      <c r="BT64" s="280">
        <f>BB64</f>
        <v>5224.0195554181855</v>
      </c>
      <c r="BU64" s="281">
        <f>BS64/B64</f>
        <v>2.7758259642537617E-2</v>
      </c>
      <c r="BV64" s="281">
        <f>BS64/C64</f>
        <v>3.7785874406377311E-2</v>
      </c>
      <c r="BW64" s="279"/>
      <c r="BX64" s="280">
        <f>H64</f>
        <v>4762.0931099999998</v>
      </c>
      <c r="BY64" s="280">
        <f>BX64/D64</f>
        <v>1254.7664796837021</v>
      </c>
      <c r="BZ64" s="281">
        <f>BX64/B64</f>
        <v>6.1220519624637206E-3</v>
      </c>
      <c r="CA64" s="281">
        <f>BX64/C64</f>
        <v>8.3336307658307615E-3</v>
      </c>
      <c r="CC64" s="21"/>
    </row>
    <row r="65" spans="1:81" ht="14.25" customHeight="1" x14ac:dyDescent="0.35">
      <c r="A65" s="58" t="s">
        <v>75</v>
      </c>
      <c r="B65" s="59">
        <f>'JMP Total sum FINAL calcs'!V65*100/'JMP Total sum FINAL calcs'!U65</f>
        <v>10981230.415554462</v>
      </c>
      <c r="C65" s="59">
        <f t="shared" si="0"/>
        <v>5013370.2139300006</v>
      </c>
      <c r="D65" s="60">
        <f>[1]HH_Islam_wealth!D68</f>
        <v>4.4284968415282302</v>
      </c>
      <c r="E65" s="60">
        <v>24.76408</v>
      </c>
      <c r="F65" s="60">
        <v>1241515.23065</v>
      </c>
      <c r="G65" s="62">
        <v>33.605609999999999</v>
      </c>
      <c r="H65" s="62">
        <v>1684773.4243900001</v>
      </c>
      <c r="I65" s="62">
        <v>26.379480000000001</v>
      </c>
      <c r="J65" s="62">
        <v>1322501.23217</v>
      </c>
      <c r="K65" s="62"/>
      <c r="L65" s="62"/>
      <c r="M65" s="62">
        <v>23.898520000000001</v>
      </c>
      <c r="N65" s="62">
        <v>1198121.11992</v>
      </c>
      <c r="O65" s="62">
        <f t="shared" ref="O65:P65" si="293">M65</f>
        <v>23.898520000000001</v>
      </c>
      <c r="P65" s="62">
        <f t="shared" si="293"/>
        <v>1198121.11992</v>
      </c>
      <c r="Q65" s="62">
        <v>16.116389999999999</v>
      </c>
      <c r="R65" s="62">
        <v>807974.43744999997</v>
      </c>
      <c r="S65" s="62"/>
      <c r="T65" s="63"/>
      <c r="U65" s="62">
        <v>0.18192</v>
      </c>
      <c r="V65" s="62">
        <v>9120.1750400000001</v>
      </c>
      <c r="W65" s="62">
        <v>2.62845</v>
      </c>
      <c r="X65" s="62">
        <v>131773.77244999999</v>
      </c>
      <c r="Y65" s="62">
        <v>37.204549999999998</v>
      </c>
      <c r="Z65" s="62">
        <v>1865201.6098799999</v>
      </c>
      <c r="AA65" s="59">
        <f t="shared" si="272"/>
        <v>1198121.11992</v>
      </c>
      <c r="AB65" s="64">
        <f t="shared" si="273"/>
        <v>0.59724030369258274</v>
      </c>
      <c r="AC65" s="59">
        <f t="shared" si="274"/>
        <v>5446.9361106191127</v>
      </c>
      <c r="AD65" s="59">
        <f t="shared" si="275"/>
        <v>3673.2389293808869</v>
      </c>
      <c r="AE65" s="59">
        <f t="shared" si="276"/>
        <v>78700.607876755283</v>
      </c>
      <c r="AF65" s="59">
        <f t="shared" si="277"/>
        <v>53073.1645732447</v>
      </c>
      <c r="AG65" s="59">
        <f t="shared" si="278"/>
        <v>1113973.5759326254</v>
      </c>
      <c r="AH65" s="59">
        <f t="shared" si="279"/>
        <v>751228.03394737456</v>
      </c>
      <c r="AI65" s="59"/>
      <c r="AJ65" s="59">
        <f>AC65/D65</f>
        <v>1229.9740308134508</v>
      </c>
      <c r="AK65" s="59">
        <f>AD65/($AI$2*D65)</f>
        <v>276.4850061488952</v>
      </c>
      <c r="AL65" s="59">
        <f>AE65/D65</f>
        <v>17771.404314606327</v>
      </c>
      <c r="AM65" s="59">
        <f>AF65/($AI$2*D65)</f>
        <v>3994.8216044438286</v>
      </c>
      <c r="AN65" s="59">
        <f t="shared" si="280"/>
        <v>21766.225919050157</v>
      </c>
      <c r="AO65" s="59">
        <f>AG65/D65</f>
        <v>251546.65697993457</v>
      </c>
      <c r="AP65" s="59">
        <f>AH65/($AI$2*D65)</f>
        <v>56544.997910106009</v>
      </c>
      <c r="AQ65" s="59">
        <f t="shared" si="281"/>
        <v>308091.65489004058</v>
      </c>
      <c r="AR65" s="59">
        <f t="shared" si="282"/>
        <v>329857.88080909074</v>
      </c>
      <c r="AS65" s="59">
        <f t="shared" si="283"/>
        <v>789851.03753502562</v>
      </c>
      <c r="AT65" s="59">
        <f t="shared" si="284"/>
        <v>532650.19463497435</v>
      </c>
      <c r="AU65" s="59">
        <f>AS65/D65</f>
        <v>178356.46401013483</v>
      </c>
      <c r="AV65" s="59">
        <f>AT65/($AI$2*D65)</f>
        <v>40092.625383256229</v>
      </c>
      <c r="AW65" s="59">
        <f t="shared" si="285"/>
        <v>218449.08939339107</v>
      </c>
      <c r="AX65" s="101"/>
      <c r="AY65" s="101">
        <f t="shared" ref="AY65:AZ65" si="294">AQ65</f>
        <v>308091.65489004058</v>
      </c>
      <c r="AZ65" s="62">
        <f t="shared" si="294"/>
        <v>329857.88080909074</v>
      </c>
      <c r="BA65" s="62">
        <f t="shared" si="17"/>
        <v>1996975.3823299999</v>
      </c>
      <c r="BB65" s="59">
        <f t="shared" si="287"/>
        <v>218449.08939339107</v>
      </c>
      <c r="BC65" s="59">
        <f t="shared" si="288"/>
        <v>526540.74428343168</v>
      </c>
      <c r="BD65" s="59">
        <f t="shared" si="170"/>
        <v>81686.269489867875</v>
      </c>
      <c r="BE65" s="59">
        <f t="shared" si="171"/>
        <v>494532.58126050705</v>
      </c>
      <c r="BF65" s="59">
        <f t="shared" ref="BF65:BG65" si="295">AZ65-BD65</f>
        <v>248171.61131922287</v>
      </c>
      <c r="BG65" s="59">
        <f t="shared" si="295"/>
        <v>1502442.8010694929</v>
      </c>
      <c r="BI65" s="280">
        <f>0.75*BE65</f>
        <v>370899.4359453803</v>
      </c>
      <c r="BJ65" s="280">
        <f>0.75*BD65</f>
        <v>61264.702117400906</v>
      </c>
      <c r="BK65" s="281">
        <f>BI65/B65</f>
        <v>3.3775762998289924E-2</v>
      </c>
      <c r="BL65" s="281">
        <f>BI65/C65</f>
        <v>7.3982056005919977E-2</v>
      </c>
      <c r="BM65" s="279"/>
      <c r="BN65" s="280">
        <f>0.25*BE65+BG65</f>
        <v>1626075.9463846197</v>
      </c>
      <c r="BO65" s="280">
        <f>BF65+0.25*BD65</f>
        <v>268593.17869168986</v>
      </c>
      <c r="BP65" s="281">
        <f>BN65/B65</f>
        <v>0.14807775493731101</v>
      </c>
      <c r="BQ65" s="281">
        <f>BN65/C65</f>
        <v>0.32434786919714281</v>
      </c>
      <c r="BR65" s="279"/>
      <c r="BS65" s="280">
        <f>SUM(AS65:AT65)</f>
        <v>1322501.23217</v>
      </c>
      <c r="BT65" s="280">
        <f>BB65</f>
        <v>218449.08939339107</v>
      </c>
      <c r="BU65" s="281">
        <f>BS65/B65</f>
        <v>0.12043288248434632</v>
      </c>
      <c r="BV65" s="281">
        <f>BS65/C65</f>
        <v>0.26379484772445844</v>
      </c>
      <c r="BW65" s="279"/>
      <c r="BX65" s="280">
        <f>H65</f>
        <v>1684773.4243900001</v>
      </c>
      <c r="BY65" s="280">
        <f>BX65/D65</f>
        <v>380439.11617843708</v>
      </c>
      <c r="BZ65" s="281">
        <f>BX65/B65</f>
        <v>0.15342301004845393</v>
      </c>
      <c r="CA65" s="281">
        <f>BX65/C65</f>
        <v>0.33605605660414606</v>
      </c>
      <c r="CC65" s="21"/>
    </row>
    <row r="66" spans="1:81" ht="14.25" customHeight="1" x14ac:dyDescent="0.35">
      <c r="A66" s="58" t="s">
        <v>78</v>
      </c>
      <c r="B66" s="59">
        <f>'JMP Total sum FINAL calcs'!V66*100/'JMP Total sum FINAL calcs'!U66</f>
        <v>9265068.093262706</v>
      </c>
      <c r="C66" s="59">
        <f t="shared" si="0"/>
        <v>4034288.0559499995</v>
      </c>
      <c r="D66" s="60">
        <f>[1]HH_Islam_wealth!D69</f>
        <v>4.4674915344187101</v>
      </c>
      <c r="E66" s="60">
        <v>82.468909999999994</v>
      </c>
      <c r="F66" s="60">
        <v>3327033.5094499998</v>
      </c>
      <c r="G66" s="62">
        <v>11.35308</v>
      </c>
      <c r="H66" s="62">
        <v>458016.06829999998</v>
      </c>
      <c r="I66" s="62">
        <v>5.1735699999999998</v>
      </c>
      <c r="J66" s="62">
        <v>208716.52867</v>
      </c>
      <c r="K66" s="62"/>
      <c r="L66" s="62"/>
      <c r="M66" s="62">
        <v>76.039190000000005</v>
      </c>
      <c r="N66" s="62">
        <v>3067640.1378199998</v>
      </c>
      <c r="O66" s="62">
        <f t="shared" ref="O66:P66" si="296">M66</f>
        <v>76.039190000000005</v>
      </c>
      <c r="P66" s="62">
        <f t="shared" si="296"/>
        <v>3067640.1378199998</v>
      </c>
      <c r="Q66" s="62">
        <v>7.4341600000000003</v>
      </c>
      <c r="R66" s="62">
        <v>299915.32115999999</v>
      </c>
      <c r="S66" s="62"/>
      <c r="T66" s="63"/>
      <c r="U66" s="62">
        <v>6.1159299999999996</v>
      </c>
      <c r="V66" s="62">
        <v>246734.35738999999</v>
      </c>
      <c r="W66" s="62">
        <v>33.49765</v>
      </c>
      <c r="X66" s="62">
        <v>1351391.8547799999</v>
      </c>
      <c r="Y66" s="62">
        <v>43.859760000000001</v>
      </c>
      <c r="Z66" s="62">
        <v>1769429.2468099999</v>
      </c>
      <c r="AA66" s="59">
        <f t="shared" si="272"/>
        <v>3067640.1378199998</v>
      </c>
      <c r="AB66" s="64">
        <f t="shared" si="273"/>
        <v>0.91093975294148788</v>
      </c>
      <c r="AC66" s="59">
        <f t="shared" si="274"/>
        <v>224760.13456302337</v>
      </c>
      <c r="AD66" s="59">
        <f t="shared" si="275"/>
        <v>21974.222826976624</v>
      </c>
      <c r="AE66" s="59">
        <f t="shared" si="276"/>
        <v>1231036.5623204322</v>
      </c>
      <c r="AF66" s="59">
        <f t="shared" si="277"/>
        <v>120355.29245956773</v>
      </c>
      <c r="AG66" s="59">
        <f t="shared" si="278"/>
        <v>1611843.4409365442</v>
      </c>
      <c r="AH66" s="59">
        <f t="shared" si="279"/>
        <v>157585.80587345563</v>
      </c>
      <c r="AI66" s="59"/>
      <c r="AJ66" s="59">
        <f>AC66/D66</f>
        <v>50310.142242332899</v>
      </c>
      <c r="AK66" s="59">
        <f>AD66/($AI$2*D66)</f>
        <v>1639.5645936637691</v>
      </c>
      <c r="AL66" s="59">
        <f>AE66/D66</f>
        <v>275554.31338508608</v>
      </c>
      <c r="AM66" s="59">
        <f>AF66/($AI$2*D66)</f>
        <v>8980.079874975283</v>
      </c>
      <c r="AN66" s="59">
        <f t="shared" si="280"/>
        <v>284534.39326006133</v>
      </c>
      <c r="AO66" s="59">
        <f>AG66/D66</f>
        <v>360793.84337239043</v>
      </c>
      <c r="AP66" s="59">
        <f>AH66/($AI$2*D66)</f>
        <v>11757.96340141321</v>
      </c>
      <c r="AQ66" s="59">
        <f t="shared" si="281"/>
        <v>372551.80677380366</v>
      </c>
      <c r="AR66" s="59">
        <f t="shared" si="282"/>
        <v>657086.20003386494</v>
      </c>
      <c r="AS66" s="59">
        <f t="shared" si="283"/>
        <v>190128.18306145477</v>
      </c>
      <c r="AT66" s="59">
        <f t="shared" si="284"/>
        <v>18588.345608545227</v>
      </c>
      <c r="AU66" s="59">
        <f>AS66/D66</f>
        <v>42558.151839048398</v>
      </c>
      <c r="AV66" s="59">
        <f>AT66/($AI$2*D66)</f>
        <v>1386.9338431000785</v>
      </c>
      <c r="AW66" s="59">
        <f t="shared" si="285"/>
        <v>43945.085682148478</v>
      </c>
      <c r="AX66" s="101"/>
      <c r="AY66" s="101">
        <f t="shared" ref="AY66:AZ66" si="297">AQ66</f>
        <v>372551.80677380366</v>
      </c>
      <c r="AZ66" s="62">
        <f t="shared" si="297"/>
        <v>657086.20003386494</v>
      </c>
      <c r="BA66" s="62">
        <f t="shared" si="17"/>
        <v>3120821.1015899996</v>
      </c>
      <c r="BB66" s="59">
        <f t="shared" si="287"/>
        <v>43945.085682148478</v>
      </c>
      <c r="BC66" s="59">
        <f t="shared" si="288"/>
        <v>416496.89245595213</v>
      </c>
      <c r="BD66" s="59">
        <f t="shared" si="170"/>
        <v>541891.82692834805</v>
      </c>
      <c r="BE66" s="59">
        <f t="shared" si="171"/>
        <v>2573707.1455312651</v>
      </c>
      <c r="BF66" s="59">
        <f t="shared" ref="BF66:BG66" si="298">AZ66-BD66</f>
        <v>115194.37310551689</v>
      </c>
      <c r="BG66" s="59">
        <f t="shared" si="298"/>
        <v>547113.95605873456</v>
      </c>
      <c r="BI66" s="280">
        <f>0.75*BE66</f>
        <v>1930280.3591484488</v>
      </c>
      <c r="BJ66" s="280">
        <f>0.75*BD66</f>
        <v>406418.87019626104</v>
      </c>
      <c r="BK66" s="281">
        <f>BI66/B66</f>
        <v>0.20833957610652573</v>
      </c>
      <c r="BL66" s="281">
        <f>BI66/C66</f>
        <v>0.47846864982820464</v>
      </c>
      <c r="BM66" s="279"/>
      <c r="BN66" s="280">
        <f>0.25*BE66+BG66</f>
        <v>1190540.7424415508</v>
      </c>
      <c r="BO66" s="280">
        <f>BF66+0.25*BD66</f>
        <v>250667.3298376039</v>
      </c>
      <c r="BP66" s="281">
        <f>BN66/B66</f>
        <v>0.12849778657398947</v>
      </c>
      <c r="BQ66" s="281">
        <f>BN66/C66</f>
        <v>0.29510553682096968</v>
      </c>
      <c r="BR66" s="279"/>
      <c r="BS66" s="280">
        <f>SUM(AS66:AT66)</f>
        <v>208716.52867</v>
      </c>
      <c r="BT66" s="280">
        <f>BB66</f>
        <v>43945.085682148478</v>
      </c>
      <c r="BU66" s="281">
        <f>BS66/B66</f>
        <v>2.2527252532744225E-2</v>
      </c>
      <c r="BV66" s="281">
        <f>BS66/C66</f>
        <v>5.1735653422708097E-2</v>
      </c>
      <c r="BW66" s="279"/>
      <c r="BX66" s="280">
        <f>H66</f>
        <v>458016.06829999998</v>
      </c>
      <c r="BY66" s="280">
        <f>BX66/D66</f>
        <v>102521.97788654456</v>
      </c>
      <c r="BZ66" s="281">
        <f>BX66/B66</f>
        <v>4.9434722302047221E-2</v>
      </c>
      <c r="CA66" s="281">
        <f>BX66/C66</f>
        <v>0.11353082921892294</v>
      </c>
      <c r="CC66" s="21"/>
    </row>
    <row r="67" spans="1:81" ht="14.25" customHeight="1" x14ac:dyDescent="0.35">
      <c r="A67" s="58" t="s">
        <v>100</v>
      </c>
      <c r="B67" s="59">
        <f>'JMP Total sum FINAL calcs'!V67*100/'JMP Total sum FINAL calcs'!U67</f>
        <v>2890298.5537905628</v>
      </c>
      <c r="C67" s="59">
        <f t="shared" si="0"/>
        <v>1289709.2674199999</v>
      </c>
      <c r="D67" s="60">
        <f>[1]HH_Islam_wealth!D70</f>
        <v>3.0609228516814899</v>
      </c>
      <c r="E67" s="60">
        <v>71.966369999999998</v>
      </c>
      <c r="F67" s="60">
        <v>928156.97360000003</v>
      </c>
      <c r="G67" s="62">
        <v>0</v>
      </c>
      <c r="H67" s="62">
        <v>0</v>
      </c>
      <c r="I67" s="62">
        <v>0.49956</v>
      </c>
      <c r="J67" s="62">
        <v>6442.8936000000003</v>
      </c>
      <c r="K67" s="62"/>
      <c r="L67" s="62"/>
      <c r="M67" s="62">
        <v>89.526730000000001</v>
      </c>
      <c r="N67" s="62">
        <v>1154634.57057</v>
      </c>
      <c r="O67" s="62">
        <f t="shared" ref="O67:P67" si="299">M67</f>
        <v>89.526730000000001</v>
      </c>
      <c r="P67" s="62">
        <f t="shared" si="299"/>
        <v>1154634.57057</v>
      </c>
      <c r="Q67" s="62">
        <v>9.9737100000000005</v>
      </c>
      <c r="R67" s="62">
        <v>128631.80325</v>
      </c>
      <c r="S67" s="62"/>
      <c r="T67" s="63"/>
      <c r="U67" s="62">
        <v>7.0731200000000003</v>
      </c>
      <c r="V67" s="62">
        <v>91222.63351</v>
      </c>
      <c r="W67" s="62">
        <v>19.42727</v>
      </c>
      <c r="X67" s="62">
        <v>250555.33676999999</v>
      </c>
      <c r="Y67" s="62">
        <v>73.000050000000002</v>
      </c>
      <c r="Z67" s="62">
        <v>941488.40353000001</v>
      </c>
      <c r="AA67" s="59">
        <f t="shared" si="272"/>
        <v>1154634.57057</v>
      </c>
      <c r="AB67" s="64">
        <f t="shared" si="273"/>
        <v>0.89976219600682628</v>
      </c>
      <c r="AC67" s="59">
        <f t="shared" si="274"/>
        <v>82078.677052483501</v>
      </c>
      <c r="AD67" s="59">
        <f t="shared" si="275"/>
        <v>9143.9564575165004</v>
      </c>
      <c r="AE67" s="59">
        <f t="shared" si="276"/>
        <v>225440.22003340512</v>
      </c>
      <c r="AF67" s="59">
        <f t="shared" si="277"/>
        <v>25115.116736594893</v>
      </c>
      <c r="AG67" s="59">
        <f t="shared" si="278"/>
        <v>847115.67347511381</v>
      </c>
      <c r="AH67" s="59">
        <f t="shared" si="279"/>
        <v>94372.730054886197</v>
      </c>
      <c r="AI67" s="59"/>
      <c r="AJ67" s="59">
        <f>AC67/D67</f>
        <v>26815.010057308151</v>
      </c>
      <c r="AK67" s="59">
        <f>AD67/($AI$2*D67)</f>
        <v>995.77337735397361</v>
      </c>
      <c r="AL67" s="59">
        <f>AE67/D67</f>
        <v>73651.06242699374</v>
      </c>
      <c r="AM67" s="59">
        <f>AF67/($AI$2*D67)</f>
        <v>2735.0266519347406</v>
      </c>
      <c r="AN67" s="59">
        <f t="shared" si="280"/>
        <v>76386.089078928475</v>
      </c>
      <c r="AO67" s="59">
        <f>AG67/D67</f>
        <v>276751.7230987245</v>
      </c>
      <c r="AP67" s="59">
        <f>AH67/($AI$2*D67)</f>
        <v>10277.154377700546</v>
      </c>
      <c r="AQ67" s="59">
        <f t="shared" si="281"/>
        <v>287028.87747642503</v>
      </c>
      <c r="AR67" s="59">
        <f t="shared" si="282"/>
        <v>363414.96655535349</v>
      </c>
      <c r="AS67" s="59">
        <f t="shared" si="283"/>
        <v>5797.0720941743266</v>
      </c>
      <c r="AT67" s="59">
        <f t="shared" si="284"/>
        <v>645.82150582567351</v>
      </c>
      <c r="AU67" s="59">
        <f>AS67/D67</f>
        <v>1893.8968327770033</v>
      </c>
      <c r="AV67" s="59">
        <f>AT67/($AI$2*D67)</f>
        <v>70.329716136741496</v>
      </c>
      <c r="AW67" s="59">
        <f t="shared" si="285"/>
        <v>1964.2265489137449</v>
      </c>
      <c r="AX67" s="101"/>
      <c r="AY67" s="101">
        <f t="shared" ref="AY67:AZ67" si="300">AQ67</f>
        <v>287028.87747642503</v>
      </c>
      <c r="AZ67" s="62">
        <f t="shared" si="300"/>
        <v>363414.96655535349</v>
      </c>
      <c r="BA67" s="62">
        <f t="shared" si="17"/>
        <v>1192043.7403000002</v>
      </c>
      <c r="BB67" s="59">
        <f t="shared" si="287"/>
        <v>1964.2265489137449</v>
      </c>
      <c r="BC67" s="59">
        <f t="shared" si="288"/>
        <v>288993.10402533878</v>
      </c>
      <c r="BD67" s="59">
        <f t="shared" si="170"/>
        <v>261536.55946660196</v>
      </c>
      <c r="BE67" s="59">
        <f t="shared" si="171"/>
        <v>857870.60870613728</v>
      </c>
      <c r="BF67" s="59">
        <f t="shared" ref="BF67:BG67" si="301">AZ67-BD67</f>
        <v>101878.40708875153</v>
      </c>
      <c r="BG67" s="59">
        <f t="shared" si="301"/>
        <v>334173.1315938629</v>
      </c>
      <c r="BI67" s="280">
        <f>0.75*BE67</f>
        <v>643402.95652960299</v>
      </c>
      <c r="BJ67" s="280">
        <f>0.75*BD67</f>
        <v>196152.41959995148</v>
      </c>
      <c r="BK67" s="281">
        <f>BI67/B67</f>
        <v>0.22260778412866525</v>
      </c>
      <c r="BL67" s="281">
        <f>BI67/C67</f>
        <v>0.49887441517474634</v>
      </c>
      <c r="BM67" s="279"/>
      <c r="BN67" s="280">
        <f>0.25*BE67+BG67</f>
        <v>548640.78377039719</v>
      </c>
      <c r="BO67" s="280">
        <f>BF67+0.25*BD67</f>
        <v>167262.54695540201</v>
      </c>
      <c r="BP67" s="281">
        <f>BN67/B67</f>
        <v>0.18982149198769341</v>
      </c>
      <c r="BQ67" s="281">
        <f>BN67/C67</f>
        <v>0.42539880702565325</v>
      </c>
      <c r="BR67" s="279"/>
      <c r="BS67" s="280">
        <f>SUM(AS67:AT67)</f>
        <v>6442.8936000000003</v>
      </c>
      <c r="BT67" s="280">
        <f>BB67</f>
        <v>1964.2265489137449</v>
      </c>
      <c r="BU67" s="281">
        <f>BS67/B67</f>
        <v>2.2291446645019723E-3</v>
      </c>
      <c r="BV67" s="281">
        <f>BS67/C67</f>
        <v>4.9956170454514082E-3</v>
      </c>
      <c r="BW67" s="279"/>
      <c r="BX67" s="280">
        <f>H67</f>
        <v>0</v>
      </c>
      <c r="BY67" s="280">
        <f>BX67/D67</f>
        <v>0</v>
      </c>
      <c r="BZ67" s="281">
        <f>BX67/B67</f>
        <v>0</v>
      </c>
      <c r="CA67" s="281">
        <f>BX67/C67</f>
        <v>0</v>
      </c>
      <c r="CC67" s="21"/>
    </row>
    <row r="68" spans="1:81" ht="14.25" customHeight="1" x14ac:dyDescent="0.35">
      <c r="A68" s="58" t="s">
        <v>103</v>
      </c>
      <c r="B68" s="59">
        <f>'JMP Total sum FINAL calcs'!V68*100/'JMP Total sum FINAL calcs'!U68</f>
        <v>384895.96551022248</v>
      </c>
      <c r="C68" s="59">
        <f t="shared" si="0"/>
        <v>0</v>
      </c>
      <c r="D68" s="60">
        <f>[1]HH_Islam_wealth!D71</f>
        <v>3.6529293392895306</v>
      </c>
      <c r="E68" s="65">
        <v>100</v>
      </c>
      <c r="F68" s="65">
        <v>384896</v>
      </c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3"/>
      <c r="U68" s="62"/>
      <c r="V68" s="62"/>
      <c r="W68" s="62"/>
      <c r="X68" s="62"/>
      <c r="Y68" s="62"/>
      <c r="Z68" s="62"/>
      <c r="AA68" s="59"/>
      <c r="AB68" s="64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101"/>
      <c r="AY68" s="62" t="s">
        <v>238</v>
      </c>
      <c r="AZ68" s="62">
        <f>AR68</f>
        <v>0</v>
      </c>
      <c r="BA68" s="62">
        <f t="shared" si="17"/>
        <v>0</v>
      </c>
      <c r="BB68" s="59" t="s">
        <v>238</v>
      </c>
      <c r="BC68" s="59" t="s">
        <v>238</v>
      </c>
      <c r="BD68" s="59">
        <f t="shared" si="170"/>
        <v>0</v>
      </c>
      <c r="BE68" s="59">
        <f t="shared" si="171"/>
        <v>0</v>
      </c>
      <c r="BF68" s="59">
        <f t="shared" ref="BF68:BG68" si="302">AZ68-BD68</f>
        <v>0</v>
      </c>
      <c r="BG68" s="59">
        <f t="shared" si="302"/>
        <v>0</v>
      </c>
      <c r="BI68" s="280">
        <f>0.75*BE68</f>
        <v>0</v>
      </c>
      <c r="BJ68" s="280">
        <f>0.75*BD68</f>
        <v>0</v>
      </c>
      <c r="BK68" s="281">
        <f>BI68/B68</f>
        <v>0</v>
      </c>
      <c r="BL68" s="281" t="e">
        <f>BI68/C68</f>
        <v>#DIV/0!</v>
      </c>
      <c r="BM68" s="279"/>
      <c r="BN68" s="280">
        <f>0.25*BE68+BG68</f>
        <v>0</v>
      </c>
      <c r="BO68" s="280">
        <f>BF68+0.25*BD68</f>
        <v>0</v>
      </c>
      <c r="BP68" s="281">
        <f>BN68/B68</f>
        <v>0</v>
      </c>
      <c r="BQ68" s="281" t="e">
        <f>BN68/C68</f>
        <v>#DIV/0!</v>
      </c>
      <c r="BR68" s="279"/>
      <c r="BS68" s="280">
        <f>SUM(AS68:AT68)</f>
        <v>0</v>
      </c>
      <c r="BT68" s="280" t="str">
        <f>BB68</f>
        <v>-</v>
      </c>
      <c r="BU68" s="281">
        <f>BS68/B68</f>
        <v>0</v>
      </c>
      <c r="BV68" s="281" t="e">
        <f>BS68/C68</f>
        <v>#DIV/0!</v>
      </c>
      <c r="BW68" s="279"/>
      <c r="BX68" s="280">
        <f>H68</f>
        <v>0</v>
      </c>
      <c r="BY68" s="280">
        <f>BX68/D68</f>
        <v>0</v>
      </c>
      <c r="BZ68" s="281">
        <f>BX68/B68</f>
        <v>0</v>
      </c>
      <c r="CA68" s="281" t="e">
        <f>BX68/C68</f>
        <v>#DIV/0!</v>
      </c>
      <c r="CC68" s="21"/>
    </row>
    <row r="69" spans="1:81" ht="14.25" customHeight="1" x14ac:dyDescent="0.35">
      <c r="A69" s="58" t="s">
        <v>22</v>
      </c>
      <c r="B69" s="59">
        <f>'JMP Total sum FINAL calcs'!V69*100/'JMP Total sum FINAL calcs'!U69</f>
        <v>129163259.24036303</v>
      </c>
      <c r="C69" s="59">
        <f t="shared" si="0"/>
        <v>26004445.730009999</v>
      </c>
      <c r="D69" s="60">
        <f>[1]HH_Islam_wealth!D72</f>
        <v>3.7401749708323599</v>
      </c>
      <c r="E69" s="60">
        <v>87.724930000000001</v>
      </c>
      <c r="F69" s="60">
        <v>22812381.157019999</v>
      </c>
      <c r="G69" s="62">
        <v>3.21272</v>
      </c>
      <c r="H69" s="62">
        <v>835451.31200000003</v>
      </c>
      <c r="I69" s="62">
        <v>4.8711200000000003</v>
      </c>
      <c r="J69" s="62">
        <v>1266707.63995</v>
      </c>
      <c r="K69" s="62"/>
      <c r="L69" s="62"/>
      <c r="M69" s="62">
        <v>82.443910000000002</v>
      </c>
      <c r="N69" s="62">
        <v>21439082.881790001</v>
      </c>
      <c r="O69" s="62">
        <f t="shared" ref="O69:P69" si="303">M69</f>
        <v>82.443910000000002</v>
      </c>
      <c r="P69" s="62">
        <f t="shared" si="303"/>
        <v>21439082.881790001</v>
      </c>
      <c r="Q69" s="62">
        <v>9.4722399999999993</v>
      </c>
      <c r="R69" s="62">
        <v>2463203.8962699999</v>
      </c>
      <c r="S69" s="62"/>
      <c r="T69" s="63"/>
      <c r="U69" s="62">
        <v>35.248779999999996</v>
      </c>
      <c r="V69" s="62">
        <v>9166248.8587900009</v>
      </c>
      <c r="W69" s="62">
        <v>42.331789999999998</v>
      </c>
      <c r="X69" s="62">
        <v>11008148.0425</v>
      </c>
      <c r="Y69" s="62">
        <v>14.33559</v>
      </c>
      <c r="Z69" s="62">
        <v>3727889.8767599999</v>
      </c>
      <c r="AA69" s="59">
        <f>P69+T69</f>
        <v>21439082.881790001</v>
      </c>
      <c r="AB69" s="64">
        <f>AA69/(AA69+R69)</f>
        <v>0.8969469356994334</v>
      </c>
      <c r="AC69" s="59">
        <f>V69*AB69</f>
        <v>8221638.82575012</v>
      </c>
      <c r="AD69" s="59">
        <f>V69*(1-AB69)</f>
        <v>944610.03303988115</v>
      </c>
      <c r="AE69" s="59">
        <f>X69*AB69</f>
        <v>9873724.6544460915</v>
      </c>
      <c r="AF69" s="59">
        <f>X69*(1-AB69)</f>
        <v>1134423.3880539089</v>
      </c>
      <c r="AG69" s="59">
        <f>Z69*AB69</f>
        <v>3343719.4015848204</v>
      </c>
      <c r="AH69" s="59">
        <f>Z69*(1-AB69)</f>
        <v>384170.47517517954</v>
      </c>
      <c r="AI69" s="59"/>
      <c r="AJ69" s="59">
        <f>AC69/D69</f>
        <v>2198196.3116341666</v>
      </c>
      <c r="AK69" s="59">
        <f>AD69/($AI$2*D69)</f>
        <v>84185.903993475673</v>
      </c>
      <c r="AL69" s="59">
        <f>AE69/D69</f>
        <v>2639909.8254616512</v>
      </c>
      <c r="AM69" s="59">
        <f>AF69/($AI$2*D69)</f>
        <v>101102.52389265876</v>
      </c>
      <c r="AN69" s="59">
        <f>AL69+AM69</f>
        <v>2741012.34935431</v>
      </c>
      <c r="AO69" s="59">
        <f>AG69/D69</f>
        <v>894000.79612871422</v>
      </c>
      <c r="AP69" s="59">
        <f>AH69/($AI$2*D69)</f>
        <v>34238.191008987655</v>
      </c>
      <c r="AQ69" s="59">
        <f>AO69+AP69</f>
        <v>928238.98713770183</v>
      </c>
      <c r="AR69" s="59">
        <f>AQ69+AN69</f>
        <v>3669251.3364920118</v>
      </c>
      <c r="AS69" s="59">
        <f>J69*AB69</f>
        <v>1136169.5360802137</v>
      </c>
      <c r="AT69" s="59">
        <f>J69*(1-AB69)</f>
        <v>130538.10386978631</v>
      </c>
      <c r="AU69" s="59">
        <f>AS69/D69</f>
        <v>303774.43433545146</v>
      </c>
      <c r="AV69" s="59">
        <f>AT69/($AI$2*D69)</f>
        <v>11633.867834863673</v>
      </c>
      <c r="AW69" s="59">
        <f>SUM(AU69:AV69)</f>
        <v>315408.30217031512</v>
      </c>
      <c r="AX69" s="101"/>
      <c r="AY69" s="101">
        <f t="shared" ref="AY69:AZ69" si="304">AQ69</f>
        <v>928238.98713770183</v>
      </c>
      <c r="AZ69" s="62">
        <f t="shared" si="304"/>
        <v>3669251.3364920118</v>
      </c>
      <c r="BA69" s="62">
        <f t="shared" si="17"/>
        <v>14736037.919260001</v>
      </c>
      <c r="BB69" s="59">
        <f>AW69</f>
        <v>315408.30217031512</v>
      </c>
      <c r="BC69" s="59">
        <f>BB69+AY69</f>
        <v>1243647.2893080169</v>
      </c>
      <c r="BD69" s="59">
        <f t="shared" ref="BD69:BD100" si="305">AZ69*(E69/100)</f>
        <v>3218848.1664616819</v>
      </c>
      <c r="BE69" s="59">
        <f t="shared" ref="BE69:BE100" si="306">BA69*(E69/100)</f>
        <v>12927178.949444292</v>
      </c>
      <c r="BF69" s="59">
        <f t="shared" ref="BF69:BG69" si="307">AZ69-BD69</f>
        <v>450403.17003032984</v>
      </c>
      <c r="BG69" s="59">
        <f t="shared" si="307"/>
        <v>1808858.9698157087</v>
      </c>
      <c r="BI69" s="280">
        <f>0.75*BE69</f>
        <v>9695384.2120832186</v>
      </c>
      <c r="BJ69" s="280">
        <f>0.75*BD69</f>
        <v>2414136.1248462615</v>
      </c>
      <c r="BK69" s="281">
        <f>BI69/B69</f>
        <v>7.5063019229337072E-2</v>
      </c>
      <c r="BL69" s="281">
        <f>BI69/C69</f>
        <v>0.37283564174930373</v>
      </c>
      <c r="BM69" s="279"/>
      <c r="BN69" s="280">
        <f>0.25*BE69+BG69</f>
        <v>5040653.7071767822</v>
      </c>
      <c r="BO69" s="280">
        <f>BF69+0.25*BD69</f>
        <v>1255115.2116457503</v>
      </c>
      <c r="BP69" s="281">
        <f>BN69/B69</f>
        <v>3.9025445291656101E-2</v>
      </c>
      <c r="BQ69" s="281">
        <f>BN69/C69</f>
        <v>0.19383815211872404</v>
      </c>
      <c r="BR69" s="279"/>
      <c r="BS69" s="280">
        <f>SUM(AS69:AT69)</f>
        <v>1266707.63995</v>
      </c>
      <c r="BT69" s="280">
        <f>BB69</f>
        <v>315408.30217031512</v>
      </c>
      <c r="BU69" s="281">
        <f>BS69/B69</f>
        <v>9.8070275355374333E-3</v>
      </c>
      <c r="BV69" s="281">
        <f>BS69/C69</f>
        <v>4.8711195504858501E-2</v>
      </c>
      <c r="BW69" s="279"/>
      <c r="BX69" s="280">
        <f>H69</f>
        <v>835451.31200000003</v>
      </c>
      <c r="BY69" s="280">
        <f>BX69/D69</f>
        <v>223372.25357509783</v>
      </c>
      <c r="BZ69" s="281">
        <f>BX69/B69</f>
        <v>6.4681807885111388E-3</v>
      </c>
      <c r="CA69" s="281">
        <f>BX69/C69</f>
        <v>3.2127249343209853E-2</v>
      </c>
      <c r="CC69" s="21"/>
    </row>
    <row r="70" spans="1:81" ht="14.25" customHeight="1" x14ac:dyDescent="0.35">
      <c r="A70" s="58" t="s">
        <v>105</v>
      </c>
      <c r="B70" s="59" t="e">
        <f>'JMP Total sum FINAL calcs'!V70*100/'JMP Total sum FINAL calcs'!U70</f>
        <v>#DIV/0!</v>
      </c>
      <c r="C70" s="59">
        <f t="shared" si="0"/>
        <v>0</v>
      </c>
      <c r="D70" s="60">
        <f>[1]HH_Islam_wealth!D73</f>
        <v>3.6529293392895306</v>
      </c>
      <c r="E70" s="65"/>
      <c r="F70" s="65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3"/>
      <c r="U70" s="62"/>
      <c r="V70" s="62"/>
      <c r="W70" s="62"/>
      <c r="X70" s="62"/>
      <c r="Y70" s="62"/>
      <c r="Z70" s="62"/>
      <c r="AA70" s="59"/>
      <c r="AB70" s="64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101"/>
      <c r="AY70" s="62" t="s">
        <v>238</v>
      </c>
      <c r="AZ70" s="62">
        <f>AR70</f>
        <v>0</v>
      </c>
      <c r="BA70" s="62">
        <f t="shared" si="17"/>
        <v>0</v>
      </c>
      <c r="BB70" s="59" t="s">
        <v>238</v>
      </c>
      <c r="BC70" s="59" t="s">
        <v>238</v>
      </c>
      <c r="BD70" s="59">
        <f t="shared" si="305"/>
        <v>0</v>
      </c>
      <c r="BE70" s="59">
        <f t="shared" si="306"/>
        <v>0</v>
      </c>
      <c r="BF70" s="59">
        <f t="shared" ref="BF70:BG70" si="308">AZ70-BD70</f>
        <v>0</v>
      </c>
      <c r="BG70" s="59">
        <f t="shared" si="308"/>
        <v>0</v>
      </c>
      <c r="BI70" s="280">
        <f>0.75*BE70</f>
        <v>0</v>
      </c>
      <c r="BJ70" s="280">
        <f>0.75*BD70</f>
        <v>0</v>
      </c>
      <c r="BK70" s="281" t="e">
        <f>BI70/B70</f>
        <v>#DIV/0!</v>
      </c>
      <c r="BL70" s="281" t="e">
        <f>BI70/C70</f>
        <v>#DIV/0!</v>
      </c>
      <c r="BM70" s="279"/>
      <c r="BN70" s="280">
        <f>0.25*BE70+BG70</f>
        <v>0</v>
      </c>
      <c r="BO70" s="280">
        <f>BF70+0.25*BD70</f>
        <v>0</v>
      </c>
      <c r="BP70" s="281" t="e">
        <f>BN70/B70</f>
        <v>#DIV/0!</v>
      </c>
      <c r="BQ70" s="281" t="e">
        <f>BN70/C70</f>
        <v>#DIV/0!</v>
      </c>
      <c r="BR70" s="279"/>
      <c r="BS70" s="280">
        <f>SUM(AS70:AT70)</f>
        <v>0</v>
      </c>
      <c r="BT70" s="280" t="str">
        <f>BB70</f>
        <v>-</v>
      </c>
      <c r="BU70" s="281" t="e">
        <f>BS70/B70</f>
        <v>#DIV/0!</v>
      </c>
      <c r="BV70" s="281" t="e">
        <f>BS70/C70</f>
        <v>#DIV/0!</v>
      </c>
      <c r="BW70" s="279"/>
      <c r="BX70" s="280">
        <f>H70</f>
        <v>0</v>
      </c>
      <c r="BY70" s="280">
        <f>BX70/D70</f>
        <v>0</v>
      </c>
      <c r="BZ70" s="281" t="e">
        <f>BX70/B70</f>
        <v>#DIV/0!</v>
      </c>
      <c r="CA70" s="281" t="e">
        <f>BX70/C70</f>
        <v>#DIV/0!</v>
      </c>
      <c r="CC70" s="21"/>
    </row>
    <row r="71" spans="1:81" ht="14.25" customHeight="1" x14ac:dyDescent="0.35">
      <c r="A71" s="58" t="s">
        <v>107</v>
      </c>
      <c r="B71" s="59">
        <f>'JMP Total sum FINAL calcs'!V71*100/'JMP Total sum FINAL calcs'!U71</f>
        <v>6217579.0513868276</v>
      </c>
      <c r="C71" s="59">
        <f t="shared" si="0"/>
        <v>2592793.4660899998</v>
      </c>
      <c r="D71" s="60">
        <f>[1]HH_Islam_wealth!D74</f>
        <v>4.9198766448943596</v>
      </c>
      <c r="E71" s="60">
        <v>32.674630000000001</v>
      </c>
      <c r="F71" s="60">
        <v>847185.58622000006</v>
      </c>
      <c r="G71" s="62">
        <v>14.23559</v>
      </c>
      <c r="H71" s="62">
        <v>369099.41937999998</v>
      </c>
      <c r="I71" s="62">
        <v>19.2455</v>
      </c>
      <c r="J71" s="62">
        <v>498995.98372999998</v>
      </c>
      <c r="K71" s="62"/>
      <c r="L71" s="62"/>
      <c r="M71" s="62">
        <v>61.5197</v>
      </c>
      <c r="N71" s="62">
        <v>1595078.6352599999</v>
      </c>
      <c r="O71" s="62">
        <f t="shared" ref="O71:P71" si="309">M71</f>
        <v>61.5197</v>
      </c>
      <c r="P71" s="62">
        <f t="shared" si="309"/>
        <v>1595078.6352599999</v>
      </c>
      <c r="Q71" s="62">
        <v>4.9992200000000002</v>
      </c>
      <c r="R71" s="62">
        <v>129619.42772000001</v>
      </c>
      <c r="S71" s="62"/>
      <c r="T71" s="63"/>
      <c r="U71" s="62">
        <v>0.54781999999999997</v>
      </c>
      <c r="V71" s="62">
        <v>14203.936600000001</v>
      </c>
      <c r="W71" s="62">
        <v>3.6425200000000002</v>
      </c>
      <c r="X71" s="62">
        <v>94442.968389999995</v>
      </c>
      <c r="Y71" s="62">
        <v>62.328569999999999</v>
      </c>
      <c r="Z71" s="62">
        <v>1616051.15799</v>
      </c>
      <c r="AA71" s="59">
        <f t="shared" ref="AA71:AA74" si="310">P71+T71</f>
        <v>1595078.6352599999</v>
      </c>
      <c r="AB71" s="64">
        <f t="shared" ref="AB71:AB74" si="311">AA71/(AA71+R71)</f>
        <v>0.92484514796981998</v>
      </c>
      <c r="AC71" s="59">
        <f t="shared" ref="AC71:AC74" si="312">V71*AB71</f>
        <v>13136.441846580943</v>
      </c>
      <c r="AD71" s="59">
        <f t="shared" ref="AD71:AD74" si="313">V71*(1-AB71)</f>
        <v>1067.4947534190583</v>
      </c>
      <c r="AE71" s="59">
        <f t="shared" ref="AE71:AE74" si="314">X71*AB71</f>
        <v>87345.121075358576</v>
      </c>
      <c r="AF71" s="59">
        <f t="shared" ref="AF71:AF74" si="315">X71*(1-AB71)</f>
        <v>7097.8473146414181</v>
      </c>
      <c r="AG71" s="59">
        <f t="shared" ref="AG71:AG74" si="316">Z71*AB71</f>
        <v>1494597.0723380605</v>
      </c>
      <c r="AH71" s="59">
        <f t="shared" ref="AH71:AH74" si="317">Z71*(1-AB71)</f>
        <v>121454.08565193952</v>
      </c>
      <c r="AI71" s="59"/>
      <c r="AJ71" s="59">
        <f>AC71/D71</f>
        <v>2670.0754500040948</v>
      </c>
      <c r="AK71" s="59">
        <f>AD71/($AI$2*D71)</f>
        <v>72.325306131869468</v>
      </c>
      <c r="AL71" s="59">
        <f>AE71/D71</f>
        <v>17753.518508640183</v>
      </c>
      <c r="AM71" s="59">
        <f>AF71/($AI$2*D71)</f>
        <v>480.89602151626195</v>
      </c>
      <c r="AN71" s="59">
        <f t="shared" ref="AN71:AN74" si="318">AL71+AM71</f>
        <v>18234.414530156446</v>
      </c>
      <c r="AO71" s="59">
        <f>AG71/D71</f>
        <v>303787.50936552248</v>
      </c>
      <c r="AP71" s="59">
        <f>AH71/($AI$2*D71)</f>
        <v>8228.8029028789733</v>
      </c>
      <c r="AQ71" s="59">
        <f t="shared" ref="AQ71:AQ74" si="319">AO71+AP71</f>
        <v>312016.31226840144</v>
      </c>
      <c r="AR71" s="59">
        <f t="shared" ref="AR71:AR74" si="320">AQ71+AN71</f>
        <v>330250.72679855791</v>
      </c>
      <c r="AS71" s="59">
        <f t="shared" ref="AS71:AS74" si="321">J71*AB71</f>
        <v>461494.01440911769</v>
      </c>
      <c r="AT71" s="59">
        <f t="shared" ref="AT71:AT74" si="322">J71*(1-AB71)</f>
        <v>37501.969320882265</v>
      </c>
      <c r="AU71" s="59">
        <f>AS71/D71</f>
        <v>93801.948243567589</v>
      </c>
      <c r="AV71" s="59">
        <f>AT71/($AI$2*D71)</f>
        <v>2540.8475339044812</v>
      </c>
      <c r="AW71" s="59">
        <f t="shared" ref="AW71:AW74" si="323">SUM(AU71:AV71)</f>
        <v>96342.795777472071</v>
      </c>
      <c r="AX71" s="101"/>
      <c r="AY71" s="101">
        <f t="shared" ref="AY71:AZ71" si="324">AQ71</f>
        <v>312016.31226840144</v>
      </c>
      <c r="AZ71" s="62">
        <f t="shared" si="324"/>
        <v>330250.72679855791</v>
      </c>
      <c r="BA71" s="62">
        <f t="shared" si="17"/>
        <v>1710494.12638</v>
      </c>
      <c r="BB71" s="59">
        <f t="shared" ref="BB71:BB74" si="325">AW71</f>
        <v>96342.795777472071</v>
      </c>
      <c r="BC71" s="59">
        <f t="shared" ref="BC71:BC74" si="326">BB71+AY71</f>
        <v>408359.10804587352</v>
      </c>
      <c r="BD71" s="59">
        <f t="shared" si="305"/>
        <v>107908.20305373963</v>
      </c>
      <c r="BE71" s="59">
        <f t="shared" si="306"/>
        <v>558897.62696639739</v>
      </c>
      <c r="BF71" s="59">
        <f t="shared" ref="BF71:BG71" si="327">AZ71-BD71</f>
        <v>222342.52374481829</v>
      </c>
      <c r="BG71" s="59">
        <f t="shared" si="327"/>
        <v>1151596.4994136025</v>
      </c>
      <c r="BI71" s="280">
        <f>0.75*BE71</f>
        <v>419173.22022479807</v>
      </c>
      <c r="BJ71" s="280">
        <f>0.75*BD71</f>
        <v>80931.15229030473</v>
      </c>
      <c r="BK71" s="281">
        <f>BI71/B71</f>
        <v>6.7417433177838201E-2</v>
      </c>
      <c r="BL71" s="281">
        <f>BI71/C71</f>
        <v>0.16166857318447436</v>
      </c>
      <c r="BM71" s="279"/>
      <c r="BN71" s="280">
        <f>0.25*BE71+BG71</f>
        <v>1291320.9061552018</v>
      </c>
      <c r="BO71" s="280">
        <f>BF71+0.25*BD71</f>
        <v>249319.57450825319</v>
      </c>
      <c r="BP71" s="281">
        <f>BN71/B71</f>
        <v>0.2076886993285873</v>
      </c>
      <c r="BQ71" s="281">
        <f>BN71/C71</f>
        <v>0.49804233273641635</v>
      </c>
      <c r="BR71" s="279"/>
      <c r="BS71" s="280">
        <f>SUM(AS71:AT71)</f>
        <v>498995.98372999998</v>
      </c>
      <c r="BT71" s="280">
        <f>BB71</f>
        <v>96342.795777472071</v>
      </c>
      <c r="BU71" s="281">
        <f>BS71/B71</f>
        <v>8.0255671798607722E-2</v>
      </c>
      <c r="BV71" s="281">
        <f>BS71/C71</f>
        <v>0.19245496807059567</v>
      </c>
      <c r="BW71" s="279"/>
      <c r="BX71" s="280">
        <f>H71</f>
        <v>369099.41937999998</v>
      </c>
      <c r="BY71" s="280">
        <f>BX71/D71</f>
        <v>75022.088158050828</v>
      </c>
      <c r="BZ71" s="281">
        <f>BX71/B71</f>
        <v>5.9363848264650944E-2</v>
      </c>
      <c r="CA71" s="281">
        <f>BX71/C71</f>
        <v>0.142355889201083</v>
      </c>
      <c r="CC71" s="21"/>
    </row>
    <row r="72" spans="1:81" ht="14.25" customHeight="1" x14ac:dyDescent="0.35">
      <c r="A72" s="58" t="s">
        <v>102</v>
      </c>
      <c r="B72" s="59">
        <f>'JMP Total sum FINAL calcs'!V72*100/'JMP Total sum FINAL calcs'!U72</f>
        <v>4098587.5044567515</v>
      </c>
      <c r="C72" s="59">
        <f t="shared" si="0"/>
        <v>1337573.9550100002</v>
      </c>
      <c r="D72" s="60">
        <f>[1]HH_Islam_wealth!D75</f>
        <v>3.6700825940654598</v>
      </c>
      <c r="E72" s="60">
        <v>82.113039999999998</v>
      </c>
      <c r="F72" s="60">
        <v>1098322.5759399999</v>
      </c>
      <c r="G72" s="62">
        <v>12.60802</v>
      </c>
      <c r="H72" s="62">
        <v>168641.52746000001</v>
      </c>
      <c r="I72" s="62">
        <v>14.946400000000001</v>
      </c>
      <c r="J72" s="62">
        <v>199919.21283999999</v>
      </c>
      <c r="K72" s="62"/>
      <c r="L72" s="62"/>
      <c r="M72" s="62">
        <v>64.840490000000003</v>
      </c>
      <c r="N72" s="62">
        <v>867289.51301</v>
      </c>
      <c r="O72" s="62">
        <f t="shared" ref="O72:P72" si="328">M72</f>
        <v>64.840490000000003</v>
      </c>
      <c r="P72" s="62">
        <f t="shared" si="328"/>
        <v>867289.51301</v>
      </c>
      <c r="Q72" s="62">
        <v>7.6050899999999997</v>
      </c>
      <c r="R72" s="62">
        <v>101723.70170000001</v>
      </c>
      <c r="S72" s="62"/>
      <c r="T72" s="63"/>
      <c r="U72" s="62">
        <v>3.8073800000000002</v>
      </c>
      <c r="V72" s="62">
        <v>50926.544589999998</v>
      </c>
      <c r="W72" s="62">
        <v>36.850360000000002</v>
      </c>
      <c r="X72" s="62">
        <v>492900.81721000001</v>
      </c>
      <c r="Y72" s="62">
        <v>31.787839999999999</v>
      </c>
      <c r="Z72" s="62">
        <v>425185.85291000002</v>
      </c>
      <c r="AA72" s="59">
        <f t="shared" si="310"/>
        <v>867289.51301</v>
      </c>
      <c r="AB72" s="64">
        <f t="shared" si="311"/>
        <v>0.89502341128501206</v>
      </c>
      <c r="AC72" s="59">
        <f t="shared" si="312"/>
        <v>45580.449663900072</v>
      </c>
      <c r="AD72" s="59">
        <f t="shared" si="313"/>
        <v>5346.0949260999241</v>
      </c>
      <c r="AE72" s="59">
        <f t="shared" si="314"/>
        <v>441157.77084446436</v>
      </c>
      <c r="AF72" s="59">
        <f t="shared" si="315"/>
        <v>51743.046365535622</v>
      </c>
      <c r="AG72" s="59">
        <f t="shared" si="316"/>
        <v>380551.29250163556</v>
      </c>
      <c r="AH72" s="59">
        <f t="shared" si="317"/>
        <v>44634.560408364428</v>
      </c>
      <c r="AI72" s="59"/>
      <c r="AJ72" s="59">
        <f>AC72/D72</f>
        <v>12419.461550430464</v>
      </c>
      <c r="AK72" s="59">
        <f>AD72/($AI$2*D72)</f>
        <v>485.55627737502726</v>
      </c>
      <c r="AL72" s="59">
        <f>AE72/D72</f>
        <v>120203.77186001712</v>
      </c>
      <c r="AM72" s="59">
        <f>AF72/($AI$2*D72)</f>
        <v>4699.5351411804158</v>
      </c>
      <c r="AN72" s="59">
        <f t="shared" si="318"/>
        <v>124903.30700119754</v>
      </c>
      <c r="AO72" s="59">
        <f>AG72/D72</f>
        <v>103690.11670663454</v>
      </c>
      <c r="AP72" s="59">
        <f>AH72/($AI$2*D72)</f>
        <v>4053.910619571951</v>
      </c>
      <c r="AQ72" s="59">
        <f t="shared" si="319"/>
        <v>107744.02732620649</v>
      </c>
      <c r="AR72" s="59">
        <f t="shared" si="320"/>
        <v>232647.33432740404</v>
      </c>
      <c r="AS72" s="59">
        <f t="shared" si="321"/>
        <v>178932.37585747117</v>
      </c>
      <c r="AT72" s="59">
        <f t="shared" si="322"/>
        <v>20986.836982528814</v>
      </c>
      <c r="AU72" s="59">
        <f>AS72/D72</f>
        <v>48754.318539535219</v>
      </c>
      <c r="AV72" s="59">
        <f>AT72/($AI$2*D72)</f>
        <v>1906.1184995731542</v>
      </c>
      <c r="AW72" s="59">
        <f t="shared" si="323"/>
        <v>50660.437039108372</v>
      </c>
      <c r="AX72" s="101"/>
      <c r="AY72" s="101">
        <f t="shared" ref="AY72:AZ72" si="329">AQ72</f>
        <v>107744.02732620649</v>
      </c>
      <c r="AZ72" s="62">
        <f t="shared" si="329"/>
        <v>232647.33432740404</v>
      </c>
      <c r="BA72" s="62">
        <f t="shared" si="17"/>
        <v>918086.67012000002</v>
      </c>
      <c r="BB72" s="59">
        <f t="shared" si="325"/>
        <v>50660.437039108372</v>
      </c>
      <c r="BC72" s="59">
        <f t="shared" si="326"/>
        <v>158404.46436531487</v>
      </c>
      <c r="BD72" s="59">
        <f t="shared" si="305"/>
        <v>191033.798695195</v>
      </c>
      <c r="BE72" s="59">
        <f t="shared" si="306"/>
        <v>753868.87467030354</v>
      </c>
      <c r="BF72" s="59">
        <f t="shared" ref="BF72:BG72" si="330">AZ72-BD72</f>
        <v>41613.535632209037</v>
      </c>
      <c r="BG72" s="59">
        <f t="shared" si="330"/>
        <v>164217.79544969648</v>
      </c>
      <c r="BI72" s="280">
        <f>0.75*BE72</f>
        <v>565401.65600272769</v>
      </c>
      <c r="BJ72" s="280">
        <f>0.75*BD72</f>
        <v>143275.34902139625</v>
      </c>
      <c r="BK72" s="281">
        <f>BI72/B72</f>
        <v>0.13795036836176297</v>
      </c>
      <c r="BL72" s="281">
        <f>BI72/C72</f>
        <v>0.42270683716961321</v>
      </c>
      <c r="BM72" s="279"/>
      <c r="BN72" s="280">
        <f>0.25*BE72+BG72</f>
        <v>352685.01411727234</v>
      </c>
      <c r="BO72" s="280">
        <f>BF72+0.25*BD72</f>
        <v>89371.985306007788</v>
      </c>
      <c r="BP72" s="281">
        <f>BN72/B72</f>
        <v>8.6050380462480591E-2</v>
      </c>
      <c r="BQ72" s="281">
        <f>BN72/C72</f>
        <v>0.26367515066831243</v>
      </c>
      <c r="BR72" s="279"/>
      <c r="BS72" s="280">
        <f>SUM(AS72:AT72)</f>
        <v>199919.21283999999</v>
      </c>
      <c r="BT72" s="280">
        <f>BB72</f>
        <v>50660.437039108372</v>
      </c>
      <c r="BU72" s="281">
        <f>BS72/B72</f>
        <v>4.8777588040418901E-2</v>
      </c>
      <c r="BV72" s="281">
        <f>BS72/C72</f>
        <v>0.14946404428045651</v>
      </c>
      <c r="BW72" s="279"/>
      <c r="BX72" s="280">
        <f>H72</f>
        <v>168641.52746000001</v>
      </c>
      <c r="BY72" s="280">
        <f>BX72/D72</f>
        <v>45950.335758844805</v>
      </c>
      <c r="BZ72" s="281">
        <f>BX72/B72</f>
        <v>4.1146255210269725E-2</v>
      </c>
      <c r="CA72" s="281">
        <f>BX72/C72</f>
        <v>0.1260801519260587</v>
      </c>
      <c r="CC72" s="21"/>
    </row>
    <row r="73" spans="1:81" ht="14.25" customHeight="1" x14ac:dyDescent="0.35">
      <c r="A73" s="58" t="s">
        <v>59</v>
      </c>
      <c r="B73" s="59">
        <f>'JMP Total sum FINAL calcs'!V73*100/'JMP Total sum FINAL calcs'!U73</f>
        <v>6811297.7436928339</v>
      </c>
      <c r="C73" s="59">
        <f t="shared" si="0"/>
        <v>2635971.9909699997</v>
      </c>
      <c r="D73" s="60">
        <f>[1]HH_Islam_wealth!D76</f>
        <v>4.6324420742250796</v>
      </c>
      <c r="E73" s="60">
        <v>87.868709999999993</v>
      </c>
      <c r="F73" s="60">
        <v>2316194.48214</v>
      </c>
      <c r="G73" s="62">
        <v>0.99702000000000002</v>
      </c>
      <c r="H73" s="62">
        <v>26281.11679</v>
      </c>
      <c r="I73" s="62">
        <v>14.19618</v>
      </c>
      <c r="J73" s="62">
        <v>374207.39494000003</v>
      </c>
      <c r="K73" s="62">
        <v>16.558610000000002</v>
      </c>
      <c r="L73" s="62">
        <v>436480.27677</v>
      </c>
      <c r="M73" s="62"/>
      <c r="N73" s="62"/>
      <c r="O73" s="62">
        <f t="shared" ref="O73:P73" si="331">K73</f>
        <v>16.558610000000002</v>
      </c>
      <c r="P73" s="62">
        <f t="shared" si="331"/>
        <v>436480.27677</v>
      </c>
      <c r="Q73" s="62">
        <v>2.0054599999999998</v>
      </c>
      <c r="R73" s="62">
        <v>52863.292070000003</v>
      </c>
      <c r="S73" s="62">
        <v>66.242729999999995</v>
      </c>
      <c r="T73" s="63">
        <v>1746139.9103999999</v>
      </c>
      <c r="U73" s="62">
        <v>0</v>
      </c>
      <c r="V73" s="62">
        <v>0</v>
      </c>
      <c r="W73" s="62">
        <v>26.521509999999999</v>
      </c>
      <c r="X73" s="62">
        <v>699099.60435000004</v>
      </c>
      <c r="Y73" s="62">
        <v>58.285290000000003</v>
      </c>
      <c r="Z73" s="62">
        <v>1536383.8748900001</v>
      </c>
      <c r="AA73" s="59">
        <f t="shared" si="310"/>
        <v>2182620.1871699998</v>
      </c>
      <c r="AB73" s="64">
        <f t="shared" si="311"/>
        <v>0.97635263576719789</v>
      </c>
      <c r="AC73" s="59">
        <f t="shared" si="312"/>
        <v>0</v>
      </c>
      <c r="AD73" s="59">
        <f t="shared" si="313"/>
        <v>0</v>
      </c>
      <c r="AE73" s="59">
        <f t="shared" si="314"/>
        <v>682567.74137092778</v>
      </c>
      <c r="AF73" s="59">
        <f t="shared" si="315"/>
        <v>16531.862979072303</v>
      </c>
      <c r="AG73" s="59">
        <f t="shared" si="316"/>
        <v>1500052.4457990723</v>
      </c>
      <c r="AH73" s="59">
        <f t="shared" si="317"/>
        <v>36331.429090927704</v>
      </c>
      <c r="AI73" s="59"/>
      <c r="AJ73" s="59">
        <f>AC73/D73</f>
        <v>0</v>
      </c>
      <c r="AK73" s="59">
        <f>AD73/($AI$2*D73)</f>
        <v>0</v>
      </c>
      <c r="AL73" s="59">
        <f>AE73/D73</f>
        <v>147345.12173800005</v>
      </c>
      <c r="AM73" s="59">
        <f>AF73/($AI$2*D73)</f>
        <v>1189.571484052701</v>
      </c>
      <c r="AN73" s="59">
        <f t="shared" si="318"/>
        <v>148534.69322205274</v>
      </c>
      <c r="AO73" s="59">
        <f>AG73/D73</f>
        <v>323814.61478932854</v>
      </c>
      <c r="AP73" s="59">
        <f>AH73/($AI$2*D73)</f>
        <v>2614.2747539198149</v>
      </c>
      <c r="AQ73" s="59">
        <f t="shared" si="319"/>
        <v>326428.88954324834</v>
      </c>
      <c r="AR73" s="59">
        <f t="shared" si="320"/>
        <v>474963.58276530111</v>
      </c>
      <c r="AS73" s="59">
        <f t="shared" si="321"/>
        <v>365358.37637324579</v>
      </c>
      <c r="AT73" s="59">
        <f t="shared" si="322"/>
        <v>8849.0185667542119</v>
      </c>
      <c r="AU73" s="59">
        <f>AS73/D73</f>
        <v>78869.497021042276</v>
      </c>
      <c r="AV73" s="59">
        <f>AT73/($AI$2*D73)</f>
        <v>636.74252334351354</v>
      </c>
      <c r="AW73" s="59">
        <f t="shared" si="323"/>
        <v>79506.239544385797</v>
      </c>
      <c r="AX73" s="101"/>
      <c r="AY73" s="101">
        <f t="shared" ref="AY73:AZ73" si="332">AQ73</f>
        <v>326428.88954324834</v>
      </c>
      <c r="AZ73" s="62">
        <f t="shared" si="332"/>
        <v>474963.58276530111</v>
      </c>
      <c r="BA73" s="62">
        <f t="shared" si="17"/>
        <v>2235483.4792400002</v>
      </c>
      <c r="BB73" s="59">
        <f t="shared" si="325"/>
        <v>79506.239544385797</v>
      </c>
      <c r="BC73" s="59">
        <f t="shared" si="326"/>
        <v>405935.12908763415</v>
      </c>
      <c r="BD73" s="59">
        <f t="shared" si="305"/>
        <v>417344.37314565241</v>
      </c>
      <c r="BE73" s="59">
        <f t="shared" si="306"/>
        <v>1964290.4954713059</v>
      </c>
      <c r="BF73" s="59">
        <f t="shared" ref="BF73:BG73" si="333">AZ73-BD73</f>
        <v>57619.209619648696</v>
      </c>
      <c r="BG73" s="59">
        <f t="shared" si="333"/>
        <v>271192.98376869434</v>
      </c>
      <c r="BI73" s="280">
        <f>0.75*BE73</f>
        <v>1473217.8716034794</v>
      </c>
      <c r="BJ73" s="280">
        <f>0.75*BD73</f>
        <v>313008.27985923929</v>
      </c>
      <c r="BK73" s="281">
        <f>BI73/B73</f>
        <v>0.21629033512265095</v>
      </c>
      <c r="BL73" s="281">
        <f>BI73/C73</f>
        <v>0.55888980484248485</v>
      </c>
      <c r="BM73" s="279"/>
      <c r="BN73" s="280">
        <f>0.25*BE73+BG73</f>
        <v>762265.60763652087</v>
      </c>
      <c r="BO73" s="280">
        <f>BF73+0.25*BD73</f>
        <v>161955.30290606181</v>
      </c>
      <c r="BP73" s="281">
        <f>BN73/B73</f>
        <v>0.11191194928196585</v>
      </c>
      <c r="BQ73" s="281">
        <f>BN73/C73</f>
        <v>0.28917818939192069</v>
      </c>
      <c r="BR73" s="279"/>
      <c r="BS73" s="280">
        <f>SUM(AS73:AT73)</f>
        <v>374207.39494000003</v>
      </c>
      <c r="BT73" s="280">
        <f>BB73</f>
        <v>79506.239544385797</v>
      </c>
      <c r="BU73" s="281">
        <f>BS73/B73</f>
        <v>5.4939221426124091E-2</v>
      </c>
      <c r="BV73" s="281">
        <f>BS73/C73</f>
        <v>0.14196182517185893</v>
      </c>
      <c r="BW73" s="279"/>
      <c r="BX73" s="280">
        <f>H73</f>
        <v>26281.11679</v>
      </c>
      <c r="BY73" s="280">
        <f>BX73/D73</f>
        <v>5673.2747801053374</v>
      </c>
      <c r="BZ73" s="281">
        <f>BX73/B73</f>
        <v>3.8584595445612323E-3</v>
      </c>
      <c r="CA73" s="281">
        <f>BX73/C73</f>
        <v>9.9701805937357207E-3</v>
      </c>
      <c r="CC73" s="21"/>
    </row>
    <row r="74" spans="1:81" ht="14.25" customHeight="1" x14ac:dyDescent="0.35">
      <c r="A74" s="58" t="s">
        <v>74</v>
      </c>
      <c r="B74" s="59">
        <f>'JMP Total sum FINAL calcs'!V74*100/'JMP Total sum FINAL calcs'!U74</f>
        <v>32165465.93273383</v>
      </c>
      <c r="C74" s="59">
        <f t="shared" si="0"/>
        <v>7166469.4425499998</v>
      </c>
      <c r="D74" s="60">
        <f>[1]HH_Islam_wealth!D77</f>
        <v>3.7521822789402401</v>
      </c>
      <c r="E74" s="60">
        <v>68.040149999999997</v>
      </c>
      <c r="F74" s="60">
        <v>4876076.5636299998</v>
      </c>
      <c r="G74" s="62">
        <v>18.76005</v>
      </c>
      <c r="H74" s="62">
        <v>1344432.9578499999</v>
      </c>
      <c r="I74" s="62">
        <v>20.464849999999998</v>
      </c>
      <c r="J74" s="62">
        <v>1466607.3693200001</v>
      </c>
      <c r="K74" s="62"/>
      <c r="L74" s="62"/>
      <c r="M74" s="62">
        <v>56.125360000000001</v>
      </c>
      <c r="N74" s="62">
        <v>4022206.4585500001</v>
      </c>
      <c r="O74" s="62">
        <f t="shared" ref="O74:P74" si="334">M74</f>
        <v>56.125360000000001</v>
      </c>
      <c r="P74" s="62">
        <f t="shared" si="334"/>
        <v>4022206.4585500001</v>
      </c>
      <c r="Q74" s="62">
        <v>4.64975</v>
      </c>
      <c r="R74" s="62">
        <v>333222.65682999999</v>
      </c>
      <c r="S74" s="62"/>
      <c r="T74" s="63"/>
      <c r="U74" s="62">
        <v>17.35915</v>
      </c>
      <c r="V74" s="62">
        <v>1244038.5381400001</v>
      </c>
      <c r="W74" s="62">
        <v>22.982289999999999</v>
      </c>
      <c r="X74" s="62">
        <v>1647018.8109299999</v>
      </c>
      <c r="Y74" s="62">
        <v>20.43366</v>
      </c>
      <c r="Z74" s="62">
        <v>1464371.7663199999</v>
      </c>
      <c r="AA74" s="59">
        <f t="shared" si="310"/>
        <v>4022206.4585500001</v>
      </c>
      <c r="AB74" s="64">
        <f t="shared" si="311"/>
        <v>0.92349257719444544</v>
      </c>
      <c r="AC74" s="59">
        <f t="shared" si="312"/>
        <v>1148860.3557161191</v>
      </c>
      <c r="AD74" s="59">
        <f t="shared" si="313"/>
        <v>95178.182423880993</v>
      </c>
      <c r="AE74" s="59">
        <f t="shared" si="314"/>
        <v>1521009.6463934768</v>
      </c>
      <c r="AF74" s="59">
        <f t="shared" si="315"/>
        <v>126009.16453652323</v>
      </c>
      <c r="AG74" s="59">
        <f t="shared" si="316"/>
        <v>1352336.4564496391</v>
      </c>
      <c r="AH74" s="59">
        <f t="shared" si="317"/>
        <v>112035.30987036097</v>
      </c>
      <c r="AI74" s="59"/>
      <c r="AJ74" s="59">
        <f>AC74/D74</f>
        <v>306184.58014800953</v>
      </c>
      <c r="AK74" s="59">
        <f>AD74/($AI$2*D74)</f>
        <v>8455.3623596668604</v>
      </c>
      <c r="AL74" s="59">
        <f>AE74/D74</f>
        <v>405366.67286405608</v>
      </c>
      <c r="AM74" s="59">
        <f>AF74/($AI$2*D74)</f>
        <v>11194.300202646607</v>
      </c>
      <c r="AN74" s="59">
        <f t="shared" si="318"/>
        <v>416560.97306670266</v>
      </c>
      <c r="AO74" s="59">
        <f>AG74/D74</f>
        <v>360413.31574957242</v>
      </c>
      <c r="AP74" s="59">
        <f>AH74/($AI$2*D74)</f>
        <v>9952.9022083298169</v>
      </c>
      <c r="AQ74" s="59">
        <f t="shared" si="319"/>
        <v>370366.21795790223</v>
      </c>
      <c r="AR74" s="59">
        <f t="shared" si="320"/>
        <v>786927.19102460495</v>
      </c>
      <c r="AS74" s="59">
        <f t="shared" si="321"/>
        <v>1354401.0192256926</v>
      </c>
      <c r="AT74" s="59">
        <f t="shared" si="322"/>
        <v>112206.35009430734</v>
      </c>
      <c r="AU74" s="59">
        <f>AS74/D74</f>
        <v>360963.54562183673</v>
      </c>
      <c r="AV74" s="59">
        <f>AT74/($AI$2*D74)</f>
        <v>9968.0969413528164</v>
      </c>
      <c r="AW74" s="59">
        <f t="shared" si="323"/>
        <v>370931.64256318955</v>
      </c>
      <c r="AX74" s="101"/>
      <c r="AY74" s="101">
        <f t="shared" ref="AY74:AZ74" si="335">AQ74</f>
        <v>370366.21795790223</v>
      </c>
      <c r="AZ74" s="62">
        <f t="shared" si="335"/>
        <v>786927.19102460495</v>
      </c>
      <c r="BA74" s="62">
        <f t="shared" si="17"/>
        <v>3111390.5772499996</v>
      </c>
      <c r="BB74" s="59">
        <f t="shared" si="325"/>
        <v>370931.64256318955</v>
      </c>
      <c r="BC74" s="59">
        <f t="shared" si="326"/>
        <v>741297.86052109185</v>
      </c>
      <c r="BD74" s="59">
        <f t="shared" si="305"/>
        <v>535426.44116392778</v>
      </c>
      <c r="BE74" s="59">
        <f t="shared" si="306"/>
        <v>2116994.8158467654</v>
      </c>
      <c r="BF74" s="59">
        <f t="shared" ref="BF74:BG74" si="336">AZ74-BD74</f>
        <v>251500.74986067717</v>
      </c>
      <c r="BG74" s="59">
        <f t="shared" si="336"/>
        <v>994395.76140323421</v>
      </c>
      <c r="BI74" s="280">
        <f>0.75*BE74</f>
        <v>1587746.1118850741</v>
      </c>
      <c r="BJ74" s="280">
        <f>0.75*BD74</f>
        <v>401569.83087294584</v>
      </c>
      <c r="BK74" s="281">
        <f>BI74/B74</f>
        <v>4.9361825356593773E-2</v>
      </c>
      <c r="BL74" s="281">
        <f>BI74/C74</f>
        <v>0.22155206613427159</v>
      </c>
      <c r="BM74" s="279"/>
      <c r="BN74" s="280">
        <f>0.25*BE74+BG74</f>
        <v>1523644.4653649256</v>
      </c>
      <c r="BO74" s="280">
        <f>BF74+0.25*BD74</f>
        <v>385357.36015165912</v>
      </c>
      <c r="BP74" s="281">
        <f>BN74/B74</f>
        <v>4.7368953664506323E-2</v>
      </c>
      <c r="BQ74" s="281">
        <f>BN74/C74</f>
        <v>0.21260740418684834</v>
      </c>
      <c r="BR74" s="279"/>
      <c r="BS74" s="280">
        <f>SUM(AS74:AT74)</f>
        <v>1466607.3693200001</v>
      </c>
      <c r="BT74" s="280">
        <f>BB74</f>
        <v>370931.64256318955</v>
      </c>
      <c r="BU74" s="281">
        <f>BS74/B74</f>
        <v>4.5595713501773889E-2</v>
      </c>
      <c r="BV74" s="281">
        <f>BS74/C74</f>
        <v>0.20464852059679561</v>
      </c>
      <c r="BW74" s="279"/>
      <c r="BX74" s="280">
        <f>H74</f>
        <v>1344432.9578499999</v>
      </c>
      <c r="BY74" s="280">
        <f>BX74/D74</f>
        <v>358306.94190840836</v>
      </c>
      <c r="BZ74" s="281">
        <f>BX74/B74</f>
        <v>4.1797403484269469E-2</v>
      </c>
      <c r="CA74" s="281">
        <f>BX74/C74</f>
        <v>0.18760045914207077</v>
      </c>
      <c r="CC74" s="21"/>
    </row>
    <row r="75" spans="1:81" ht="14.25" customHeight="1" x14ac:dyDescent="0.35">
      <c r="A75" s="58" t="s">
        <v>111</v>
      </c>
      <c r="B75" s="59" t="e">
        <f>'JMP Total sum FINAL calcs'!V75*100/'JMP Total sum FINAL calcs'!U75</f>
        <v>#DIV/0!</v>
      </c>
      <c r="C75" s="59">
        <f t="shared" si="0"/>
        <v>0</v>
      </c>
      <c r="D75" s="60">
        <f>[1]HH_Islam_wealth!D78</f>
        <v>2.6705023703147899</v>
      </c>
      <c r="E75" s="65">
        <v>94.2</v>
      </c>
      <c r="F75" s="65">
        <v>3452486</v>
      </c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3"/>
      <c r="U75" s="62"/>
      <c r="V75" s="62"/>
      <c r="W75" s="62"/>
      <c r="X75" s="62"/>
      <c r="Y75" s="62"/>
      <c r="Z75" s="62"/>
      <c r="AA75" s="59"/>
      <c r="AB75" s="64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101"/>
      <c r="AY75" s="62" t="s">
        <v>238</v>
      </c>
      <c r="AZ75" s="62">
        <f t="shared" ref="AZ75:AZ76" si="337">AR75</f>
        <v>0</v>
      </c>
      <c r="BA75" s="62">
        <f t="shared" si="17"/>
        <v>0</v>
      </c>
      <c r="BB75" s="59" t="s">
        <v>238</v>
      </c>
      <c r="BC75" s="59" t="s">
        <v>238</v>
      </c>
      <c r="BD75" s="59">
        <f t="shared" si="305"/>
        <v>0</v>
      </c>
      <c r="BE75" s="59">
        <f t="shared" si="306"/>
        <v>0</v>
      </c>
      <c r="BF75" s="59">
        <f t="shared" ref="BF75:BG75" si="338">AZ75-BD75</f>
        <v>0</v>
      </c>
      <c r="BG75" s="59">
        <f t="shared" si="338"/>
        <v>0</v>
      </c>
      <c r="BI75" s="280">
        <f>0.75*BE75</f>
        <v>0</v>
      </c>
      <c r="BJ75" s="280">
        <f>0.75*BD75</f>
        <v>0</v>
      </c>
      <c r="BK75" s="281" t="e">
        <f>BI75/B75</f>
        <v>#DIV/0!</v>
      </c>
      <c r="BL75" s="281" t="e">
        <f>BI75/C75</f>
        <v>#DIV/0!</v>
      </c>
      <c r="BM75" s="279"/>
      <c r="BN75" s="280">
        <f>0.25*BE75+BG75</f>
        <v>0</v>
      </c>
      <c r="BO75" s="280">
        <f>BF75+0.25*BD75</f>
        <v>0</v>
      </c>
      <c r="BP75" s="281" t="e">
        <f>BN75/B75</f>
        <v>#DIV/0!</v>
      </c>
      <c r="BQ75" s="281" t="e">
        <f>BN75/C75</f>
        <v>#DIV/0!</v>
      </c>
      <c r="BR75" s="279"/>
      <c r="BS75" s="280">
        <f>SUM(AS75:AT75)</f>
        <v>0</v>
      </c>
      <c r="BT75" s="280" t="str">
        <f>BB75</f>
        <v>-</v>
      </c>
      <c r="BU75" s="281" t="e">
        <f>BS75/B75</f>
        <v>#DIV/0!</v>
      </c>
      <c r="BV75" s="281" t="e">
        <f>BS75/C75</f>
        <v>#DIV/0!</v>
      </c>
      <c r="BW75" s="279"/>
      <c r="BX75" s="280">
        <f>H75</f>
        <v>0</v>
      </c>
      <c r="BY75" s="280">
        <f>BX75/D75</f>
        <v>0</v>
      </c>
      <c r="BZ75" s="281" t="e">
        <f>BX75/B75</f>
        <v>#DIV/0!</v>
      </c>
      <c r="CA75" s="281" t="e">
        <f>BX75/C75</f>
        <v>#DIV/0!</v>
      </c>
      <c r="CC75" s="21"/>
    </row>
    <row r="76" spans="1:81" ht="14.25" customHeight="1" x14ac:dyDescent="0.35">
      <c r="A76" s="58" t="s">
        <v>112</v>
      </c>
      <c r="B76" s="59" t="e">
        <f>'JMP Total sum FINAL calcs'!V76*100/'JMP Total sum FINAL calcs'!U76</f>
        <v>#DIV/0!</v>
      </c>
      <c r="C76" s="59">
        <f t="shared" si="0"/>
        <v>0</v>
      </c>
      <c r="D76" s="60">
        <f>[1]HH_Islam_wealth!D79</f>
        <v>3.6529293392895306</v>
      </c>
      <c r="E76" s="65"/>
      <c r="F76" s="65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3"/>
      <c r="U76" s="62"/>
      <c r="V76" s="62"/>
      <c r="W76" s="62"/>
      <c r="X76" s="62"/>
      <c r="Y76" s="62"/>
      <c r="Z76" s="62"/>
      <c r="AA76" s="59"/>
      <c r="AB76" s="64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101"/>
      <c r="AY76" s="62" t="s">
        <v>238</v>
      </c>
      <c r="AZ76" s="62">
        <f t="shared" si="337"/>
        <v>0</v>
      </c>
      <c r="BA76" s="62">
        <f t="shared" si="17"/>
        <v>0</v>
      </c>
      <c r="BB76" s="59" t="s">
        <v>238</v>
      </c>
      <c r="BC76" s="59" t="s">
        <v>238</v>
      </c>
      <c r="BD76" s="59">
        <f t="shared" si="305"/>
        <v>0</v>
      </c>
      <c r="BE76" s="59">
        <f t="shared" si="306"/>
        <v>0</v>
      </c>
      <c r="BF76" s="59">
        <f t="shared" ref="BF76:BG76" si="339">AZ76-BD76</f>
        <v>0</v>
      </c>
      <c r="BG76" s="59">
        <f t="shared" si="339"/>
        <v>0</v>
      </c>
      <c r="BI76" s="280">
        <f>0.75*BE76</f>
        <v>0</v>
      </c>
      <c r="BJ76" s="280">
        <f>0.75*BD76</f>
        <v>0</v>
      </c>
      <c r="BK76" s="281" t="e">
        <f>BI76/B76</f>
        <v>#DIV/0!</v>
      </c>
      <c r="BL76" s="281" t="e">
        <f>BI76/C76</f>
        <v>#DIV/0!</v>
      </c>
      <c r="BM76" s="279"/>
      <c r="BN76" s="280">
        <f>0.25*BE76+BG76</f>
        <v>0</v>
      </c>
      <c r="BO76" s="280">
        <f>BF76+0.25*BD76</f>
        <v>0</v>
      </c>
      <c r="BP76" s="281" t="e">
        <f>BN76/B76</f>
        <v>#DIV/0!</v>
      </c>
      <c r="BQ76" s="281" t="e">
        <f>BN76/C76</f>
        <v>#DIV/0!</v>
      </c>
      <c r="BR76" s="279"/>
      <c r="BS76" s="280">
        <f>SUM(AS76:AT76)</f>
        <v>0</v>
      </c>
      <c r="BT76" s="280" t="str">
        <f>BB76</f>
        <v>-</v>
      </c>
      <c r="BU76" s="281" t="e">
        <f>BS76/B76</f>
        <v>#DIV/0!</v>
      </c>
      <c r="BV76" s="281" t="e">
        <f>BS76/C76</f>
        <v>#DIV/0!</v>
      </c>
      <c r="BW76" s="279"/>
      <c r="BX76" s="280">
        <f>H76</f>
        <v>0</v>
      </c>
      <c r="BY76" s="280">
        <f>BX76/D76</f>
        <v>0</v>
      </c>
      <c r="BZ76" s="281" t="e">
        <f>BX76/B76</f>
        <v>#DIV/0!</v>
      </c>
      <c r="CA76" s="281" t="e">
        <f>BX76/C76</f>
        <v>#DIV/0!</v>
      </c>
      <c r="CC76" s="21"/>
    </row>
    <row r="77" spans="1:81" ht="14.25" customHeight="1" x14ac:dyDescent="0.35">
      <c r="A77" s="58" t="s">
        <v>114</v>
      </c>
      <c r="B77" s="59">
        <f>'JMP Total sum FINAL calcs'!V77*100/'JMP Total sum FINAL calcs'!U77</f>
        <v>178844.00866326594</v>
      </c>
      <c r="C77" s="59">
        <f t="shared" si="0"/>
        <v>145557.55559</v>
      </c>
      <c r="D77" s="60">
        <f>[1]HH_Islam_wealth!D80</f>
        <v>3.6529293392895306</v>
      </c>
      <c r="E77" s="60">
        <v>95.138689999999997</v>
      </c>
      <c r="F77" s="60">
        <v>138481.54780999999</v>
      </c>
      <c r="G77" s="62">
        <v>0</v>
      </c>
      <c r="H77" s="62">
        <v>0</v>
      </c>
      <c r="I77" s="62">
        <v>0</v>
      </c>
      <c r="J77" s="62">
        <v>0</v>
      </c>
      <c r="K77" s="62"/>
      <c r="L77" s="62"/>
      <c r="M77" s="62">
        <v>90.767080000000007</v>
      </c>
      <c r="N77" s="62">
        <v>132118.33803000001</v>
      </c>
      <c r="O77" s="62">
        <f t="shared" ref="O77:P77" si="340">M77</f>
        <v>90.767080000000007</v>
      </c>
      <c r="P77" s="62">
        <f t="shared" si="340"/>
        <v>132118.33803000001</v>
      </c>
      <c r="Q77" s="62">
        <v>9.23292</v>
      </c>
      <c r="R77" s="62">
        <v>13439.217559999999</v>
      </c>
      <c r="S77" s="62"/>
      <c r="T77" s="63"/>
      <c r="U77" s="62">
        <v>3.7014100000000001</v>
      </c>
      <c r="V77" s="62">
        <v>5387.6766299999999</v>
      </c>
      <c r="W77" s="62">
        <v>81.515169999999998</v>
      </c>
      <c r="X77" s="62">
        <v>118651.49463</v>
      </c>
      <c r="Y77" s="62">
        <v>14.78342</v>
      </c>
      <c r="Z77" s="62">
        <v>21518.384330000001</v>
      </c>
      <c r="AA77" s="59">
        <f>P77+T77</f>
        <v>132118.33803000001</v>
      </c>
      <c r="AB77" s="64">
        <f>AA77/(AA77+R77)</f>
        <v>0.9076707663471969</v>
      </c>
      <c r="AC77" s="59">
        <f>V77*AB77</f>
        <v>4890.2365755829833</v>
      </c>
      <c r="AD77" s="59">
        <f>V77*(1-AB77)</f>
        <v>497.44005441701677</v>
      </c>
      <c r="AE77" s="59">
        <f>X77*AB77</f>
        <v>107696.49305905242</v>
      </c>
      <c r="AF77" s="59">
        <f>X77*(1-AB77)</f>
        <v>10955.001570947583</v>
      </c>
      <c r="AG77" s="59">
        <f>Z77*AB77</f>
        <v>19531.608395364612</v>
      </c>
      <c r="AH77" s="59">
        <f>Z77*(1-AB77)</f>
        <v>1986.7759346353869</v>
      </c>
      <c r="AI77" s="59"/>
      <c r="AJ77" s="59">
        <f>AC77/D77</f>
        <v>1338.7164440837776</v>
      </c>
      <c r="AK77" s="59">
        <f>AD77/($AI$2*D77)</f>
        <v>45.391885818571147</v>
      </c>
      <c r="AL77" s="59">
        <f>AE77/D77</f>
        <v>29482.227291042709</v>
      </c>
      <c r="AM77" s="59">
        <f>AF77/($AI$2*D77)</f>
        <v>999.65448305826931</v>
      </c>
      <c r="AN77" s="59">
        <f>AL77+AM77</f>
        <v>30481.881774100977</v>
      </c>
      <c r="AO77" s="59">
        <f>AG77/D77</f>
        <v>5346.8344392238841</v>
      </c>
      <c r="AP77" s="59">
        <f>AH77/($AI$2*D77)</f>
        <v>181.29522456277979</v>
      </c>
      <c r="AQ77" s="59">
        <f>AO77+AP77</f>
        <v>5528.1296637866635</v>
      </c>
      <c r="AR77" s="59">
        <f>AQ77+AN77</f>
        <v>36010.011437887639</v>
      </c>
      <c r="AS77" s="59">
        <f>J77*AB77</f>
        <v>0</v>
      </c>
      <c r="AT77" s="59">
        <f>J77*(1-AB77)</f>
        <v>0</v>
      </c>
      <c r="AU77" s="59">
        <f>AS77/D77</f>
        <v>0</v>
      </c>
      <c r="AV77" s="59">
        <f>AT77/($AI$2*D77)</f>
        <v>0</v>
      </c>
      <c r="AW77" s="59">
        <f>SUM(AU77:AV77)</f>
        <v>0</v>
      </c>
      <c r="AX77" s="101"/>
      <c r="AY77" s="101">
        <f t="shared" ref="AY77:AZ77" si="341">AQ77</f>
        <v>5528.1296637866635</v>
      </c>
      <c r="AZ77" s="62">
        <f t="shared" si="341"/>
        <v>36010.011437887639</v>
      </c>
      <c r="BA77" s="62">
        <f t="shared" si="17"/>
        <v>140169.87896</v>
      </c>
      <c r="BB77" s="59">
        <f>AW77</f>
        <v>0</v>
      </c>
      <c r="BC77" s="59">
        <f>BB77+AY77</f>
        <v>5528.1296637866635</v>
      </c>
      <c r="BD77" s="59">
        <f t="shared" si="305"/>
        <v>34259.453150856461</v>
      </c>
      <c r="BE77" s="59">
        <f t="shared" si="306"/>
        <v>133355.7866171296</v>
      </c>
      <c r="BF77" s="59">
        <f t="shared" ref="BF77:BG77" si="342">AZ77-BD77</f>
        <v>1750.5582870311773</v>
      </c>
      <c r="BG77" s="59">
        <f t="shared" si="342"/>
        <v>6814.0923428703973</v>
      </c>
      <c r="BI77" s="280">
        <f>0.75*BE77</f>
        <v>100016.83996284721</v>
      </c>
      <c r="BJ77" s="280">
        <f>0.75*BD77</f>
        <v>25694.589863142348</v>
      </c>
      <c r="BK77" s="281">
        <f>BI77/B77</f>
        <v>0.55924065172998105</v>
      </c>
      <c r="BL77" s="281">
        <f>BI77/C77</f>
        <v>0.68712915353271087</v>
      </c>
      <c r="BM77" s="279"/>
      <c r="BN77" s="280">
        <f>0.25*BE77+BG77</f>
        <v>40153.038997152798</v>
      </c>
      <c r="BO77" s="280">
        <f>BF77+0.25*BD77</f>
        <v>10315.421574745293</v>
      </c>
      <c r="BP77" s="281">
        <f>BN77/B77</f>
        <v>0.22451430885087359</v>
      </c>
      <c r="BQ77" s="281">
        <f>BN77/C77</f>
        <v>0.27585678279906045</v>
      </c>
      <c r="BR77" s="279"/>
      <c r="BS77" s="280">
        <f>SUM(AS77:AT77)</f>
        <v>0</v>
      </c>
      <c r="BT77" s="280">
        <f>BB77</f>
        <v>0</v>
      </c>
      <c r="BU77" s="281">
        <f>BS77/B77</f>
        <v>0</v>
      </c>
      <c r="BV77" s="281">
        <f>BS77/C77</f>
        <v>0</v>
      </c>
      <c r="BW77" s="279"/>
      <c r="BX77" s="280">
        <f>H77</f>
        <v>0</v>
      </c>
      <c r="BY77" s="280">
        <f>BX77/D77</f>
        <v>0</v>
      </c>
      <c r="BZ77" s="281">
        <f>BX77/B77</f>
        <v>0</v>
      </c>
      <c r="CA77" s="281">
        <f>BX77/C77</f>
        <v>0</v>
      </c>
      <c r="CC77" s="21"/>
    </row>
    <row r="78" spans="1:81" ht="14.25" customHeight="1" x14ac:dyDescent="0.35">
      <c r="A78" s="58" t="s">
        <v>115</v>
      </c>
      <c r="B78" s="59">
        <f>'JMP Total sum FINAL calcs'!V78*100/'JMP Total sum FINAL calcs'!U78</f>
        <v>109897.00021055054</v>
      </c>
      <c r="C78" s="59">
        <f t="shared" si="0"/>
        <v>0</v>
      </c>
      <c r="D78" s="60">
        <f>[1]HH_Islam_wealth!D81</f>
        <v>3.6529293392895306</v>
      </c>
      <c r="E78" s="65">
        <v>93</v>
      </c>
      <c r="F78" s="65">
        <v>102168</v>
      </c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3"/>
      <c r="U78" s="62"/>
      <c r="V78" s="62"/>
      <c r="W78" s="62"/>
      <c r="X78" s="62"/>
      <c r="Y78" s="62"/>
      <c r="Z78" s="62"/>
      <c r="AA78" s="59"/>
      <c r="AB78" s="64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101"/>
      <c r="AY78" s="62" t="s">
        <v>238</v>
      </c>
      <c r="AZ78" s="62">
        <f t="shared" ref="AZ78:AZ79" si="343">AR78</f>
        <v>0</v>
      </c>
      <c r="BA78" s="62">
        <f t="shared" si="17"/>
        <v>0</v>
      </c>
      <c r="BB78" s="59" t="s">
        <v>238</v>
      </c>
      <c r="BC78" s="59" t="s">
        <v>238</v>
      </c>
      <c r="BD78" s="59">
        <f t="shared" si="305"/>
        <v>0</v>
      </c>
      <c r="BE78" s="59">
        <f t="shared" si="306"/>
        <v>0</v>
      </c>
      <c r="BF78" s="59">
        <f t="shared" ref="BF78:BG78" si="344">AZ78-BD78</f>
        <v>0</v>
      </c>
      <c r="BG78" s="59">
        <f t="shared" si="344"/>
        <v>0</v>
      </c>
      <c r="BI78" s="280">
        <f>0.75*BE78</f>
        <v>0</v>
      </c>
      <c r="BJ78" s="280">
        <f>0.75*BD78</f>
        <v>0</v>
      </c>
      <c r="BK78" s="281">
        <f>BI78/B78</f>
        <v>0</v>
      </c>
      <c r="BL78" s="281" t="e">
        <f>BI78/C78</f>
        <v>#DIV/0!</v>
      </c>
      <c r="BM78" s="279"/>
      <c r="BN78" s="280">
        <f>0.25*BE78+BG78</f>
        <v>0</v>
      </c>
      <c r="BO78" s="280">
        <f>BF78+0.25*BD78</f>
        <v>0</v>
      </c>
      <c r="BP78" s="281">
        <f>BN78/B78</f>
        <v>0</v>
      </c>
      <c r="BQ78" s="281" t="e">
        <f>BN78/C78</f>
        <v>#DIV/0!</v>
      </c>
      <c r="BR78" s="279"/>
      <c r="BS78" s="280">
        <f>SUM(AS78:AT78)</f>
        <v>0</v>
      </c>
      <c r="BT78" s="280" t="str">
        <f>BB78</f>
        <v>-</v>
      </c>
      <c r="BU78" s="281">
        <f>BS78/B78</f>
        <v>0</v>
      </c>
      <c r="BV78" s="281" t="e">
        <f>BS78/C78</f>
        <v>#DIV/0!</v>
      </c>
      <c r="BW78" s="279"/>
      <c r="BX78" s="280">
        <f>H78</f>
        <v>0</v>
      </c>
      <c r="BY78" s="280">
        <f>BX78/D78</f>
        <v>0</v>
      </c>
      <c r="BZ78" s="281">
        <f>BX78/B78</f>
        <v>0</v>
      </c>
      <c r="CA78" s="281" t="e">
        <f>BX78/C78</f>
        <v>#DIV/0!</v>
      </c>
      <c r="CC78" s="21"/>
    </row>
    <row r="79" spans="1:81" ht="14.25" customHeight="1" x14ac:dyDescent="0.35">
      <c r="A79" s="58" t="s">
        <v>116</v>
      </c>
      <c r="B79" s="59">
        <f>'JMP Total sum FINAL calcs'!V79*100/'JMP Total sum FINAL calcs'!U79</f>
        <v>40120.004061943699</v>
      </c>
      <c r="C79" s="59">
        <f t="shared" si="0"/>
        <v>0</v>
      </c>
      <c r="D79" s="60">
        <f>[1]HH_Islam_wealth!D82</f>
        <v>2.5798973082308998</v>
      </c>
      <c r="E79" s="65">
        <v>90.7</v>
      </c>
      <c r="F79" s="65">
        <v>36407</v>
      </c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3"/>
      <c r="U79" s="62"/>
      <c r="V79" s="62"/>
      <c r="W79" s="62"/>
      <c r="X79" s="62"/>
      <c r="Y79" s="62"/>
      <c r="Z79" s="62"/>
      <c r="AA79" s="59"/>
      <c r="AB79" s="64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101"/>
      <c r="AY79" s="62" t="s">
        <v>238</v>
      </c>
      <c r="AZ79" s="62">
        <f t="shared" si="343"/>
        <v>0</v>
      </c>
      <c r="BA79" s="62">
        <f t="shared" si="17"/>
        <v>0</v>
      </c>
      <c r="BB79" s="59" t="s">
        <v>238</v>
      </c>
      <c r="BC79" s="59" t="s">
        <v>238</v>
      </c>
      <c r="BD79" s="59">
        <f t="shared" si="305"/>
        <v>0</v>
      </c>
      <c r="BE79" s="59">
        <f t="shared" si="306"/>
        <v>0</v>
      </c>
      <c r="BF79" s="59">
        <f t="shared" ref="BF79:BG79" si="345">AZ79-BD79</f>
        <v>0</v>
      </c>
      <c r="BG79" s="59">
        <f t="shared" si="345"/>
        <v>0</v>
      </c>
      <c r="BI79" s="280">
        <f>0.75*BE79</f>
        <v>0</v>
      </c>
      <c r="BJ79" s="280">
        <f>0.75*BD79</f>
        <v>0</v>
      </c>
      <c r="BK79" s="281">
        <f>BI79/B79</f>
        <v>0</v>
      </c>
      <c r="BL79" s="281" t="e">
        <f>BI79/C79</f>
        <v>#DIV/0!</v>
      </c>
      <c r="BM79" s="279"/>
      <c r="BN79" s="280">
        <f>0.25*BE79+BG79</f>
        <v>0</v>
      </c>
      <c r="BO79" s="280">
        <f>BF79+0.25*BD79</f>
        <v>0</v>
      </c>
      <c r="BP79" s="281">
        <f>BN79/B79</f>
        <v>0</v>
      </c>
      <c r="BQ79" s="281" t="e">
        <f>BN79/C79</f>
        <v>#DIV/0!</v>
      </c>
      <c r="BR79" s="279"/>
      <c r="BS79" s="280">
        <f>SUM(AS79:AT79)</f>
        <v>0</v>
      </c>
      <c r="BT79" s="280" t="str">
        <f>BB79</f>
        <v>-</v>
      </c>
      <c r="BU79" s="281">
        <f>BS79/B79</f>
        <v>0</v>
      </c>
      <c r="BV79" s="281" t="e">
        <f>BS79/C79</f>
        <v>#DIV/0!</v>
      </c>
      <c r="BW79" s="279"/>
      <c r="BX79" s="280">
        <f>H79</f>
        <v>0</v>
      </c>
      <c r="BY79" s="280">
        <f>BX79/D79</f>
        <v>0</v>
      </c>
      <c r="BZ79" s="281">
        <f>BX79/B79</f>
        <v>0</v>
      </c>
      <c r="CA79" s="281" t="e">
        <f>BX79/C79</f>
        <v>#DIV/0!</v>
      </c>
      <c r="CC79" s="21"/>
    </row>
    <row r="80" spans="1:81" ht="14.25" customHeight="1" x14ac:dyDescent="0.35">
      <c r="A80" s="58" t="s">
        <v>118</v>
      </c>
      <c r="B80" s="59">
        <f>'JMP Total sum FINAL calcs'!V80*100/'JMP Total sum FINAL calcs'!U80</f>
        <v>563401.99258993217</v>
      </c>
      <c r="C80" s="59">
        <f t="shared" si="0"/>
        <v>191325.68310999998</v>
      </c>
      <c r="D80" s="60">
        <f>[1]HH_Islam_wealth!D83</f>
        <v>3.9408081773486798</v>
      </c>
      <c r="E80" s="60">
        <v>60.928899999999999</v>
      </c>
      <c r="F80" s="60">
        <v>116572.64105999999</v>
      </c>
      <c r="G80" s="62">
        <v>7.5973699999999997</v>
      </c>
      <c r="H80" s="62">
        <v>14535.715980000001</v>
      </c>
      <c r="I80" s="62">
        <v>4.2270300000000001</v>
      </c>
      <c r="J80" s="62">
        <v>8087.3911099999996</v>
      </c>
      <c r="K80" s="62"/>
      <c r="L80" s="62"/>
      <c r="M80" s="62">
        <v>74.820059999999998</v>
      </c>
      <c r="N80" s="62">
        <v>143149.98574999999</v>
      </c>
      <c r="O80" s="62">
        <f t="shared" ref="O80:P80" si="346">M80</f>
        <v>74.820059999999998</v>
      </c>
      <c r="P80" s="62">
        <f t="shared" si="346"/>
        <v>143149.98574999999</v>
      </c>
      <c r="Q80" s="62">
        <v>13.355549999999999</v>
      </c>
      <c r="R80" s="62">
        <v>25552.590270000001</v>
      </c>
      <c r="S80" s="62"/>
      <c r="T80" s="63"/>
      <c r="U80" s="62">
        <v>0.76339000000000001</v>
      </c>
      <c r="V80" s="62">
        <v>1460.5548699999999</v>
      </c>
      <c r="W80" s="62">
        <v>77.099029999999999</v>
      </c>
      <c r="X80" s="62">
        <v>147510.245</v>
      </c>
      <c r="Y80" s="62">
        <v>10.313190000000001</v>
      </c>
      <c r="Z80" s="62">
        <v>19731.776150000002</v>
      </c>
      <c r="AA80" s="59">
        <f>P80+T80</f>
        <v>143149.98574999999</v>
      </c>
      <c r="AB80" s="64">
        <f>AA80/(AA80+R80)</f>
        <v>0.84853467639420821</v>
      </c>
      <c r="AC80" s="59">
        <f>V80*AB80</f>
        <v>1239.3314539714347</v>
      </c>
      <c r="AD80" s="59">
        <f>V80*(1-AB80)</f>
        <v>221.22341602856514</v>
      </c>
      <c r="AE80" s="59">
        <f>X80*AB80</f>
        <v>125167.55800590536</v>
      </c>
      <c r="AF80" s="59">
        <f>X80*(1-AB80)</f>
        <v>22342.686994094631</v>
      </c>
      <c r="AG80" s="59">
        <f>Z80*AB80</f>
        <v>16743.096290123205</v>
      </c>
      <c r="AH80" s="59">
        <f>Z80*(1-AB80)</f>
        <v>2988.6798598767946</v>
      </c>
      <c r="AI80" s="59"/>
      <c r="AJ80" s="59">
        <f>AC80/D80</f>
        <v>314.48662259050616</v>
      </c>
      <c r="AK80" s="59">
        <f>AD80/($AI$2*D80)</f>
        <v>18.7121867793627</v>
      </c>
      <c r="AL80" s="59">
        <f>AE80/D80</f>
        <v>31761.900699799178</v>
      </c>
      <c r="AM80" s="59">
        <f>AF80/($AI$2*D80)</f>
        <v>1889.8565969723227</v>
      </c>
      <c r="AN80" s="59">
        <f>AL80+AM80</f>
        <v>33651.757296771502</v>
      </c>
      <c r="AO80" s="59">
        <f>AG80/D80</f>
        <v>4248.6453378676561</v>
      </c>
      <c r="AP80" s="59">
        <f>AH80/($AI$2*D80)</f>
        <v>252.79754180503625</v>
      </c>
      <c r="AQ80" s="59">
        <f>AO80+AP80</f>
        <v>4501.4428796726925</v>
      </c>
      <c r="AR80" s="59">
        <f>AQ80+AN80</f>
        <v>38153.200176444196</v>
      </c>
      <c r="AS80" s="59">
        <f>J80*AB80</f>
        <v>6862.431798397246</v>
      </c>
      <c r="AT80" s="59">
        <f>J80*(1-AB80)</f>
        <v>1224.9593116027536</v>
      </c>
      <c r="AU80" s="59">
        <f>AS80/D80</f>
        <v>1741.3767657714802</v>
      </c>
      <c r="AV80" s="59">
        <f>AT80/($AI$2*D80)</f>
        <v>103.61320626597029</v>
      </c>
      <c r="AW80" s="59">
        <f>SUM(AU80:AV80)</f>
        <v>1844.9899720374506</v>
      </c>
      <c r="AX80" s="101"/>
      <c r="AY80" s="101">
        <f t="shared" ref="AY80:AZ80" si="347">AQ80</f>
        <v>4501.4428796726925</v>
      </c>
      <c r="AZ80" s="62">
        <f t="shared" si="347"/>
        <v>38153.200176444196</v>
      </c>
      <c r="BA80" s="62">
        <f t="shared" si="17"/>
        <v>167242.02115000002</v>
      </c>
      <c r="BB80" s="59">
        <f>AW80</f>
        <v>1844.9899720374506</v>
      </c>
      <c r="BC80" s="59">
        <f>BB80+AY80</f>
        <v>6346.432851710143</v>
      </c>
      <c r="BD80" s="59">
        <f t="shared" si="305"/>
        <v>23246.325182305507</v>
      </c>
      <c r="BE80" s="59">
        <f t="shared" si="306"/>
        <v>101898.72382446236</v>
      </c>
      <c r="BF80" s="59">
        <f t="shared" ref="BF80:BG80" si="348">AZ80-BD80</f>
        <v>14906.874994138689</v>
      </c>
      <c r="BG80" s="59">
        <f t="shared" si="348"/>
        <v>65343.297325537656</v>
      </c>
      <c r="BI80" s="280">
        <f>0.75*BE80</f>
        <v>76424.042868346762</v>
      </c>
      <c r="BJ80" s="280">
        <f>0.75*BD80</f>
        <v>17434.743886729131</v>
      </c>
      <c r="BK80" s="281">
        <f>BI80/B80</f>
        <v>0.13564744866632272</v>
      </c>
      <c r="BL80" s="281">
        <f>BI80/C80</f>
        <v>0.39944476677711815</v>
      </c>
      <c r="BM80" s="279"/>
      <c r="BN80" s="280">
        <f>0.25*BE80+BG80</f>
        <v>90817.978281653253</v>
      </c>
      <c r="BO80" s="280">
        <f>BF80+0.25*BD80</f>
        <v>20718.456289715064</v>
      </c>
      <c r="BP80" s="281">
        <f>BN80/B80</f>
        <v>0.16119569947590587</v>
      </c>
      <c r="BQ80" s="281">
        <f>BN80/C80</f>
        <v>0.47467740245536583</v>
      </c>
      <c r="BR80" s="279"/>
      <c r="BS80" s="280">
        <f>SUM(AS80:AT80)</f>
        <v>8087.3911099999996</v>
      </c>
      <c r="BT80" s="280">
        <f>BB80</f>
        <v>1844.9899720374506</v>
      </c>
      <c r="BU80" s="281">
        <f>BS80/B80</f>
        <v>1.4354566040532884E-2</v>
      </c>
      <c r="BV80" s="281">
        <f>BS80/C80</f>
        <v>4.2270284775882752E-2</v>
      </c>
      <c r="BW80" s="279"/>
      <c r="BX80" s="280">
        <f>H80</f>
        <v>14535.715980000001</v>
      </c>
      <c r="BY80" s="280">
        <f>BX80/D80</f>
        <v>3688.5114235068972</v>
      </c>
      <c r="BZ80" s="281">
        <f>BX80/B80</f>
        <v>2.5799901617635405E-2</v>
      </c>
      <c r="CA80" s="281">
        <f>BX80/C80</f>
        <v>7.5973678722698709E-2</v>
      </c>
      <c r="CC80" s="21"/>
    </row>
    <row r="81" spans="1:81" ht="14.25" customHeight="1" x14ac:dyDescent="0.35">
      <c r="A81" s="58" t="s">
        <v>119</v>
      </c>
      <c r="B81" s="59">
        <f>'JMP Total sum FINAL calcs'!V81*100/'JMP Total sum FINAL calcs'!U81</f>
        <v>1369124.9621152121</v>
      </c>
      <c r="C81" s="59">
        <f t="shared" si="0"/>
        <v>0</v>
      </c>
      <c r="D81" s="60">
        <f>[1]HH_Islam_wealth!D84</f>
        <v>3.29086780304119</v>
      </c>
      <c r="E81" s="65">
        <v>94</v>
      </c>
      <c r="F81" s="65">
        <v>1287193</v>
      </c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3"/>
      <c r="U81" s="62"/>
      <c r="V81" s="62"/>
      <c r="W81" s="62"/>
      <c r="X81" s="62"/>
      <c r="Y81" s="62"/>
      <c r="Z81" s="62"/>
      <c r="AA81" s="59"/>
      <c r="AB81" s="64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101"/>
      <c r="AY81" s="62" t="s">
        <v>238</v>
      </c>
      <c r="AZ81" s="62">
        <f t="shared" ref="AZ81:AZ83" si="349">AR81</f>
        <v>0</v>
      </c>
      <c r="BA81" s="62">
        <f t="shared" si="17"/>
        <v>0</v>
      </c>
      <c r="BB81" s="59" t="s">
        <v>238</v>
      </c>
      <c r="BC81" s="59" t="s">
        <v>238</v>
      </c>
      <c r="BD81" s="59">
        <f t="shared" si="305"/>
        <v>0</v>
      </c>
      <c r="BE81" s="59">
        <f t="shared" si="306"/>
        <v>0</v>
      </c>
      <c r="BF81" s="59">
        <f t="shared" ref="BF81:BG81" si="350">AZ81-BD81</f>
        <v>0</v>
      </c>
      <c r="BG81" s="59">
        <f t="shared" si="350"/>
        <v>0</v>
      </c>
      <c r="BI81" s="280">
        <f>0.75*BE81</f>
        <v>0</v>
      </c>
      <c r="BJ81" s="280">
        <f>0.75*BD81</f>
        <v>0</v>
      </c>
      <c r="BK81" s="281">
        <f>BI81/B81</f>
        <v>0</v>
      </c>
      <c r="BL81" s="281" t="e">
        <f>BI81/C81</f>
        <v>#DIV/0!</v>
      </c>
      <c r="BM81" s="279"/>
      <c r="BN81" s="280">
        <f>0.25*BE81+BG81</f>
        <v>0</v>
      </c>
      <c r="BO81" s="280">
        <f>BF81+0.25*BD81</f>
        <v>0</v>
      </c>
      <c r="BP81" s="281">
        <f>BN81/B81</f>
        <v>0</v>
      </c>
      <c r="BQ81" s="281" t="e">
        <f>BN81/C81</f>
        <v>#DIV/0!</v>
      </c>
      <c r="BR81" s="279"/>
      <c r="BS81" s="280">
        <f>SUM(AS81:AT81)</f>
        <v>0</v>
      </c>
      <c r="BT81" s="280" t="str">
        <f>BB81</f>
        <v>-</v>
      </c>
      <c r="BU81" s="281">
        <f>BS81/B81</f>
        <v>0</v>
      </c>
      <c r="BV81" s="281" t="e">
        <f>BS81/C81</f>
        <v>#DIV/0!</v>
      </c>
      <c r="BW81" s="279"/>
      <c r="BX81" s="280">
        <f>H81</f>
        <v>0</v>
      </c>
      <c r="BY81" s="280">
        <f>BX81/D81</f>
        <v>0</v>
      </c>
      <c r="BZ81" s="281">
        <f>BX81/B81</f>
        <v>0</v>
      </c>
      <c r="CA81" s="281" t="e">
        <f>BX81/C81</f>
        <v>#DIV/0!</v>
      </c>
      <c r="CC81" s="21"/>
    </row>
    <row r="82" spans="1:81" ht="14.25" customHeight="1" x14ac:dyDescent="0.35">
      <c r="A82" s="58" t="s">
        <v>122</v>
      </c>
      <c r="B82" s="59">
        <f>'JMP Total sum FINAL calcs'!V82*100/'JMP Total sum FINAL calcs'!U82</f>
        <v>35446</v>
      </c>
      <c r="C82" s="59">
        <f t="shared" si="0"/>
        <v>0</v>
      </c>
      <c r="D82" s="60">
        <f>[1]HH_Islam_wealth!D85</f>
        <v>3.6529293392895306</v>
      </c>
      <c r="E82" s="65">
        <v>68</v>
      </c>
      <c r="F82" s="65">
        <v>24087</v>
      </c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3"/>
      <c r="U82" s="62"/>
      <c r="V82" s="62"/>
      <c r="W82" s="62"/>
      <c r="X82" s="62"/>
      <c r="Y82" s="62"/>
      <c r="Z82" s="62"/>
      <c r="AA82" s="59"/>
      <c r="AB82" s="64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101"/>
      <c r="AY82" s="62" t="s">
        <v>238</v>
      </c>
      <c r="AZ82" s="62">
        <f t="shared" si="349"/>
        <v>0</v>
      </c>
      <c r="BA82" s="62">
        <f t="shared" si="17"/>
        <v>0</v>
      </c>
      <c r="BB82" s="59" t="s">
        <v>238</v>
      </c>
      <c r="BC82" s="59" t="s">
        <v>238</v>
      </c>
      <c r="BD82" s="59">
        <f t="shared" si="305"/>
        <v>0</v>
      </c>
      <c r="BE82" s="59">
        <f t="shared" si="306"/>
        <v>0</v>
      </c>
      <c r="BF82" s="59">
        <f t="shared" ref="BF82:BG82" si="351">AZ82-BD82</f>
        <v>0</v>
      </c>
      <c r="BG82" s="59">
        <f t="shared" si="351"/>
        <v>0</v>
      </c>
      <c r="BI82" s="280">
        <f>0.75*BE82</f>
        <v>0</v>
      </c>
      <c r="BJ82" s="280">
        <f>0.75*BD82</f>
        <v>0</v>
      </c>
      <c r="BK82" s="281">
        <f>BI82/B82</f>
        <v>0</v>
      </c>
      <c r="BL82" s="281" t="e">
        <f>BI82/C82</f>
        <v>#DIV/0!</v>
      </c>
      <c r="BM82" s="279"/>
      <c r="BN82" s="280">
        <f>0.25*BE82+BG82</f>
        <v>0</v>
      </c>
      <c r="BO82" s="280">
        <f>BF82+0.25*BD82</f>
        <v>0</v>
      </c>
      <c r="BP82" s="281">
        <f>BN82/B82</f>
        <v>0</v>
      </c>
      <c r="BQ82" s="281" t="e">
        <f>BN82/C82</f>
        <v>#DIV/0!</v>
      </c>
      <c r="BR82" s="279"/>
      <c r="BS82" s="280">
        <f>SUM(AS82:AT82)</f>
        <v>0</v>
      </c>
      <c r="BT82" s="280" t="str">
        <f>BB82</f>
        <v>-</v>
      </c>
      <c r="BU82" s="281">
        <f>BS82/B82</f>
        <v>0</v>
      </c>
      <c r="BV82" s="281" t="e">
        <f>BS82/C82</f>
        <v>#DIV/0!</v>
      </c>
      <c r="BW82" s="279"/>
      <c r="BX82" s="280">
        <f>H82</f>
        <v>0</v>
      </c>
      <c r="BY82" s="280">
        <f>BX82/D82</f>
        <v>0</v>
      </c>
      <c r="BZ82" s="281">
        <f>BX82/B82</f>
        <v>0</v>
      </c>
      <c r="CA82" s="281" t="e">
        <f>BX82/C82</f>
        <v>#DIV/0!</v>
      </c>
      <c r="CC82" s="21"/>
    </row>
    <row r="83" spans="1:81" ht="14.25" customHeight="1" x14ac:dyDescent="0.35">
      <c r="A83" s="58" t="s">
        <v>124</v>
      </c>
      <c r="B83" s="59">
        <f>'JMP Total sum FINAL calcs'!V83*100/'JMP Total sum FINAL calcs'!U83</f>
        <v>104901.00273760447</v>
      </c>
      <c r="C83" s="59">
        <f t="shared" si="0"/>
        <v>0</v>
      </c>
      <c r="D83" s="60">
        <f>[1]HH_Islam_wealth!D86</f>
        <v>3.6529293392895306</v>
      </c>
      <c r="E83" s="65">
        <v>46.7</v>
      </c>
      <c r="F83" s="65">
        <v>48972</v>
      </c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3"/>
      <c r="U83" s="62"/>
      <c r="V83" s="62"/>
      <c r="W83" s="62"/>
      <c r="X83" s="62"/>
      <c r="Y83" s="62"/>
      <c r="Z83" s="62"/>
      <c r="AA83" s="59"/>
      <c r="AB83" s="64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101"/>
      <c r="AY83" s="62" t="s">
        <v>238</v>
      </c>
      <c r="AZ83" s="62">
        <f t="shared" si="349"/>
        <v>0</v>
      </c>
      <c r="BA83" s="62">
        <f t="shared" si="17"/>
        <v>0</v>
      </c>
      <c r="BB83" s="59" t="s">
        <v>238</v>
      </c>
      <c r="BC83" s="59" t="s">
        <v>238</v>
      </c>
      <c r="BD83" s="59">
        <f t="shared" si="305"/>
        <v>0</v>
      </c>
      <c r="BE83" s="59">
        <f t="shared" si="306"/>
        <v>0</v>
      </c>
      <c r="BF83" s="59">
        <f t="shared" ref="BF83:BG83" si="352">AZ83-BD83</f>
        <v>0</v>
      </c>
      <c r="BG83" s="59">
        <f t="shared" si="352"/>
        <v>0</v>
      </c>
      <c r="BI83" s="280">
        <f>0.75*BE83</f>
        <v>0</v>
      </c>
      <c r="BJ83" s="280">
        <f>0.75*BD83</f>
        <v>0</v>
      </c>
      <c r="BK83" s="281">
        <f>BI83/B83</f>
        <v>0</v>
      </c>
      <c r="BL83" s="281" t="e">
        <f>BI83/C83</f>
        <v>#DIV/0!</v>
      </c>
      <c r="BM83" s="279"/>
      <c r="BN83" s="280">
        <f>0.25*BE83+BG83</f>
        <v>0</v>
      </c>
      <c r="BO83" s="280">
        <f>BF83+0.25*BD83</f>
        <v>0</v>
      </c>
      <c r="BP83" s="281">
        <f>BN83/B83</f>
        <v>0</v>
      </c>
      <c r="BQ83" s="281" t="e">
        <f>BN83/C83</f>
        <v>#DIV/0!</v>
      </c>
      <c r="BR83" s="279"/>
      <c r="BS83" s="280">
        <f>SUM(AS83:AT83)</f>
        <v>0</v>
      </c>
      <c r="BT83" s="280" t="str">
        <f>BB83</f>
        <v>-</v>
      </c>
      <c r="BU83" s="281">
        <f>BS83/B83</f>
        <v>0</v>
      </c>
      <c r="BV83" s="281" t="e">
        <f>BS83/C83</f>
        <v>#DIV/0!</v>
      </c>
      <c r="BW83" s="279"/>
      <c r="BX83" s="280">
        <f>H83</f>
        <v>0</v>
      </c>
      <c r="BY83" s="280">
        <f>BX83/D83</f>
        <v>0</v>
      </c>
      <c r="BZ83" s="281">
        <f>BX83/B83</f>
        <v>0</v>
      </c>
      <c r="CA83" s="281" t="e">
        <f>BX83/C83</f>
        <v>#DIV/0!</v>
      </c>
      <c r="CC83" s="21"/>
    </row>
    <row r="84" spans="1:81" ht="14.25" customHeight="1" x14ac:dyDescent="0.35">
      <c r="A84" s="58" t="s">
        <v>104</v>
      </c>
      <c r="B84" s="59">
        <f>'JMP Total sum FINAL calcs'!V84*100/'JMP Total sum FINAL calcs'!U84</f>
        <v>3456750.3206200795</v>
      </c>
      <c r="C84" s="59">
        <f t="shared" si="0"/>
        <v>164541.37383999999</v>
      </c>
      <c r="D84" s="60">
        <f>[1]HH_Islam_wealth!D87</f>
        <v>2.7812603590557798</v>
      </c>
      <c r="E84" s="60">
        <v>98.321619999999996</v>
      </c>
      <c r="F84" s="60">
        <v>161779.74273</v>
      </c>
      <c r="G84" s="62">
        <v>0.10391</v>
      </c>
      <c r="H84" s="62">
        <v>170.96743000000001</v>
      </c>
      <c r="I84" s="62">
        <v>1.63453</v>
      </c>
      <c r="J84" s="62">
        <v>2689.47417</v>
      </c>
      <c r="K84" s="62"/>
      <c r="L84" s="62"/>
      <c r="M84" s="62">
        <v>97.077870000000004</v>
      </c>
      <c r="N84" s="62">
        <v>159733.26295999999</v>
      </c>
      <c r="O84" s="62">
        <f t="shared" ref="O84:P84" si="353">M84</f>
        <v>97.077870000000004</v>
      </c>
      <c r="P84" s="62">
        <f t="shared" si="353"/>
        <v>159733.26295999999</v>
      </c>
      <c r="Q84" s="62">
        <v>1.1837</v>
      </c>
      <c r="R84" s="62">
        <v>1947.6692800000001</v>
      </c>
      <c r="S84" s="62"/>
      <c r="T84" s="63"/>
      <c r="U84" s="62">
        <v>2.4645100000000002</v>
      </c>
      <c r="V84" s="62">
        <v>4055.13112</v>
      </c>
      <c r="W84" s="62">
        <v>85.527990000000003</v>
      </c>
      <c r="X84" s="62">
        <v>140728.92271000001</v>
      </c>
      <c r="Y84" s="62">
        <v>10.269080000000001</v>
      </c>
      <c r="Z84" s="62">
        <v>16896.878410000001</v>
      </c>
      <c r="AA84" s="59">
        <f>P84+T84</f>
        <v>159733.26295999999</v>
      </c>
      <c r="AB84" s="64">
        <f>AA84/(AA84+R84)</f>
        <v>0.9879536241347936</v>
      </c>
      <c r="AC84" s="59">
        <f>V84*AB84</f>
        <v>4006.2814863457847</v>
      </c>
      <c r="AD84" s="59">
        <f>V84*(1-AB84)</f>
        <v>48.849633654215417</v>
      </c>
      <c r="AE84" s="59">
        <f>X84*AB84</f>
        <v>139033.64921192976</v>
      </c>
      <c r="AF84" s="59">
        <f>X84*(1-AB84)</f>
        <v>1695.2734980702417</v>
      </c>
      <c r="AG84" s="59">
        <f>Z84*AB84</f>
        <v>16693.332261724448</v>
      </c>
      <c r="AH84" s="59">
        <f>Z84*(1-AB84)</f>
        <v>203.54614827555119</v>
      </c>
      <c r="AI84" s="59"/>
      <c r="AJ84" s="59">
        <f>AC84/D84</f>
        <v>1440.4553940091721</v>
      </c>
      <c r="AK84" s="59">
        <f>AD84/($AI$2*D84)</f>
        <v>5.8546159352013536</v>
      </c>
      <c r="AL84" s="59">
        <f>AE84/D84</f>
        <v>49989.44049205476</v>
      </c>
      <c r="AM84" s="59">
        <f>AF84/($AI$2*D84)</f>
        <v>203.1780894526749</v>
      </c>
      <c r="AN84" s="59">
        <f>AL84+AM84</f>
        <v>50192.618581507435</v>
      </c>
      <c r="AO84" s="59">
        <f>AG84/D84</f>
        <v>6002.0746376264206</v>
      </c>
      <c r="AP84" s="59">
        <f>AH84/($AI$2*D84)</f>
        <v>24.39495312653311</v>
      </c>
      <c r="AQ84" s="59">
        <f>AO84+AP84</f>
        <v>6026.469590752954</v>
      </c>
      <c r="AR84" s="59">
        <f>AQ84+AN84</f>
        <v>56219.088172260388</v>
      </c>
      <c r="AS84" s="59">
        <f>J84*AB84</f>
        <v>2657.0757532684161</v>
      </c>
      <c r="AT84" s="59">
        <f>J84*(1-AB84)</f>
        <v>32.398416731584028</v>
      </c>
      <c r="AU84" s="59">
        <f>AS84/D84</f>
        <v>955.34952152788617</v>
      </c>
      <c r="AV84" s="59">
        <f>AT84/($AI$2*D84)</f>
        <v>3.8829418499775747</v>
      </c>
      <c r="AW84" s="59">
        <f>SUM(AU84:AV84)</f>
        <v>959.23246337786372</v>
      </c>
      <c r="AX84" s="101"/>
      <c r="AY84" s="101">
        <f t="shared" ref="AY84:AZ84" si="354">AQ84</f>
        <v>6026.469590752954</v>
      </c>
      <c r="AZ84" s="62">
        <f t="shared" si="354"/>
        <v>56219.088172260388</v>
      </c>
      <c r="BA84" s="62">
        <f t="shared" si="17"/>
        <v>157625.80112000002</v>
      </c>
      <c r="BB84" s="59">
        <f>AW84</f>
        <v>959.23246337786372</v>
      </c>
      <c r="BC84" s="59">
        <f>BB84+AY84</f>
        <v>6985.7020541308175</v>
      </c>
      <c r="BD84" s="59">
        <f t="shared" si="305"/>
        <v>55275.518240194804</v>
      </c>
      <c r="BE84" s="59">
        <f t="shared" si="306"/>
        <v>154980.24119916215</v>
      </c>
      <c r="BF84" s="59">
        <f t="shared" ref="BF84:BG84" si="355">AZ84-BD84</f>
        <v>943.569932065584</v>
      </c>
      <c r="BG84" s="59">
        <f t="shared" si="355"/>
        <v>2645.5599208378699</v>
      </c>
      <c r="BI84" s="280">
        <f>0.75*BE84</f>
        <v>116235.18089937161</v>
      </c>
      <c r="BJ84" s="280">
        <f>0.75*BD84</f>
        <v>41456.638680146105</v>
      </c>
      <c r="BK84" s="281">
        <f>BI84/B84</f>
        <v>3.3625564509536542E-2</v>
      </c>
      <c r="BL84" s="281">
        <f>BI84/C84</f>
        <v>0.7064191709764055</v>
      </c>
      <c r="BM84" s="279"/>
      <c r="BN84" s="280">
        <f>0.25*BE84+BG84</f>
        <v>41390.620220628407</v>
      </c>
      <c r="BO84" s="280">
        <f>BF84+0.25*BD84</f>
        <v>14762.449492114285</v>
      </c>
      <c r="BP84" s="281">
        <f>BN84/B84</f>
        <v>1.1973853006891069E-2</v>
      </c>
      <c r="BQ84" s="281">
        <f>BN84/C84</f>
        <v>0.25155144420318648</v>
      </c>
      <c r="BR84" s="279"/>
      <c r="BS84" s="280">
        <f>SUM(AS84:AT84)</f>
        <v>2689.47417</v>
      </c>
      <c r="BT84" s="280">
        <f>BB84</f>
        <v>959.23246337786372</v>
      </c>
      <c r="BU84" s="281">
        <f>BS84/B84</f>
        <v>7.7803541492622353E-4</v>
      </c>
      <c r="BV84" s="281">
        <f>BS84/C84</f>
        <v>1.6345276007086487E-2</v>
      </c>
      <c r="BW84" s="279"/>
      <c r="BX84" s="280">
        <f>H84</f>
        <v>170.96743000000001</v>
      </c>
      <c r="BY84" s="280">
        <f>BX84/D84</f>
        <v>61.471206549696184</v>
      </c>
      <c r="BZ84" s="281">
        <f>BX84/B84</f>
        <v>4.9459004597512118E-5</v>
      </c>
      <c r="CA84" s="281">
        <f>BX84/C84</f>
        <v>1.0390543485205655E-3</v>
      </c>
      <c r="CC84" s="21"/>
    </row>
    <row r="85" spans="1:81" ht="14.25" customHeight="1" x14ac:dyDescent="0.35">
      <c r="A85" s="58" t="s">
        <v>127</v>
      </c>
      <c r="B85" s="59">
        <f>'JMP Total sum FINAL calcs'!V85*100/'JMP Total sum FINAL calcs'!U85</f>
        <v>31977084.779284958</v>
      </c>
      <c r="C85" s="59">
        <f t="shared" si="0"/>
        <v>0</v>
      </c>
      <c r="D85" s="60">
        <f>[1]HH_Islam_wealth!D88</f>
        <v>4.3313616222191396</v>
      </c>
      <c r="E85" s="65">
        <v>87.5</v>
      </c>
      <c r="F85" s="65">
        <v>27964330</v>
      </c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3"/>
      <c r="U85" s="62"/>
      <c r="V85" s="62"/>
      <c r="W85" s="62"/>
      <c r="X85" s="62"/>
      <c r="Y85" s="62"/>
      <c r="Z85" s="62"/>
      <c r="AA85" s="59"/>
      <c r="AB85" s="64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101"/>
      <c r="AY85" s="62" t="s">
        <v>238</v>
      </c>
      <c r="AZ85" s="62">
        <f t="shared" ref="AZ85:AZ86" si="356">AR85</f>
        <v>0</v>
      </c>
      <c r="BA85" s="62">
        <f t="shared" si="17"/>
        <v>0</v>
      </c>
      <c r="BB85" s="59" t="s">
        <v>238</v>
      </c>
      <c r="BC85" s="59" t="s">
        <v>238</v>
      </c>
      <c r="BD85" s="59">
        <f t="shared" si="305"/>
        <v>0</v>
      </c>
      <c r="BE85" s="59">
        <f t="shared" si="306"/>
        <v>0</v>
      </c>
      <c r="BF85" s="59">
        <f t="shared" ref="BF85:BG85" si="357">AZ85-BD85</f>
        <v>0</v>
      </c>
      <c r="BG85" s="59">
        <f t="shared" si="357"/>
        <v>0</v>
      </c>
      <c r="BI85" s="280">
        <f>0.75*BE85</f>
        <v>0</v>
      </c>
      <c r="BJ85" s="280">
        <f>0.75*BD85</f>
        <v>0</v>
      </c>
      <c r="BK85" s="281">
        <f>BI85/B85</f>
        <v>0</v>
      </c>
      <c r="BL85" s="281" t="e">
        <f>BI85/C85</f>
        <v>#DIV/0!</v>
      </c>
      <c r="BM85" s="279"/>
      <c r="BN85" s="280">
        <f>0.25*BE85+BG85</f>
        <v>0</v>
      </c>
      <c r="BO85" s="280">
        <f>BF85+0.25*BD85</f>
        <v>0</v>
      </c>
      <c r="BP85" s="281">
        <f>BN85/B85</f>
        <v>0</v>
      </c>
      <c r="BQ85" s="281" t="e">
        <f>BN85/C85</f>
        <v>#DIV/0!</v>
      </c>
      <c r="BR85" s="279"/>
      <c r="BS85" s="280">
        <f>SUM(AS85:AT85)</f>
        <v>0</v>
      </c>
      <c r="BT85" s="280" t="str">
        <f>BB85</f>
        <v>-</v>
      </c>
      <c r="BU85" s="281">
        <f>BS85/B85</f>
        <v>0</v>
      </c>
      <c r="BV85" s="281" t="e">
        <f>BS85/C85</f>
        <v>#DIV/0!</v>
      </c>
      <c r="BW85" s="279"/>
      <c r="BX85" s="280">
        <f>H85</f>
        <v>0</v>
      </c>
      <c r="BY85" s="280">
        <f>BX85/D85</f>
        <v>0</v>
      </c>
      <c r="BZ85" s="281">
        <f>BX85/B85</f>
        <v>0</v>
      </c>
      <c r="CA85" s="281" t="e">
        <f>BX85/C85</f>
        <v>#DIV/0!</v>
      </c>
      <c r="CC85" s="21"/>
    </row>
    <row r="86" spans="1:81" ht="14.25" customHeight="1" x14ac:dyDescent="0.35">
      <c r="A86" s="39" t="s">
        <v>183</v>
      </c>
      <c r="B86" s="15"/>
      <c r="C86" s="15"/>
      <c r="D86" s="41"/>
      <c r="E86" s="41"/>
      <c r="F86" s="41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2"/>
      <c r="U86" s="40"/>
      <c r="V86" s="40"/>
      <c r="W86" s="40"/>
      <c r="X86" s="40"/>
      <c r="Y86" s="40"/>
      <c r="Z86" s="40"/>
      <c r="AA86" s="15"/>
      <c r="AB86" s="43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Z86" s="40"/>
      <c r="BA86" s="40"/>
      <c r="BB86" s="15"/>
      <c r="BC86" s="15"/>
      <c r="BD86" s="15"/>
      <c r="BE86" s="15"/>
      <c r="BF86" s="15"/>
      <c r="BG86" s="15"/>
      <c r="BI86" s="294"/>
      <c r="BJ86" s="294"/>
      <c r="BK86" s="288"/>
      <c r="BL86" s="288"/>
      <c r="BM86" s="287"/>
      <c r="BN86" s="294"/>
      <c r="BO86" s="294"/>
      <c r="BP86" s="288"/>
      <c r="BQ86" s="288"/>
      <c r="BR86" s="287"/>
      <c r="BS86" s="294"/>
      <c r="BT86" s="294"/>
      <c r="BU86" s="288"/>
      <c r="BV86" s="288"/>
      <c r="BW86" s="287"/>
      <c r="BX86" s="294"/>
      <c r="BY86" s="294"/>
      <c r="BZ86" s="288"/>
      <c r="CA86" s="288"/>
      <c r="CC86" s="21"/>
    </row>
    <row r="87" spans="1:81" ht="14.25" customHeight="1" x14ac:dyDescent="0.35">
      <c r="A87" s="68" t="s">
        <v>93</v>
      </c>
      <c r="B87" s="69">
        <f>'JMP Total sum FINAL calcs'!V87*100/'JMP Total sum FINAL calcs'!U87</f>
        <v>41318123.421429247</v>
      </c>
      <c r="C87" s="69">
        <f t="shared" si="0"/>
        <v>11547592.960200001</v>
      </c>
      <c r="D87" s="70">
        <f>[1]HH_Islam_wealth!D90</f>
        <v>4.958060044093755</v>
      </c>
      <c r="E87" s="70">
        <v>63.625390000000003</v>
      </c>
      <c r="F87" s="70">
        <v>7347201.2857299997</v>
      </c>
      <c r="G87" s="71">
        <v>2.2769599999999999</v>
      </c>
      <c r="H87" s="71">
        <v>262934.30654000002</v>
      </c>
      <c r="I87" s="71">
        <v>4.2941799999999999</v>
      </c>
      <c r="J87" s="71">
        <v>495874.10580000002</v>
      </c>
      <c r="K87" s="71">
        <v>61.421210000000002</v>
      </c>
      <c r="L87" s="71">
        <v>7092671.4467700003</v>
      </c>
      <c r="M87" s="71"/>
      <c r="N87" s="71"/>
      <c r="O87" s="71">
        <f t="shared" ref="O87:P87" si="358">K87</f>
        <v>61.421210000000002</v>
      </c>
      <c r="P87" s="71">
        <f t="shared" si="358"/>
        <v>7092671.4467700003</v>
      </c>
      <c r="Q87" s="71">
        <v>11.219620000000001</v>
      </c>
      <c r="R87" s="71">
        <v>1295596.3976700001</v>
      </c>
      <c r="S87" s="71">
        <v>20.788029999999999</v>
      </c>
      <c r="T87" s="72">
        <v>2400516.7034200002</v>
      </c>
      <c r="U87" s="71">
        <v>59.405760000000001</v>
      </c>
      <c r="V87" s="71">
        <v>6859935.7856799997</v>
      </c>
      <c r="W87" s="71">
        <v>23.07638</v>
      </c>
      <c r="X87" s="71">
        <v>2664766.19594</v>
      </c>
      <c r="Y87" s="71">
        <v>10.946719999999999</v>
      </c>
      <c r="Z87" s="71">
        <v>1264082.5662400001</v>
      </c>
      <c r="AA87" s="69">
        <f t="shared" ref="AA87:AA89" si="359">P87+T87</f>
        <v>9493188.1501899995</v>
      </c>
      <c r="AB87" s="73">
        <f t="shared" ref="AB87:AB89" si="360">AA87/(AA87+R87)</f>
        <v>0.87991266375534516</v>
      </c>
      <c r="AC87" s="69">
        <f t="shared" ref="AC87:AC89" si="361">V87*AB87</f>
        <v>6036144.3703683047</v>
      </c>
      <c r="AD87" s="69">
        <f t="shared" ref="AD87:AD89" si="362">V87*(1-AB87)</f>
        <v>823791.41531169461</v>
      </c>
      <c r="AE87" s="69">
        <f t="shared" ref="AE87:AE89" si="363">X87*AB87</f>
        <v>2344761.5217547636</v>
      </c>
      <c r="AF87" s="69">
        <f t="shared" ref="AF87:AF89" si="364">X87*(1-AB87)</f>
        <v>320004.67418523657</v>
      </c>
      <c r="AG87" s="69">
        <f t="shared" ref="AG87:AG89" si="365">Z87*AB87</f>
        <v>1112282.258066931</v>
      </c>
      <c r="AH87" s="69">
        <f t="shared" ref="AH87:AH89" si="366">Z87*(1-AB87)</f>
        <v>151800.30817306906</v>
      </c>
      <c r="AI87" s="69"/>
      <c r="AJ87" s="69">
        <f>AC87/D87</f>
        <v>1217440.7564020546</v>
      </c>
      <c r="AK87" s="69">
        <f>AD87/($AI$2*D87)</f>
        <v>55383.988091137166</v>
      </c>
      <c r="AL87" s="69">
        <f>AE87/D87</f>
        <v>472919.14597685036</v>
      </c>
      <c r="AM87" s="69">
        <f>AF87/($AI$2*D87)</f>
        <v>21514.105069275989</v>
      </c>
      <c r="AN87" s="69">
        <f t="shared" ref="AN87:AN89" si="367">AL87+AM87</f>
        <v>494433.25104612636</v>
      </c>
      <c r="AO87" s="69">
        <f>AG87/D87</f>
        <v>224338.19844354797</v>
      </c>
      <c r="AP87" s="69">
        <f>AH87/($AI$2*D87)</f>
        <v>10205.625239378309</v>
      </c>
      <c r="AQ87" s="69">
        <f t="shared" ref="AQ87:AQ89" si="368">AO87+AP87</f>
        <v>234543.82368292628</v>
      </c>
      <c r="AR87" s="69">
        <f t="shared" ref="AR87:AR89" si="369">AQ87+AN87</f>
        <v>728977.07472905261</v>
      </c>
      <c r="AS87" s="69">
        <f t="shared" ref="AS87:AS89" si="370">J87*AB87</f>
        <v>436325.90532177786</v>
      </c>
      <c r="AT87" s="69">
        <f t="shared" ref="AT87:AT89" si="371">J87*(1-AB87)</f>
        <v>59548.200478222148</v>
      </c>
      <c r="AU87" s="69">
        <f>AS87/D87</f>
        <v>88003.352408276536</v>
      </c>
      <c r="AV87" s="69">
        <f>AT87/($AI$2*D87)</f>
        <v>4003.4610276760982</v>
      </c>
      <c r="AW87" s="69">
        <f t="shared" ref="AW87:AW89" si="372">SUM(AU87:AV87)</f>
        <v>92006.81343595263</v>
      </c>
      <c r="AX87" s="102"/>
      <c r="AY87" s="102">
        <f t="shared" ref="AY87:AZ87" si="373">AQ87</f>
        <v>234543.82368292628</v>
      </c>
      <c r="AZ87" s="71">
        <f t="shared" si="373"/>
        <v>728977.07472905261</v>
      </c>
      <c r="BA87" s="71">
        <f t="shared" si="17"/>
        <v>3928848.7621800001</v>
      </c>
      <c r="BB87" s="69">
        <f t="shared" ref="BB87:BB89" si="374">AW87</f>
        <v>92006.81343595263</v>
      </c>
      <c r="BC87" s="69">
        <f t="shared" ref="BC87:BC89" si="375">BB87+AY87</f>
        <v>326550.63711887889</v>
      </c>
      <c r="BD87" s="69">
        <f t="shared" si="305"/>
        <v>463814.50680695119</v>
      </c>
      <c r="BE87" s="69">
        <f t="shared" si="306"/>
        <v>2499745.3474471979</v>
      </c>
      <c r="BF87" s="69">
        <f t="shared" ref="BF87:BG87" si="376">AZ87-BD87</f>
        <v>265162.56792210141</v>
      </c>
      <c r="BG87" s="69">
        <f t="shared" si="376"/>
        <v>1429103.4147328022</v>
      </c>
      <c r="BI87" s="280">
        <f>0.75*BE87</f>
        <v>1874809.0105853984</v>
      </c>
      <c r="BJ87" s="280">
        <f>0.75*BD87</f>
        <v>347860.88010521338</v>
      </c>
      <c r="BK87" s="281">
        <f>BI87/B87</f>
        <v>4.5374979678119813E-2</v>
      </c>
      <c r="BL87" s="281">
        <f>BI87/C87</f>
        <v>0.16235496150991169</v>
      </c>
      <c r="BM87" s="279"/>
      <c r="BN87" s="280">
        <f>0.25*BE87+BG87</f>
        <v>2054039.7515946017</v>
      </c>
      <c r="BO87" s="280">
        <f>BF87+0.25*BD87</f>
        <v>381116.19462383923</v>
      </c>
      <c r="BP87" s="281">
        <f>BN87/B87</f>
        <v>4.9712803523145818E-2</v>
      </c>
      <c r="BQ87" s="281">
        <f>BN87/C87</f>
        <v>0.17787600919724714</v>
      </c>
      <c r="BR87" s="279"/>
      <c r="BS87" s="280">
        <f>SUM(AS87:AT87)</f>
        <v>495874.10580000002</v>
      </c>
      <c r="BT87" s="280">
        <f>BB87</f>
        <v>92006.81343595263</v>
      </c>
      <c r="BU87" s="281">
        <f>BS87/B87</f>
        <v>1.2001370457759456E-2</v>
      </c>
      <c r="BV87" s="281">
        <f>BS87/C87</f>
        <v>4.294177215191794E-2</v>
      </c>
      <c r="BW87" s="279"/>
      <c r="BX87" s="280">
        <f>H87</f>
        <v>262934.30654000002</v>
      </c>
      <c r="BY87" s="280">
        <f>BX87/D87</f>
        <v>53031.6906615962</v>
      </c>
      <c r="BZ87" s="281">
        <f>BX87/B87</f>
        <v>6.3636555769527444E-3</v>
      </c>
      <c r="CA87" s="281">
        <f>BX87/C87</f>
        <v>2.2769620253002585E-2</v>
      </c>
      <c r="CC87" s="21"/>
    </row>
    <row r="88" spans="1:81" ht="14.25" customHeight="1" x14ac:dyDescent="0.35">
      <c r="A88" s="68" t="s">
        <v>130</v>
      </c>
      <c r="B88" s="69">
        <f>'JMP Total sum FINAL calcs'!V88*100/'JMP Total sum FINAL calcs'!U88</f>
        <v>2930444.2790202904</v>
      </c>
      <c r="C88" s="69">
        <f t="shared" si="0"/>
        <v>1081248.11772</v>
      </c>
      <c r="D88" s="70">
        <f>[1]HH_Islam_wealth!D91</f>
        <v>4.0094705661479404</v>
      </c>
      <c r="E88" s="70">
        <v>97.796610000000001</v>
      </c>
      <c r="F88" s="70">
        <v>1057424.0547199999</v>
      </c>
      <c r="G88" s="71">
        <v>0</v>
      </c>
      <c r="H88" s="71">
        <v>0</v>
      </c>
      <c r="I88" s="71">
        <v>15.450189999999999</v>
      </c>
      <c r="J88" s="71">
        <v>167054.87182999999</v>
      </c>
      <c r="K88" s="71"/>
      <c r="L88" s="71"/>
      <c r="M88" s="71">
        <v>83.215580000000003</v>
      </c>
      <c r="N88" s="71">
        <v>899766.93790999998</v>
      </c>
      <c r="O88" s="71">
        <f t="shared" ref="O88:P88" si="377">M88</f>
        <v>83.215580000000003</v>
      </c>
      <c r="P88" s="71">
        <f t="shared" si="377"/>
        <v>899766.93790999998</v>
      </c>
      <c r="Q88" s="71">
        <v>1.33423</v>
      </c>
      <c r="R88" s="71">
        <v>14426.30798</v>
      </c>
      <c r="S88" s="71"/>
      <c r="T88" s="72"/>
      <c r="U88" s="71">
        <v>19.642330000000001</v>
      </c>
      <c r="V88" s="71">
        <v>212382.28969999999</v>
      </c>
      <c r="W88" s="71">
        <v>5.7171700000000003</v>
      </c>
      <c r="X88" s="71">
        <v>61816.788260000001</v>
      </c>
      <c r="Y88" s="71">
        <v>59.19032</v>
      </c>
      <c r="Z88" s="71">
        <v>639994.16793</v>
      </c>
      <c r="AA88" s="69">
        <f t="shared" si="359"/>
        <v>899766.93790999998</v>
      </c>
      <c r="AB88" s="73">
        <f t="shared" si="360"/>
        <v>0.98421962966270271</v>
      </c>
      <c r="AC88" s="69">
        <f t="shared" si="361"/>
        <v>209030.81851545084</v>
      </c>
      <c r="AD88" s="69">
        <f t="shared" si="362"/>
        <v>3351.4711845491597</v>
      </c>
      <c r="AE88" s="69">
        <f t="shared" si="363"/>
        <v>60841.296448194909</v>
      </c>
      <c r="AF88" s="69">
        <f t="shared" si="364"/>
        <v>975.49181180509129</v>
      </c>
      <c r="AG88" s="69">
        <f t="shared" si="365"/>
        <v>629894.82294635416</v>
      </c>
      <c r="AH88" s="69">
        <f t="shared" si="366"/>
        <v>10099.344983645831</v>
      </c>
      <c r="AI88" s="69"/>
      <c r="AJ88" s="69">
        <f>AC88/D88</f>
        <v>52134.269367208537</v>
      </c>
      <c r="AK88" s="69">
        <f>AD88/($AI$2*D88)</f>
        <v>278.62957043470311</v>
      </c>
      <c r="AL88" s="69">
        <f>AE88/D88</f>
        <v>15174.396580406274</v>
      </c>
      <c r="AM88" s="69">
        <f>AF88/($AI$2*D88)</f>
        <v>81.098971024686136</v>
      </c>
      <c r="AN88" s="69">
        <f t="shared" si="367"/>
        <v>15255.49555143096</v>
      </c>
      <c r="AO88" s="69">
        <f>AG88/D88</f>
        <v>157101.74511931121</v>
      </c>
      <c r="AP88" s="69">
        <f>AH88/($AI$2*D88)</f>
        <v>839.62415295050437</v>
      </c>
      <c r="AQ88" s="69">
        <f t="shared" si="368"/>
        <v>157941.36927226171</v>
      </c>
      <c r="AR88" s="69">
        <f t="shared" si="369"/>
        <v>173196.86482369268</v>
      </c>
      <c r="AS88" s="69">
        <f t="shared" si="370"/>
        <v>164418.68408587287</v>
      </c>
      <c r="AT88" s="69">
        <f t="shared" si="371"/>
        <v>2636.1877441271322</v>
      </c>
      <c r="AU88" s="69">
        <f>AS88/D88</f>
        <v>41007.579772268167</v>
      </c>
      <c r="AV88" s="69">
        <f>AT88/($AI$2*D88)</f>
        <v>219.16341161386998</v>
      </c>
      <c r="AW88" s="69">
        <f t="shared" si="372"/>
        <v>41226.743183882034</v>
      </c>
      <c r="AX88" s="102"/>
      <c r="AY88" s="102">
        <f t="shared" ref="AY88:AZ88" si="378">AQ88</f>
        <v>157941.36927226171</v>
      </c>
      <c r="AZ88" s="71">
        <f t="shared" si="378"/>
        <v>173196.86482369268</v>
      </c>
      <c r="BA88" s="71">
        <f t="shared" si="17"/>
        <v>701810.95618999994</v>
      </c>
      <c r="BB88" s="69">
        <f t="shared" si="374"/>
        <v>41226.743183882034</v>
      </c>
      <c r="BC88" s="69">
        <f t="shared" si="375"/>
        <v>199168.11245614375</v>
      </c>
      <c r="BD88" s="69">
        <f t="shared" si="305"/>
        <v>169380.66242385394</v>
      </c>
      <c r="BE88" s="69">
        <f t="shared" si="306"/>
        <v>686347.3237624052</v>
      </c>
      <c r="BF88" s="69">
        <f t="shared" ref="BF88:BG88" si="379">AZ88-BD88</f>
        <v>3816.2023998387449</v>
      </c>
      <c r="BG88" s="69">
        <f t="shared" si="379"/>
        <v>15463.632427594741</v>
      </c>
      <c r="BI88" s="280">
        <f>0.75*BE88</f>
        <v>514760.4928218039</v>
      </c>
      <c r="BJ88" s="280">
        <f>0.75*BD88</f>
        <v>127035.49681789045</v>
      </c>
      <c r="BK88" s="281">
        <f>BI88/B88</f>
        <v>0.17565953958145186</v>
      </c>
      <c r="BL88" s="281">
        <f>BI88/C88</f>
        <v>0.47607989728321198</v>
      </c>
      <c r="BM88" s="279"/>
      <c r="BN88" s="280">
        <f>0.25*BE88+BG88</f>
        <v>187050.46336819604</v>
      </c>
      <c r="BO88" s="280">
        <f>BF88+0.25*BD88</f>
        <v>46161.368005802229</v>
      </c>
      <c r="BP88" s="281">
        <f>BN88/B88</f>
        <v>6.3830069968343159E-2</v>
      </c>
      <c r="BQ88" s="281">
        <f>BN88/C88</f>
        <v>0.17299494935780746</v>
      </c>
      <c r="BR88" s="279"/>
      <c r="BS88" s="280">
        <f>SUM(AS88:AT88)</f>
        <v>167054.87182999999</v>
      </c>
      <c r="BT88" s="280">
        <f>BB88</f>
        <v>41226.743183882034</v>
      </c>
      <c r="BU88" s="281">
        <f>BS88/B88</f>
        <v>5.7006670635569967E-2</v>
      </c>
      <c r="BV88" s="281">
        <f>BS88/C88</f>
        <v>0.15450188452791416</v>
      </c>
      <c r="BW88" s="279"/>
      <c r="BX88" s="280">
        <f>H88</f>
        <v>0</v>
      </c>
      <c r="BY88" s="280">
        <f>BX88/D88</f>
        <v>0</v>
      </c>
      <c r="BZ88" s="281">
        <f>BX88/B88</f>
        <v>0</v>
      </c>
      <c r="CA88" s="281">
        <f>BX88/C88</f>
        <v>0</v>
      </c>
      <c r="CC88" s="21"/>
    </row>
    <row r="89" spans="1:81" ht="14.25" customHeight="1" x14ac:dyDescent="0.35">
      <c r="A89" s="68" t="s">
        <v>72</v>
      </c>
      <c r="B89" s="69">
        <f>'JMP Total sum FINAL calcs'!V89*100/'JMP Total sum FINAL calcs'!U89</f>
        <v>9827636.2165050767</v>
      </c>
      <c r="C89" s="69">
        <f t="shared" si="0"/>
        <v>4388706.5666899998</v>
      </c>
      <c r="D89" s="70">
        <f>[1]HH_Islam_wealth!D92</f>
        <v>4.54852867256945</v>
      </c>
      <c r="E89" s="70">
        <v>70.403599999999997</v>
      </c>
      <c r="F89" s="70">
        <v>3089807.4384900001</v>
      </c>
      <c r="G89" s="71">
        <v>0.34793000000000002</v>
      </c>
      <c r="H89" s="71">
        <v>15269.51966</v>
      </c>
      <c r="I89" s="71">
        <v>10.566079999999999</v>
      </c>
      <c r="J89" s="71">
        <v>463714.39279999997</v>
      </c>
      <c r="K89" s="71"/>
      <c r="L89" s="71"/>
      <c r="M89" s="71">
        <v>87.638760000000005</v>
      </c>
      <c r="N89" s="71">
        <v>3846208.09039</v>
      </c>
      <c r="O89" s="71">
        <f t="shared" ref="O89:P89" si="380">M89</f>
        <v>87.638760000000005</v>
      </c>
      <c r="P89" s="71">
        <f t="shared" si="380"/>
        <v>3846208.09039</v>
      </c>
      <c r="Q89" s="71">
        <v>1.44723</v>
      </c>
      <c r="R89" s="71">
        <v>63514.563840000003</v>
      </c>
      <c r="S89" s="71"/>
      <c r="T89" s="72"/>
      <c r="U89" s="71">
        <v>6.0754000000000001</v>
      </c>
      <c r="V89" s="71">
        <v>266631.37481000001</v>
      </c>
      <c r="W89" s="71">
        <v>1.1918599999999999</v>
      </c>
      <c r="X89" s="71">
        <v>52307.151319999997</v>
      </c>
      <c r="Y89" s="71">
        <v>81.818730000000002</v>
      </c>
      <c r="Z89" s="71">
        <v>3590784.1280999999</v>
      </c>
      <c r="AA89" s="69">
        <f t="shared" si="359"/>
        <v>3846208.09039</v>
      </c>
      <c r="AB89" s="73">
        <f t="shared" si="360"/>
        <v>0.98375471370807277</v>
      </c>
      <c r="AC89" s="69">
        <f t="shared" si="361"/>
        <v>262299.87179180142</v>
      </c>
      <c r="AD89" s="69">
        <f t="shared" si="362"/>
        <v>4331.5030181986049</v>
      </c>
      <c r="AE89" s="69">
        <f t="shared" si="363"/>
        <v>51457.406671691439</v>
      </c>
      <c r="AF89" s="69">
        <f t="shared" si="364"/>
        <v>849.74464830855925</v>
      </c>
      <c r="AG89" s="69">
        <f t="shared" si="365"/>
        <v>3532450.8119265069</v>
      </c>
      <c r="AH89" s="69">
        <f t="shared" si="366"/>
        <v>58333.3161734928</v>
      </c>
      <c r="AI89" s="69"/>
      <c r="AJ89" s="69">
        <f>AC89/D89</f>
        <v>57666.971162265756</v>
      </c>
      <c r="AK89" s="69">
        <f>AD89/($AI$2*D89)</f>
        <v>317.4288749913315</v>
      </c>
      <c r="AL89" s="69">
        <f>AE89/D89</f>
        <v>11312.978410362159</v>
      </c>
      <c r="AM89" s="69">
        <f>AF89/($AI$2*D89)</f>
        <v>62.272492160161988</v>
      </c>
      <c r="AN89" s="69">
        <f t="shared" si="367"/>
        <v>11375.250902522321</v>
      </c>
      <c r="AO89" s="69">
        <f>AG89/D89</f>
        <v>776613.94842456526</v>
      </c>
      <c r="AP89" s="69">
        <f>AH89/($AI$2*D89)</f>
        <v>4274.8853803560824</v>
      </c>
      <c r="AQ89" s="69">
        <f t="shared" si="368"/>
        <v>780888.83380492136</v>
      </c>
      <c r="AR89" s="69">
        <f t="shared" si="369"/>
        <v>792264.08470744372</v>
      </c>
      <c r="AS89" s="69">
        <f t="shared" si="370"/>
        <v>456181.2197312768</v>
      </c>
      <c r="AT89" s="69">
        <f t="shared" si="371"/>
        <v>7533.1730687231984</v>
      </c>
      <c r="AU89" s="69">
        <f>AS89/D89</f>
        <v>100292.0400353509</v>
      </c>
      <c r="AV89" s="69">
        <f>AT89/($AI$2*D89)</f>
        <v>552.05932958446328</v>
      </c>
      <c r="AW89" s="69">
        <f t="shared" si="372"/>
        <v>100844.09936493536</v>
      </c>
      <c r="AX89" s="102"/>
      <c r="AY89" s="102">
        <f t="shared" ref="AY89:AZ89" si="381">AQ89</f>
        <v>780888.83380492136</v>
      </c>
      <c r="AZ89" s="71">
        <f t="shared" si="381"/>
        <v>792264.08470744372</v>
      </c>
      <c r="BA89" s="71">
        <f t="shared" si="17"/>
        <v>3643091.27942</v>
      </c>
      <c r="BB89" s="69">
        <f t="shared" si="374"/>
        <v>100844.09936493536</v>
      </c>
      <c r="BC89" s="69">
        <f t="shared" si="375"/>
        <v>881732.93316985667</v>
      </c>
      <c r="BD89" s="69">
        <f t="shared" si="305"/>
        <v>557782.43714108982</v>
      </c>
      <c r="BE89" s="69">
        <f t="shared" si="306"/>
        <v>2564867.4119977392</v>
      </c>
      <c r="BF89" s="69">
        <f t="shared" ref="BF89:BG89" si="382">AZ89-BD89</f>
        <v>234481.6475663539</v>
      </c>
      <c r="BG89" s="69">
        <f t="shared" si="382"/>
        <v>1078223.8674222608</v>
      </c>
      <c r="BI89" s="280">
        <f>0.75*BE89</f>
        <v>1923650.5589983044</v>
      </c>
      <c r="BJ89" s="280">
        <f>0.75*BD89</f>
        <v>418336.82785581739</v>
      </c>
      <c r="BK89" s="281">
        <f>BI89/B89</f>
        <v>0.19573888538605236</v>
      </c>
      <c r="BL89" s="281">
        <f>BI89/C89</f>
        <v>0.43831833588481134</v>
      </c>
      <c r="BM89" s="279"/>
      <c r="BN89" s="280">
        <f>0.25*BE89+BG89</f>
        <v>1719440.7204216956</v>
      </c>
      <c r="BO89" s="280">
        <f>BF89+0.25*BD89</f>
        <v>373927.25685162633</v>
      </c>
      <c r="BP89" s="281">
        <f>BN89/B89</f>
        <v>0.17495974439244827</v>
      </c>
      <c r="BQ89" s="281">
        <f>BN89/C89</f>
        <v>0.39178757893547494</v>
      </c>
      <c r="BR89" s="279"/>
      <c r="BS89" s="280">
        <f>SUM(AS89:AT89)</f>
        <v>463714.39279999997</v>
      </c>
      <c r="BT89" s="280">
        <f>BB89</f>
        <v>100844.09936493536</v>
      </c>
      <c r="BU89" s="281">
        <f>BS89/B89</f>
        <v>4.7184733193645523E-2</v>
      </c>
      <c r="BV89" s="281">
        <f>BS89/C89</f>
        <v>0.10566083326681314</v>
      </c>
      <c r="BW89" s="279"/>
      <c r="BX89" s="280">
        <f>H89</f>
        <v>15269.51966</v>
      </c>
      <c r="BY89" s="280">
        <f>BX89/D89</f>
        <v>3357.0239431676032</v>
      </c>
      <c r="BZ89" s="281">
        <f>BX89/B89</f>
        <v>1.553732690507563E-3</v>
      </c>
      <c r="CA89" s="281">
        <f>BX89/C89</f>
        <v>3.4792755970277601E-3</v>
      </c>
      <c r="CC89" s="21"/>
    </row>
    <row r="90" spans="1:81" ht="14.25" customHeight="1" x14ac:dyDescent="0.35">
      <c r="A90" s="68" t="s">
        <v>131</v>
      </c>
      <c r="B90" s="69">
        <f>'JMP Total sum FINAL calcs'!V90*100/'JMP Total sum FINAL calcs'!U90</f>
        <v>1492584</v>
      </c>
      <c r="C90" s="69">
        <f t="shared" si="0"/>
        <v>0</v>
      </c>
      <c r="D90" s="70">
        <f>[1]HH_Islam_wealth!D93</f>
        <v>4.958060044093755</v>
      </c>
      <c r="E90" s="74">
        <v>99</v>
      </c>
      <c r="F90" s="74">
        <v>1477408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2"/>
      <c r="U90" s="71"/>
      <c r="V90" s="71"/>
      <c r="W90" s="71"/>
      <c r="X90" s="71"/>
      <c r="Y90" s="71"/>
      <c r="Z90" s="71"/>
      <c r="AA90" s="69"/>
      <c r="AB90" s="73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102"/>
      <c r="AY90" s="71" t="s">
        <v>238</v>
      </c>
      <c r="AZ90" s="71">
        <f>AR90</f>
        <v>0</v>
      </c>
      <c r="BA90" s="71">
        <f t="shared" si="17"/>
        <v>0</v>
      </c>
      <c r="BB90" s="69" t="s">
        <v>238</v>
      </c>
      <c r="BC90" s="69" t="s">
        <v>238</v>
      </c>
      <c r="BD90" s="69">
        <f t="shared" si="305"/>
        <v>0</v>
      </c>
      <c r="BE90" s="69">
        <f t="shared" si="306"/>
        <v>0</v>
      </c>
      <c r="BF90" s="69">
        <f t="shared" ref="BF90:BG90" si="383">AZ90-BD90</f>
        <v>0</v>
      </c>
      <c r="BG90" s="69">
        <f t="shared" si="383"/>
        <v>0</v>
      </c>
      <c r="BI90" s="280">
        <f>0.75*BE90</f>
        <v>0</v>
      </c>
      <c r="BJ90" s="280">
        <f>0.75*BD90</f>
        <v>0</v>
      </c>
      <c r="BK90" s="281">
        <f>BI90/B90</f>
        <v>0</v>
      </c>
      <c r="BL90" s="281" t="e">
        <f>BI90/C90</f>
        <v>#DIV/0!</v>
      </c>
      <c r="BM90" s="279"/>
      <c r="BN90" s="280">
        <f>0.25*BE90+BG90</f>
        <v>0</v>
      </c>
      <c r="BO90" s="280">
        <f>BF90+0.25*BD90</f>
        <v>0</v>
      </c>
      <c r="BP90" s="281">
        <f>BN90/B90</f>
        <v>0</v>
      </c>
      <c r="BQ90" s="281" t="e">
        <f>BN90/C90</f>
        <v>#DIV/0!</v>
      </c>
      <c r="BR90" s="279"/>
      <c r="BS90" s="280">
        <f>SUM(AS90:AT90)</f>
        <v>0</v>
      </c>
      <c r="BT90" s="280" t="str">
        <f>BB90</f>
        <v>-</v>
      </c>
      <c r="BU90" s="281">
        <f>BS90/B90</f>
        <v>0</v>
      </c>
      <c r="BV90" s="281" t="e">
        <f>BS90/C90</f>
        <v>#DIV/0!</v>
      </c>
      <c r="BW90" s="279"/>
      <c r="BX90" s="280">
        <f>H90</f>
        <v>0</v>
      </c>
      <c r="BY90" s="280">
        <f>BX90/D90</f>
        <v>0</v>
      </c>
      <c r="BZ90" s="281">
        <f>BX90/B90</f>
        <v>0</v>
      </c>
      <c r="CA90" s="281" t="e">
        <f>BX90/C90</f>
        <v>#DIV/0!</v>
      </c>
      <c r="CC90" s="21"/>
    </row>
    <row r="91" spans="1:81" ht="14.25" customHeight="1" x14ac:dyDescent="0.35">
      <c r="A91" s="68" t="s">
        <v>133</v>
      </c>
      <c r="B91" s="69">
        <f>'JMP Total sum FINAL calcs'!V91*100/'JMP Total sum FINAL calcs'!U91</f>
        <v>1179551.0937417878</v>
      </c>
      <c r="C91" s="69">
        <f t="shared" si="0"/>
        <v>391186.31091</v>
      </c>
      <c r="D91" s="70">
        <f>[1]HH_Islam_wealth!D94</f>
        <v>2.74729241249358</v>
      </c>
      <c r="E91" s="70">
        <v>99.746020000000001</v>
      </c>
      <c r="F91" s="70">
        <v>390192.77967999998</v>
      </c>
      <c r="G91" s="71">
        <v>0</v>
      </c>
      <c r="H91" s="71">
        <v>0</v>
      </c>
      <c r="I91" s="71">
        <v>1.61402</v>
      </c>
      <c r="J91" s="71">
        <v>6313.8122499999999</v>
      </c>
      <c r="K91" s="71"/>
      <c r="L91" s="71"/>
      <c r="M91" s="71">
        <v>98.385980000000004</v>
      </c>
      <c r="N91" s="71">
        <v>384872.49865999998</v>
      </c>
      <c r="O91" s="71">
        <f t="shared" ref="O91:P91" si="384">M91</f>
        <v>98.385980000000004</v>
      </c>
      <c r="P91" s="71">
        <f t="shared" si="384"/>
        <v>384872.49865999998</v>
      </c>
      <c r="Q91" s="71">
        <v>0</v>
      </c>
      <c r="R91" s="71">
        <v>0</v>
      </c>
      <c r="S91" s="71"/>
      <c r="T91" s="72"/>
      <c r="U91" s="71">
        <v>9</v>
      </c>
      <c r="V91" s="71">
        <v>35206.767979999997</v>
      </c>
      <c r="W91" s="71">
        <v>89.385980000000004</v>
      </c>
      <c r="X91" s="71">
        <v>349665.73067999998</v>
      </c>
      <c r="Y91" s="71">
        <v>0</v>
      </c>
      <c r="Z91" s="71">
        <v>0</v>
      </c>
      <c r="AA91" s="69">
        <f t="shared" ref="AA91:AA96" si="385">P91+T91</f>
        <v>384872.49865999998</v>
      </c>
      <c r="AB91" s="73">
        <f t="shared" ref="AB91:AB96" si="386">AA91/(AA91+R91)</f>
        <v>1</v>
      </c>
      <c r="AC91" s="69">
        <f t="shared" ref="AC91:AC96" si="387">V91*AB91</f>
        <v>35206.767979999997</v>
      </c>
      <c r="AD91" s="69">
        <f t="shared" ref="AD91:AD96" si="388">V91*(1-AB91)</f>
        <v>0</v>
      </c>
      <c r="AE91" s="69">
        <f t="shared" ref="AE91:AE96" si="389">X91*AB91</f>
        <v>349665.73067999998</v>
      </c>
      <c r="AF91" s="69">
        <f t="shared" ref="AF91:AF96" si="390">X91*(1-AB91)</f>
        <v>0</v>
      </c>
      <c r="AG91" s="69">
        <f t="shared" ref="AG91:AG96" si="391">Z91*AB91</f>
        <v>0</v>
      </c>
      <c r="AH91" s="69">
        <f t="shared" ref="AH91:AH96" si="392">Z91*(1-AB91)</f>
        <v>0</v>
      </c>
      <c r="AI91" s="69"/>
      <c r="AJ91" s="69">
        <f>AC91/D91</f>
        <v>12815.078518724031</v>
      </c>
      <c r="AK91" s="69">
        <f>AD91/($AI$2*D91)</f>
        <v>0</v>
      </c>
      <c r="AL91" s="69">
        <f>AE91/D91</f>
        <v>127276.48833078743</v>
      </c>
      <c r="AM91" s="69">
        <f>AF91/($AI$2*D91)</f>
        <v>0</v>
      </c>
      <c r="AN91" s="69">
        <f t="shared" ref="AN91:AN96" si="393">AL91+AM91</f>
        <v>127276.48833078743</v>
      </c>
      <c r="AO91" s="69">
        <f>AG91/D91</f>
        <v>0</v>
      </c>
      <c r="AP91" s="69">
        <f>AH91/($AI$2*D91)</f>
        <v>0</v>
      </c>
      <c r="AQ91" s="69">
        <f t="shared" ref="AQ91:AQ96" si="394">AO91+AP91</f>
        <v>0</v>
      </c>
      <c r="AR91" s="69">
        <f t="shared" ref="AR91:AR96" si="395">AQ91+AN91</f>
        <v>127276.48833078743</v>
      </c>
      <c r="AS91" s="69">
        <f t="shared" ref="AS91:AS96" si="396">J91*AB91</f>
        <v>6313.8122499999999</v>
      </c>
      <c r="AT91" s="69">
        <f t="shared" ref="AT91:AT96" si="397">J91*(1-AB91)</f>
        <v>0</v>
      </c>
      <c r="AU91" s="69">
        <f>AS91/D91</f>
        <v>2298.1944773287778</v>
      </c>
      <c r="AV91" s="69">
        <f>AT91/($AI$2*D91)</f>
        <v>0</v>
      </c>
      <c r="AW91" s="69">
        <f t="shared" ref="AW91:AW96" si="398">SUM(AU91:AV91)</f>
        <v>2298.1944773287778</v>
      </c>
      <c r="AX91" s="102"/>
      <c r="AY91" s="102">
        <f t="shared" ref="AY91:AZ91" si="399">AQ91</f>
        <v>0</v>
      </c>
      <c r="AZ91" s="71">
        <f t="shared" si="399"/>
        <v>127276.48833078743</v>
      </c>
      <c r="BA91" s="71">
        <f t="shared" si="17"/>
        <v>349665.73067999998</v>
      </c>
      <c r="BB91" s="69">
        <f t="shared" ref="BB91:BB96" si="400">AW91</f>
        <v>2298.1944773287778</v>
      </c>
      <c r="BC91" s="69">
        <f t="shared" ref="BC91:BC96" si="401">BB91+AY91</f>
        <v>2298.1944773287778</v>
      </c>
      <c r="BD91" s="69">
        <f t="shared" si="305"/>
        <v>126953.23150572489</v>
      </c>
      <c r="BE91" s="69">
        <f t="shared" si="306"/>
        <v>348777.64965721895</v>
      </c>
      <c r="BF91" s="69">
        <f t="shared" ref="BF91:BG91" si="402">AZ91-BD91</f>
        <v>323.25682506253361</v>
      </c>
      <c r="BG91" s="69">
        <f t="shared" si="402"/>
        <v>888.08102278102888</v>
      </c>
      <c r="BI91" s="280">
        <f>0.75*BE91</f>
        <v>261583.23724291421</v>
      </c>
      <c r="BJ91" s="280">
        <f>0.75*BD91</f>
        <v>95214.923629293669</v>
      </c>
      <c r="BK91" s="281">
        <f>BI91/B91</f>
        <v>0.22176507540094456</v>
      </c>
      <c r="BL91" s="281">
        <f>BI91/C91</f>
        <v>0.66869220611121161</v>
      </c>
      <c r="BM91" s="279"/>
      <c r="BN91" s="280">
        <f>0.25*BE91+BG91</f>
        <v>88082.493437085766</v>
      </c>
      <c r="BO91" s="280">
        <f>BF91+0.25*BD91</f>
        <v>32061.564701493757</v>
      </c>
      <c r="BP91" s="281">
        <f>BN91/B91</f>
        <v>7.4674589260622273E-2</v>
      </c>
      <c r="BQ91" s="281">
        <f>BN91/C91</f>
        <v>0.22516762724182046</v>
      </c>
      <c r="BR91" s="279"/>
      <c r="BS91" s="280">
        <f>SUM(AS91:AT91)</f>
        <v>6313.8122499999999</v>
      </c>
      <c r="BT91" s="280">
        <f>BB91</f>
        <v>2298.1944773287778</v>
      </c>
      <c r="BU91" s="281">
        <f>BS91/B91</f>
        <v>5.3527246793279972E-3</v>
      </c>
      <c r="BV91" s="281">
        <f>BS91/C91</f>
        <v>1.6140166651824928E-2</v>
      </c>
      <c r="BW91" s="279"/>
      <c r="BX91" s="280">
        <f>H91</f>
        <v>0</v>
      </c>
      <c r="BY91" s="280">
        <f>BX91/D91</f>
        <v>0</v>
      </c>
      <c r="BZ91" s="281">
        <f>BX91/B91</f>
        <v>0</v>
      </c>
      <c r="CA91" s="281">
        <f>BX91/C91</f>
        <v>0</v>
      </c>
      <c r="CC91" s="21"/>
    </row>
    <row r="92" spans="1:81" ht="14.25" customHeight="1" x14ac:dyDescent="0.35">
      <c r="A92" s="68" t="s">
        <v>18</v>
      </c>
      <c r="B92" s="69">
        <f>'JMP Total sum FINAL calcs'!V92*100/'JMP Total sum FINAL calcs'!U92</f>
        <v>97553157.01136142</v>
      </c>
      <c r="C92" s="69">
        <f t="shared" si="0"/>
        <v>55893076.652149998</v>
      </c>
      <c r="D92" s="70">
        <f>[1]HH_Islam_wealth!D95</f>
        <v>4.1308575832092096</v>
      </c>
      <c r="E92" s="70">
        <v>97.957350000000005</v>
      </c>
      <c r="F92" s="70">
        <v>54751377.173100002</v>
      </c>
      <c r="G92" s="71">
        <v>0</v>
      </c>
      <c r="H92" s="71">
        <v>0</v>
      </c>
      <c r="I92" s="71">
        <v>2.42333</v>
      </c>
      <c r="J92" s="71">
        <v>1354475.7478499999</v>
      </c>
      <c r="K92" s="71"/>
      <c r="L92" s="71"/>
      <c r="M92" s="71">
        <v>91.130889999999994</v>
      </c>
      <c r="N92" s="71">
        <v>50935858.163649999</v>
      </c>
      <c r="O92" s="71">
        <f t="shared" ref="O92:P92" si="403">M92</f>
        <v>91.130889999999994</v>
      </c>
      <c r="P92" s="71">
        <f t="shared" si="403"/>
        <v>50935858.163649999</v>
      </c>
      <c r="Q92" s="71">
        <v>6.4457800000000001</v>
      </c>
      <c r="R92" s="71">
        <v>3602742.7406500001</v>
      </c>
      <c r="S92" s="71"/>
      <c r="T92" s="72"/>
      <c r="U92" s="71">
        <v>45.16545</v>
      </c>
      <c r="V92" s="71">
        <v>25244360.754500002</v>
      </c>
      <c r="W92" s="71">
        <v>48.441580000000002</v>
      </c>
      <c r="X92" s="71">
        <v>27075489.01622</v>
      </c>
      <c r="Y92" s="71">
        <v>3.9696400000000001</v>
      </c>
      <c r="Z92" s="71">
        <v>2218751.1335700001</v>
      </c>
      <c r="AA92" s="69">
        <f t="shared" si="385"/>
        <v>50935858.163649999</v>
      </c>
      <c r="AB92" s="73">
        <f t="shared" si="386"/>
        <v>0.93394141615455439</v>
      </c>
      <c r="AC92" s="69">
        <f t="shared" si="387"/>
        <v>23576754.032974187</v>
      </c>
      <c r="AD92" s="69">
        <f t="shared" si="388"/>
        <v>1667606.7215258148</v>
      </c>
      <c r="AE92" s="69">
        <f t="shared" si="389"/>
        <v>25286920.554885589</v>
      </c>
      <c r="AF92" s="69">
        <f t="shared" si="390"/>
        <v>1788568.4613344104</v>
      </c>
      <c r="AG92" s="69">
        <f t="shared" si="391"/>
        <v>2072183.5757808888</v>
      </c>
      <c r="AH92" s="69">
        <f t="shared" si="392"/>
        <v>146567.55778911134</v>
      </c>
      <c r="AI92" s="69"/>
      <c r="AJ92" s="69">
        <f>AC92/D92</f>
        <v>5707472.0098817144</v>
      </c>
      <c r="AK92" s="69">
        <f>AD92/($AI$2*D92)</f>
        <v>134565.01367530183</v>
      </c>
      <c r="AL92" s="69">
        <f>AE92/D92</f>
        <v>6121469.9479521895</v>
      </c>
      <c r="AM92" s="69">
        <f>AF92/($AI$2*D92)</f>
        <v>144325.83915137016</v>
      </c>
      <c r="AN92" s="69">
        <f t="shared" si="393"/>
        <v>6265795.7871035598</v>
      </c>
      <c r="AO92" s="69">
        <f>AG92/D92</f>
        <v>501635.20141767664</v>
      </c>
      <c r="AP92" s="69">
        <f>AH92/($AI$2*D92)</f>
        <v>11827.048406354152</v>
      </c>
      <c r="AQ92" s="69">
        <f t="shared" si="394"/>
        <v>513462.24982403079</v>
      </c>
      <c r="AR92" s="69">
        <f t="shared" si="395"/>
        <v>6779258.0369275901</v>
      </c>
      <c r="AS92" s="69">
        <f t="shared" si="396"/>
        <v>1265000.9980940281</v>
      </c>
      <c r="AT92" s="69">
        <f t="shared" si="397"/>
        <v>89474.749755971861</v>
      </c>
      <c r="AU92" s="69">
        <f>AS92/D92</f>
        <v>306232.05293639418</v>
      </c>
      <c r="AV92" s="69">
        <f>AT92/($AI$2*D92)</f>
        <v>7220.0302200090282</v>
      </c>
      <c r="AW92" s="69">
        <f t="shared" si="398"/>
        <v>313452.08315640321</v>
      </c>
      <c r="AX92" s="102"/>
      <c r="AY92" s="102">
        <f t="shared" ref="AY92:AZ92" si="404">AQ92</f>
        <v>513462.24982403079</v>
      </c>
      <c r="AZ92" s="71">
        <f t="shared" si="404"/>
        <v>6779258.0369275901</v>
      </c>
      <c r="BA92" s="71">
        <f t="shared" si="17"/>
        <v>29294240.149789996</v>
      </c>
      <c r="BB92" s="69">
        <f t="shared" si="400"/>
        <v>313452.08315640321</v>
      </c>
      <c r="BC92" s="69">
        <f t="shared" si="401"/>
        <v>826914.33298043394</v>
      </c>
      <c r="BD92" s="69">
        <f t="shared" si="305"/>
        <v>6640781.5226362897</v>
      </c>
      <c r="BE92" s="69">
        <f t="shared" si="306"/>
        <v>28695861.353370313</v>
      </c>
      <c r="BF92" s="69">
        <f t="shared" ref="BF92:BG92" si="405">AZ92-BD92</f>
        <v>138476.51429130044</v>
      </c>
      <c r="BG92" s="69">
        <f t="shared" si="405"/>
        <v>598378.79641968384</v>
      </c>
      <c r="BI92" s="280">
        <f>0.75*BE92</f>
        <v>21521896.015027735</v>
      </c>
      <c r="BJ92" s="280">
        <f>0.75*BD92</f>
        <v>4980586.141977217</v>
      </c>
      <c r="BK92" s="281">
        <f>BI92/B92</f>
        <v>0.22061711454936525</v>
      </c>
      <c r="BL92" s="281">
        <f>BI92/C92</f>
        <v>0.38505477429644891</v>
      </c>
      <c r="BM92" s="279"/>
      <c r="BN92" s="280">
        <f>0.25*BE92+BG92</f>
        <v>7772344.134762262</v>
      </c>
      <c r="BO92" s="280">
        <f>BF92+0.25*BD92</f>
        <v>1798671.8949503729</v>
      </c>
      <c r="BP92" s="281">
        <f>BN92/B92</f>
        <v>7.9672912418990854E-2</v>
      </c>
      <c r="BQ92" s="281">
        <f>BN92/C92</f>
        <v>0.13905736810899438</v>
      </c>
      <c r="BR92" s="279"/>
      <c r="BS92" s="280">
        <f>SUM(AS92:AT92)</f>
        <v>1354475.7478499999</v>
      </c>
      <c r="BT92" s="280">
        <f>BB92</f>
        <v>313452.08315640321</v>
      </c>
      <c r="BU92" s="281">
        <f>BS92/B92</f>
        <v>1.388448912721761E-2</v>
      </c>
      <c r="BV92" s="281">
        <f>BS92/C92</f>
        <v>2.4233336738279165E-2</v>
      </c>
      <c r="BW92" s="279"/>
      <c r="BX92" s="280">
        <f>H92</f>
        <v>0</v>
      </c>
      <c r="BY92" s="280">
        <f>BX92/D92</f>
        <v>0</v>
      </c>
      <c r="BZ92" s="281">
        <f>BX92/B92</f>
        <v>0</v>
      </c>
      <c r="CA92" s="281">
        <f>BX92/C92</f>
        <v>0</v>
      </c>
      <c r="CC92" s="21"/>
    </row>
    <row r="93" spans="1:81" ht="14.25" customHeight="1" x14ac:dyDescent="0.35">
      <c r="A93" s="68" t="s">
        <v>123</v>
      </c>
      <c r="B93" s="69">
        <f>'JMP Total sum FINAL calcs'!V93*100/'JMP Total sum FINAL calcs'!U93</f>
        <v>3912058.6507580732</v>
      </c>
      <c r="C93" s="69">
        <f t="shared" si="0"/>
        <v>1634028.79849</v>
      </c>
      <c r="D93" s="70">
        <f>[1]HH_Islam_wealth!D96</f>
        <v>3.5164757818394801</v>
      </c>
      <c r="E93" s="70">
        <v>58.748860000000001</v>
      </c>
      <c r="F93" s="70">
        <v>959973.31677999999</v>
      </c>
      <c r="G93" s="71">
        <v>0</v>
      </c>
      <c r="H93" s="71">
        <v>0</v>
      </c>
      <c r="I93" s="71">
        <v>17.100829999999998</v>
      </c>
      <c r="J93" s="71">
        <v>279432.45163000003</v>
      </c>
      <c r="K93" s="71"/>
      <c r="L93" s="71"/>
      <c r="M93" s="71">
        <v>82.738709999999998</v>
      </c>
      <c r="N93" s="71">
        <v>1351974.3278699999</v>
      </c>
      <c r="O93" s="71">
        <f t="shared" ref="O93:P93" si="406">M93</f>
        <v>82.738709999999998</v>
      </c>
      <c r="P93" s="71">
        <f t="shared" si="406"/>
        <v>1351974.3278699999</v>
      </c>
      <c r="Q93" s="71">
        <v>0.16045999999999999</v>
      </c>
      <c r="R93" s="71">
        <v>2622.01899</v>
      </c>
      <c r="S93" s="71"/>
      <c r="T93" s="72"/>
      <c r="U93" s="71">
        <v>4.8890500000000001</v>
      </c>
      <c r="V93" s="71">
        <v>79888.459849999999</v>
      </c>
      <c r="W93" s="71">
        <v>2.87826</v>
      </c>
      <c r="X93" s="71">
        <v>47031.605759999999</v>
      </c>
      <c r="Y93" s="71">
        <v>75.131860000000003</v>
      </c>
      <c r="Z93" s="71">
        <v>1227676.2812600001</v>
      </c>
      <c r="AA93" s="69">
        <f t="shared" si="385"/>
        <v>1351974.3278699999</v>
      </c>
      <c r="AB93" s="73">
        <f t="shared" si="386"/>
        <v>0.998064354007688</v>
      </c>
      <c r="AC93" s="69">
        <f t="shared" si="387"/>
        <v>79733.824072859366</v>
      </c>
      <c r="AD93" s="69">
        <f t="shared" si="388"/>
        <v>154.63577714063032</v>
      </c>
      <c r="AE93" s="69">
        <f t="shared" si="389"/>
        <v>46940.569220798658</v>
      </c>
      <c r="AF93" s="69">
        <f t="shared" si="390"/>
        <v>91.036539201341796</v>
      </c>
      <c r="AG93" s="69">
        <f t="shared" si="391"/>
        <v>1225299.9345863226</v>
      </c>
      <c r="AH93" s="69">
        <f t="shared" si="392"/>
        <v>2376.3466736774144</v>
      </c>
      <c r="AI93" s="69"/>
      <c r="AJ93" s="69">
        <f>AC93/D93</f>
        <v>22674.356093858933</v>
      </c>
      <c r="AK93" s="69">
        <f>AD93/($AI$2*D93)</f>
        <v>14.658215282777599</v>
      </c>
      <c r="AL93" s="69">
        <f>AE93/D93</f>
        <v>13348.753733274367</v>
      </c>
      <c r="AM93" s="69">
        <f>AF93/($AI$2*D93)</f>
        <v>8.6295242594391173</v>
      </c>
      <c r="AN93" s="69">
        <f t="shared" si="393"/>
        <v>13357.383257533806</v>
      </c>
      <c r="AO93" s="69">
        <f>AG93/D93</f>
        <v>348445.43531744846</v>
      </c>
      <c r="AP93" s="69">
        <f>AH93/($AI$2*D93)</f>
        <v>225.25835724030301</v>
      </c>
      <c r="AQ93" s="69">
        <f t="shared" si="394"/>
        <v>348670.69367468875</v>
      </c>
      <c r="AR93" s="69">
        <f t="shared" si="395"/>
        <v>362028.07693222258</v>
      </c>
      <c r="AS93" s="69">
        <f t="shared" si="396"/>
        <v>278891.56932488049</v>
      </c>
      <c r="AT93" s="69">
        <f t="shared" si="397"/>
        <v>540.88230511952531</v>
      </c>
      <c r="AU93" s="69">
        <f>AS93/D93</f>
        <v>79309.964472154388</v>
      </c>
      <c r="AV93" s="69">
        <f>AT93/($AI$2*D93)</f>
        <v>51.271247945918169</v>
      </c>
      <c r="AW93" s="69">
        <f t="shared" si="398"/>
        <v>79361.235720100303</v>
      </c>
      <c r="AX93" s="102"/>
      <c r="AY93" s="102">
        <f t="shared" ref="AY93:AZ93" si="407">AQ93</f>
        <v>348670.69367468875</v>
      </c>
      <c r="AZ93" s="71">
        <f t="shared" si="407"/>
        <v>362028.07693222258</v>
      </c>
      <c r="BA93" s="71">
        <f t="shared" si="17"/>
        <v>1274707.88702</v>
      </c>
      <c r="BB93" s="69">
        <f t="shared" si="400"/>
        <v>79361.235720100303</v>
      </c>
      <c r="BC93" s="69">
        <f t="shared" si="401"/>
        <v>428031.92939478904</v>
      </c>
      <c r="BD93" s="69">
        <f t="shared" si="305"/>
        <v>212687.36807760375</v>
      </c>
      <c r="BE93" s="69">
        <f t="shared" si="306"/>
        <v>748876.35195433802</v>
      </c>
      <c r="BF93" s="69">
        <f t="shared" ref="BF93:BG93" si="408">AZ93-BD93</f>
        <v>149340.70885461883</v>
      </c>
      <c r="BG93" s="69">
        <f t="shared" si="408"/>
        <v>525831.535065662</v>
      </c>
      <c r="BI93" s="280">
        <f>0.75*BE93</f>
        <v>561657.26396575349</v>
      </c>
      <c r="BJ93" s="280">
        <f>0.75*BD93</f>
        <v>159515.52605820281</v>
      </c>
      <c r="BK93" s="281">
        <f>BI93/B93</f>
        <v>0.14357076774830979</v>
      </c>
      <c r="BL93" s="281">
        <f>BI93/C93</f>
        <v>0.34372543769410852</v>
      </c>
      <c r="BM93" s="279"/>
      <c r="BN93" s="280">
        <f>0.25*BE93+BG93</f>
        <v>713050.62305424653</v>
      </c>
      <c r="BO93" s="280">
        <f>BF93+0.25*BD93</f>
        <v>202512.55087401977</v>
      </c>
      <c r="BP93" s="281">
        <f>BN93/B93</f>
        <v>0.18226992146860391</v>
      </c>
      <c r="BQ93" s="281">
        <f>BN93/C93</f>
        <v>0.43637579932077941</v>
      </c>
      <c r="BR93" s="279"/>
      <c r="BS93" s="280">
        <f>SUM(AS93:AT93)</f>
        <v>279432.45163000003</v>
      </c>
      <c r="BT93" s="280">
        <f>BB93</f>
        <v>79361.235720100303</v>
      </c>
      <c r="BU93" s="281">
        <f>BS93/B93</f>
        <v>7.1428492406639149E-2</v>
      </c>
      <c r="BV93" s="281">
        <f>BS93/C93</f>
        <v>0.17100827836585411</v>
      </c>
      <c r="BW93" s="279"/>
      <c r="BX93" s="280">
        <f>H93</f>
        <v>0</v>
      </c>
      <c r="BY93" s="280">
        <f>BX93/D93</f>
        <v>0</v>
      </c>
      <c r="BZ93" s="281">
        <f>BX93/B93</f>
        <v>0</v>
      </c>
      <c r="CA93" s="281">
        <f>BX93/C93</f>
        <v>0</v>
      </c>
      <c r="CC93" s="21"/>
    </row>
    <row r="94" spans="1:81" ht="14.25" customHeight="1" x14ac:dyDescent="0.35">
      <c r="A94" s="68" t="s">
        <v>33</v>
      </c>
      <c r="B94" s="69">
        <f>'JMP Total sum FINAL calcs'!V94*100/'JMP Total sum FINAL calcs'!U94</f>
        <v>38274617.3528869</v>
      </c>
      <c r="C94" s="69">
        <f t="shared" si="0"/>
        <v>11375981.414250001</v>
      </c>
      <c r="D94" s="70">
        <f>[1]HH_Islam_wealth!D97</f>
        <v>7.70302801425421</v>
      </c>
      <c r="E94" s="70">
        <v>67.759200000000007</v>
      </c>
      <c r="F94" s="70">
        <v>7708274.0025399998</v>
      </c>
      <c r="G94" s="71">
        <v>0</v>
      </c>
      <c r="H94" s="71">
        <v>0</v>
      </c>
      <c r="I94" s="71">
        <v>10.34615</v>
      </c>
      <c r="J94" s="71">
        <v>1176975.8051199999</v>
      </c>
      <c r="K94" s="71">
        <v>43.06682</v>
      </c>
      <c r="L94" s="71">
        <v>4899273.2274000002</v>
      </c>
      <c r="M94" s="71"/>
      <c r="N94" s="71"/>
      <c r="O94" s="71">
        <f t="shared" ref="O94:P94" si="409">K94</f>
        <v>43.06682</v>
      </c>
      <c r="P94" s="71">
        <f t="shared" si="409"/>
        <v>4899273.2274000002</v>
      </c>
      <c r="Q94" s="71">
        <v>1.6051599999999999</v>
      </c>
      <c r="R94" s="71">
        <v>182602.62831999999</v>
      </c>
      <c r="S94" s="71">
        <v>44.981879999999997</v>
      </c>
      <c r="T94" s="72">
        <v>5117129.7534100004</v>
      </c>
      <c r="U94" s="71">
        <v>5.9737999999999998</v>
      </c>
      <c r="V94" s="71">
        <v>679578.37379999994</v>
      </c>
      <c r="W94" s="71">
        <v>65.455619999999996</v>
      </c>
      <c r="X94" s="71">
        <v>7446218.9357000003</v>
      </c>
      <c r="Y94" s="71">
        <v>18.224430000000002</v>
      </c>
      <c r="Z94" s="71">
        <v>2073208.2996199999</v>
      </c>
      <c r="AA94" s="69">
        <f t="shared" si="385"/>
        <v>10016402.980810001</v>
      </c>
      <c r="AB94" s="73">
        <f t="shared" si="386"/>
        <v>0.98209603609232887</v>
      </c>
      <c r="AC94" s="69">
        <f t="shared" si="387"/>
        <v>667411.22712305095</v>
      </c>
      <c r="AD94" s="69">
        <f t="shared" si="388"/>
        <v>12167.146676949038</v>
      </c>
      <c r="AE94" s="69">
        <f t="shared" si="389"/>
        <v>7312902.1006266102</v>
      </c>
      <c r="AF94" s="69">
        <f t="shared" si="390"/>
        <v>133316.83507339013</v>
      </c>
      <c r="AG94" s="69">
        <f t="shared" si="391"/>
        <v>2036089.6530505193</v>
      </c>
      <c r="AH94" s="69">
        <f t="shared" si="392"/>
        <v>37118.646569480705</v>
      </c>
      <c r="AI94" s="69"/>
      <c r="AJ94" s="69">
        <f>AC94/D94</f>
        <v>86642.710618217607</v>
      </c>
      <c r="AK94" s="69">
        <f>AD94/($AI$2*D94)</f>
        <v>526.5092573307586</v>
      </c>
      <c r="AL94" s="69">
        <f>AE94/D94</f>
        <v>949354.21331641474</v>
      </c>
      <c r="AM94" s="69">
        <f>AF94/($AI$2*D94)</f>
        <v>5769.0229014136403</v>
      </c>
      <c r="AN94" s="69">
        <f t="shared" si="393"/>
        <v>955123.23621782835</v>
      </c>
      <c r="AO94" s="69">
        <f>AG94/D94</f>
        <v>264323.28290677379</v>
      </c>
      <c r="AP94" s="69">
        <f>AH94/($AI$2*D94)</f>
        <v>1606.2361667296643</v>
      </c>
      <c r="AQ94" s="69">
        <f t="shared" si="394"/>
        <v>265929.51907350344</v>
      </c>
      <c r="AR94" s="69">
        <f t="shared" si="395"/>
        <v>1221052.7552913318</v>
      </c>
      <c r="AS94" s="69">
        <f t="shared" si="396"/>
        <v>1155903.2727849293</v>
      </c>
      <c r="AT94" s="69">
        <f t="shared" si="397"/>
        <v>21072.532335070646</v>
      </c>
      <c r="AU94" s="69">
        <f>AS94/D94</f>
        <v>150058.29793763786</v>
      </c>
      <c r="AV94" s="69">
        <f>AT94/($AI$2*D94)</f>
        <v>911.87224452845419</v>
      </c>
      <c r="AW94" s="69">
        <f t="shared" si="398"/>
        <v>150970.17018216633</v>
      </c>
      <c r="AX94" s="102"/>
      <c r="AY94" s="102">
        <f t="shared" ref="AY94:AZ94" si="410">AQ94</f>
        <v>265929.51907350344</v>
      </c>
      <c r="AZ94" s="71">
        <f t="shared" si="410"/>
        <v>1221052.7552913318</v>
      </c>
      <c r="BA94" s="71">
        <f t="shared" si="17"/>
        <v>9519427.23532</v>
      </c>
      <c r="BB94" s="69">
        <f t="shared" si="400"/>
        <v>150970.17018216633</v>
      </c>
      <c r="BC94" s="69">
        <f t="shared" si="401"/>
        <v>416899.68925566977</v>
      </c>
      <c r="BD94" s="69">
        <f t="shared" si="305"/>
        <v>827375.57856336422</v>
      </c>
      <c r="BE94" s="69">
        <f t="shared" si="306"/>
        <v>6450287.7392349504</v>
      </c>
      <c r="BF94" s="69">
        <f t="shared" ref="BF94:BG94" si="411">AZ94-BD94</f>
        <v>393677.17672796757</v>
      </c>
      <c r="BG94" s="69">
        <f t="shared" si="411"/>
        <v>3069139.4960850496</v>
      </c>
      <c r="BI94" s="280">
        <f>0.75*BE94</f>
        <v>4837715.8044262128</v>
      </c>
      <c r="BJ94" s="280">
        <f>0.75*BD94</f>
        <v>620531.68392252317</v>
      </c>
      <c r="BK94" s="281">
        <f>BI94/B94</f>
        <v>0.12639488358101961</v>
      </c>
      <c r="BL94" s="281">
        <f>BI94/C94</f>
        <v>0.42525700669362027</v>
      </c>
      <c r="BM94" s="279"/>
      <c r="BN94" s="280">
        <f>0.25*BE94+BG94</f>
        <v>4681711.4308937872</v>
      </c>
      <c r="BO94" s="280">
        <f>BF94+0.25*BD94</f>
        <v>600521.07136880863</v>
      </c>
      <c r="BP94" s="281">
        <f>BN94/B94</f>
        <v>0.12231896109447753</v>
      </c>
      <c r="BQ94" s="281">
        <f>BN94/C94</f>
        <v>0.41154351966761227</v>
      </c>
      <c r="BR94" s="279"/>
      <c r="BS94" s="280">
        <f>SUM(AS94:AT94)</f>
        <v>1176975.8051199999</v>
      </c>
      <c r="BT94" s="280">
        <f>BB94</f>
        <v>150970.17018216633</v>
      </c>
      <c r="BU94" s="281">
        <f>BS94/B94</f>
        <v>3.0750818336560726E-2</v>
      </c>
      <c r="BV94" s="281">
        <f>BS94/C94</f>
        <v>0.10346147398286655</v>
      </c>
      <c r="BW94" s="279"/>
      <c r="BX94" s="280">
        <f>H94</f>
        <v>0</v>
      </c>
      <c r="BY94" s="280">
        <f>BX94/D94</f>
        <v>0</v>
      </c>
      <c r="BZ94" s="281">
        <f>BX94/B94</f>
        <v>0</v>
      </c>
      <c r="CA94" s="281">
        <f>BX94/C94</f>
        <v>0</v>
      </c>
      <c r="CC94" s="21"/>
    </row>
    <row r="95" spans="1:81" ht="14.25" customHeight="1" x14ac:dyDescent="0.35">
      <c r="A95" s="68" t="s">
        <v>135</v>
      </c>
      <c r="B95" s="69">
        <f>'JMP Total sum FINAL calcs'!V95*100/'JMP Total sum FINAL calcs'!U95</f>
        <v>8321571.1580342771</v>
      </c>
      <c r="C95" s="69">
        <f t="shared" si="0"/>
        <v>637765.28501999995</v>
      </c>
      <c r="D95" s="70">
        <f>[1]HH_Islam_wealth!D98</f>
        <v>3.1419453923882301</v>
      </c>
      <c r="E95" s="70">
        <v>100</v>
      </c>
      <c r="F95" s="70">
        <v>637765.28501999995</v>
      </c>
      <c r="G95" s="71">
        <v>0</v>
      </c>
      <c r="H95" s="71">
        <v>0</v>
      </c>
      <c r="I95" s="71">
        <v>0</v>
      </c>
      <c r="J95" s="71">
        <v>0</v>
      </c>
      <c r="K95" s="71">
        <v>8.2198100000000007</v>
      </c>
      <c r="L95" s="71">
        <v>52423.108809999998</v>
      </c>
      <c r="M95" s="71"/>
      <c r="N95" s="71"/>
      <c r="O95" s="71">
        <f t="shared" ref="O95:P95" si="412">K95</f>
        <v>8.2198100000000007</v>
      </c>
      <c r="P95" s="71">
        <f t="shared" si="412"/>
        <v>52423.108809999998</v>
      </c>
      <c r="Q95" s="71">
        <v>0</v>
      </c>
      <c r="R95" s="71">
        <v>0</v>
      </c>
      <c r="S95" s="71">
        <v>91.780190000000005</v>
      </c>
      <c r="T95" s="72">
        <v>585342.17620999995</v>
      </c>
      <c r="U95" s="71">
        <v>95</v>
      </c>
      <c r="V95" s="71">
        <v>605877.02076999994</v>
      </c>
      <c r="W95" s="71">
        <v>5</v>
      </c>
      <c r="X95" s="71">
        <v>31888.26425</v>
      </c>
      <c r="Y95" s="71">
        <v>0</v>
      </c>
      <c r="Z95" s="71">
        <v>0</v>
      </c>
      <c r="AA95" s="69">
        <f t="shared" si="385"/>
        <v>637765.28501999995</v>
      </c>
      <c r="AB95" s="73">
        <f t="shared" si="386"/>
        <v>1</v>
      </c>
      <c r="AC95" s="69">
        <f t="shared" si="387"/>
        <v>605877.02076999994</v>
      </c>
      <c r="AD95" s="69">
        <f t="shared" si="388"/>
        <v>0</v>
      </c>
      <c r="AE95" s="69">
        <f t="shared" si="389"/>
        <v>31888.26425</v>
      </c>
      <c r="AF95" s="69">
        <f t="shared" si="390"/>
        <v>0</v>
      </c>
      <c r="AG95" s="69">
        <f t="shared" si="391"/>
        <v>0</v>
      </c>
      <c r="AH95" s="69">
        <f t="shared" si="392"/>
        <v>0</v>
      </c>
      <c r="AI95" s="69"/>
      <c r="AJ95" s="69">
        <f>AC95/D95</f>
        <v>192834.99396196241</v>
      </c>
      <c r="AK95" s="69">
        <f>AD95/($AI$2*D95)</f>
        <v>0</v>
      </c>
      <c r="AL95" s="69">
        <f>AE95/D95</f>
        <v>10149.210208189312</v>
      </c>
      <c r="AM95" s="69">
        <f>AF95/($AI$2*D95)</f>
        <v>0</v>
      </c>
      <c r="AN95" s="69">
        <f t="shared" si="393"/>
        <v>10149.210208189312</v>
      </c>
      <c r="AO95" s="69">
        <f>AG95/D95</f>
        <v>0</v>
      </c>
      <c r="AP95" s="69">
        <f>AH95/($AI$2*D95)</f>
        <v>0</v>
      </c>
      <c r="AQ95" s="69">
        <f t="shared" si="394"/>
        <v>0</v>
      </c>
      <c r="AR95" s="69">
        <f t="shared" si="395"/>
        <v>10149.210208189312</v>
      </c>
      <c r="AS95" s="69">
        <f t="shared" si="396"/>
        <v>0</v>
      </c>
      <c r="AT95" s="69">
        <f t="shared" si="397"/>
        <v>0</v>
      </c>
      <c r="AU95" s="69">
        <f>AS95/D95</f>
        <v>0</v>
      </c>
      <c r="AV95" s="69">
        <f>AT95/($AI$2*D95)</f>
        <v>0</v>
      </c>
      <c r="AW95" s="69">
        <f t="shared" si="398"/>
        <v>0</v>
      </c>
      <c r="AX95" s="102"/>
      <c r="AY95" s="102">
        <f t="shared" ref="AY95:AZ95" si="413">AQ95</f>
        <v>0</v>
      </c>
      <c r="AZ95" s="71">
        <f t="shared" si="413"/>
        <v>10149.210208189312</v>
      </c>
      <c r="BA95" s="71">
        <f t="shared" si="17"/>
        <v>31888.26425</v>
      </c>
      <c r="BB95" s="69">
        <f t="shared" si="400"/>
        <v>0</v>
      </c>
      <c r="BC95" s="69">
        <f t="shared" si="401"/>
        <v>0</v>
      </c>
      <c r="BD95" s="69">
        <f t="shared" si="305"/>
        <v>10149.210208189312</v>
      </c>
      <c r="BE95" s="69">
        <f t="shared" si="306"/>
        <v>31888.26425</v>
      </c>
      <c r="BF95" s="69">
        <f t="shared" ref="BF95:BG95" si="414">AZ95-BD95</f>
        <v>0</v>
      </c>
      <c r="BG95" s="69">
        <f t="shared" si="414"/>
        <v>0</v>
      </c>
      <c r="BI95" s="280">
        <f>0.75*BE95</f>
        <v>23916.198187499998</v>
      </c>
      <c r="BJ95" s="280">
        <f>0.75*BD95</f>
        <v>7611.9076561419843</v>
      </c>
      <c r="BK95" s="281">
        <f>BI95/B95</f>
        <v>2.8740003219715885E-3</v>
      </c>
      <c r="BL95" s="281">
        <f>BI95/C95</f>
        <v>3.7499999998824016E-2</v>
      </c>
      <c r="BM95" s="279"/>
      <c r="BN95" s="280">
        <f>0.25*BE95+BG95</f>
        <v>7972.0660625</v>
      </c>
      <c r="BO95" s="280">
        <f>BF95+0.25*BD95</f>
        <v>2537.3025520473279</v>
      </c>
      <c r="BP95" s="281">
        <f>BN95/B95</f>
        <v>9.5800010732386299E-4</v>
      </c>
      <c r="BQ95" s="281">
        <f>BN95/C95</f>
        <v>1.2499999999608007E-2</v>
      </c>
      <c r="BR95" s="279"/>
      <c r="BS95" s="280">
        <f>SUM(AS95:AT95)</f>
        <v>0</v>
      </c>
      <c r="BT95" s="280">
        <f>BB95</f>
        <v>0</v>
      </c>
      <c r="BU95" s="281">
        <f>BS95/B95</f>
        <v>0</v>
      </c>
      <c r="BV95" s="281">
        <f>BS95/C95</f>
        <v>0</v>
      </c>
      <c r="BW95" s="279"/>
      <c r="BX95" s="280">
        <f>H95</f>
        <v>0</v>
      </c>
      <c r="BY95" s="280">
        <f>BX95/D95</f>
        <v>0</v>
      </c>
      <c r="BZ95" s="281">
        <f>BX95/B95</f>
        <v>0</v>
      </c>
      <c r="CA95" s="281">
        <f>BX95/C95</f>
        <v>0</v>
      </c>
      <c r="CC95" s="21"/>
    </row>
    <row r="96" spans="1:81" ht="14.25" customHeight="1" x14ac:dyDescent="0.35">
      <c r="A96" s="68" t="s">
        <v>99</v>
      </c>
      <c r="B96" s="69">
        <f>'JMP Total sum FINAL calcs'!V96*100/'JMP Total sum FINAL calcs'!U96</f>
        <v>9702354.1157046016</v>
      </c>
      <c r="C96" s="69">
        <f t="shared" si="0"/>
        <v>897758.56320000009</v>
      </c>
      <c r="D96" s="70">
        <f>[1]HH_Islam_wealth!D99</f>
        <v>5.0689345119236604</v>
      </c>
      <c r="E96" s="70">
        <v>78.889120000000005</v>
      </c>
      <c r="F96" s="70">
        <v>708233.87419999996</v>
      </c>
      <c r="G96" s="71">
        <v>0.92891000000000001</v>
      </c>
      <c r="H96" s="71">
        <v>8339.3482000000004</v>
      </c>
      <c r="I96" s="71">
        <v>1.9155500000000001</v>
      </c>
      <c r="J96" s="71">
        <v>17197.01367</v>
      </c>
      <c r="K96" s="71"/>
      <c r="L96" s="71"/>
      <c r="M96" s="71">
        <v>96.259240000000005</v>
      </c>
      <c r="N96" s="71">
        <v>864175.57960000006</v>
      </c>
      <c r="O96" s="71">
        <f t="shared" ref="O96:P96" si="415">M96</f>
        <v>96.259240000000005</v>
      </c>
      <c r="P96" s="71">
        <f t="shared" si="415"/>
        <v>864175.57960000006</v>
      </c>
      <c r="Q96" s="71">
        <v>0.89629999999999999</v>
      </c>
      <c r="R96" s="71">
        <v>8046.6217299999998</v>
      </c>
      <c r="S96" s="71"/>
      <c r="T96" s="72"/>
      <c r="U96" s="71">
        <v>12.622170000000001</v>
      </c>
      <c r="V96" s="71">
        <v>113316.60571</v>
      </c>
      <c r="W96" s="71">
        <v>84.220519999999993</v>
      </c>
      <c r="X96" s="71">
        <v>756096.96233000001</v>
      </c>
      <c r="Y96" s="71">
        <v>0.31285000000000002</v>
      </c>
      <c r="Z96" s="71">
        <v>2808.6332900000002</v>
      </c>
      <c r="AA96" s="69">
        <f t="shared" si="385"/>
        <v>864175.57960000006</v>
      </c>
      <c r="AB96" s="73">
        <f t="shared" si="386"/>
        <v>0.99077457359176346</v>
      </c>
      <c r="AC96" s="69">
        <f t="shared" si="387"/>
        <v>112271.21170319125</v>
      </c>
      <c r="AD96" s="69">
        <f t="shared" si="388"/>
        <v>1045.3940068087611</v>
      </c>
      <c r="AE96" s="69">
        <f t="shared" si="389"/>
        <v>749121.64544653345</v>
      </c>
      <c r="AF96" s="69">
        <f t="shared" si="390"/>
        <v>6975.3168834666076</v>
      </c>
      <c r="AG96" s="69">
        <f t="shared" si="391"/>
        <v>2782.722450275382</v>
      </c>
      <c r="AH96" s="69">
        <f t="shared" si="392"/>
        <v>25.91083972461827</v>
      </c>
      <c r="AI96" s="69"/>
      <c r="AJ96" s="69">
        <f>AC96/D96</f>
        <v>22148.877922785457</v>
      </c>
      <c r="AK96" s="69">
        <f>AD96/($AI$2*D96)</f>
        <v>68.745151099616677</v>
      </c>
      <c r="AL96" s="69">
        <f>AE96/D96</f>
        <v>147786.80681006506</v>
      </c>
      <c r="AM96" s="69">
        <f>AF96/($AI$2*D96)</f>
        <v>458.69711324004169</v>
      </c>
      <c r="AN96" s="69">
        <f t="shared" si="393"/>
        <v>148245.50392330511</v>
      </c>
      <c r="AO96" s="69">
        <f>AG96/D96</f>
        <v>548.97581409457564</v>
      </c>
      <c r="AP96" s="69">
        <f>AH96/($AI$2*D96)</f>
        <v>1.7038978417566961</v>
      </c>
      <c r="AQ96" s="69">
        <f t="shared" si="394"/>
        <v>550.6797119363323</v>
      </c>
      <c r="AR96" s="69">
        <f t="shared" si="395"/>
        <v>148796.18363524144</v>
      </c>
      <c r="AS96" s="69">
        <f t="shared" si="396"/>
        <v>17038.363885945979</v>
      </c>
      <c r="AT96" s="69">
        <f t="shared" si="397"/>
        <v>158.64978405402272</v>
      </c>
      <c r="AU96" s="69">
        <f>AS96/D96</f>
        <v>3361.3304424956796</v>
      </c>
      <c r="AV96" s="69">
        <f>AT96/($AI$2*D96)</f>
        <v>10.432816053737438</v>
      </c>
      <c r="AW96" s="69">
        <f t="shared" si="398"/>
        <v>3371.7632585494171</v>
      </c>
      <c r="AX96" s="102"/>
      <c r="AY96" s="102">
        <f t="shared" ref="AY96:AZ96" si="416">AQ96</f>
        <v>550.6797119363323</v>
      </c>
      <c r="AZ96" s="71">
        <f t="shared" si="416"/>
        <v>148796.18363524144</v>
      </c>
      <c r="BA96" s="71">
        <f t="shared" si="17"/>
        <v>758905.59562000004</v>
      </c>
      <c r="BB96" s="69">
        <f t="shared" si="400"/>
        <v>3371.7632585494171</v>
      </c>
      <c r="BC96" s="69">
        <f t="shared" si="401"/>
        <v>3922.4429704857494</v>
      </c>
      <c r="BD96" s="69">
        <f t="shared" si="305"/>
        <v>117383.99986342598</v>
      </c>
      <c r="BE96" s="69">
        <f t="shared" si="306"/>
        <v>598693.9460153766</v>
      </c>
      <c r="BF96" s="69">
        <f t="shared" ref="BF96:BG96" si="417">AZ96-BD96</f>
        <v>31412.183771815457</v>
      </c>
      <c r="BG96" s="69">
        <f t="shared" si="417"/>
        <v>160211.64960462344</v>
      </c>
      <c r="BI96" s="280">
        <f>0.75*BE96</f>
        <v>449020.45951153245</v>
      </c>
      <c r="BJ96" s="280">
        <f>0.75*BD96</f>
        <v>88037.999897569491</v>
      </c>
      <c r="BK96" s="281">
        <f>BI96/B96</f>
        <v>4.6279537332566616E-2</v>
      </c>
      <c r="BL96" s="281">
        <f>BI96/C96</f>
        <v>0.50015725598988348</v>
      </c>
      <c r="BM96" s="279"/>
      <c r="BN96" s="280">
        <f>0.25*BE96+BG96</f>
        <v>309885.13610846759</v>
      </c>
      <c r="BO96" s="280">
        <f>BF96+0.25*BD96</f>
        <v>60758.183737671949</v>
      </c>
      <c r="BP96" s="281">
        <f>BN96/B96</f>
        <v>3.1939169856403785E-2</v>
      </c>
      <c r="BQ96" s="281">
        <f>BN96/C96</f>
        <v>0.34517647484631375</v>
      </c>
      <c r="BR96" s="279"/>
      <c r="BS96" s="280">
        <f>SUM(AS96:AT96)</f>
        <v>17197.01367</v>
      </c>
      <c r="BT96" s="280">
        <f>BB96</f>
        <v>3371.7632585494171</v>
      </c>
      <c r="BU96" s="281">
        <f>BS96/B96</f>
        <v>1.7724578452732679E-3</v>
      </c>
      <c r="BV96" s="281">
        <f>BS96/C96</f>
        <v>1.9155499457117291E-2</v>
      </c>
      <c r="BW96" s="279"/>
      <c r="BX96" s="280">
        <f>H96</f>
        <v>8339.3482000000004</v>
      </c>
      <c r="BY96" s="280">
        <f>BX96/D96</f>
        <v>1645.1875991657305</v>
      </c>
      <c r="BZ96" s="281">
        <f>BX96/B96</f>
        <v>8.5951802011654187E-4</v>
      </c>
      <c r="CA96" s="281">
        <f>BX96/C96</f>
        <v>9.2890767538601395E-3</v>
      </c>
      <c r="CC96" s="21"/>
    </row>
    <row r="97" spans="1:81" ht="14.25" customHeight="1" x14ac:dyDescent="0.35">
      <c r="A97" s="68" t="s">
        <v>138</v>
      </c>
      <c r="B97" s="69" t="e">
        <f>'JMP Total sum FINAL calcs'!V97*100/'JMP Total sum FINAL calcs'!U97</f>
        <v>#DIV/0!</v>
      </c>
      <c r="C97" s="69">
        <f t="shared" si="0"/>
        <v>0</v>
      </c>
      <c r="D97" s="70">
        <f>[1]HH_Islam_wealth!D100</f>
        <v>4.958060044093755</v>
      </c>
      <c r="E97" s="74">
        <v>100</v>
      </c>
      <c r="F97" s="74">
        <v>4136528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2"/>
      <c r="U97" s="71"/>
      <c r="V97" s="71"/>
      <c r="W97" s="71"/>
      <c r="X97" s="71"/>
      <c r="Y97" s="71"/>
      <c r="Z97" s="71"/>
      <c r="AA97" s="69"/>
      <c r="AB97" s="73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102"/>
      <c r="AY97" s="71" t="s">
        <v>238</v>
      </c>
      <c r="AZ97" s="71">
        <f t="shared" ref="AZ97:AZ99" si="418">AR97</f>
        <v>0</v>
      </c>
      <c r="BA97" s="71">
        <f t="shared" si="17"/>
        <v>0</v>
      </c>
      <c r="BB97" s="69" t="s">
        <v>238</v>
      </c>
      <c r="BC97" s="69" t="s">
        <v>238</v>
      </c>
      <c r="BD97" s="69">
        <f t="shared" si="305"/>
        <v>0</v>
      </c>
      <c r="BE97" s="69">
        <f t="shared" si="306"/>
        <v>0</v>
      </c>
      <c r="BF97" s="69">
        <f t="shared" ref="BF97:BG97" si="419">AZ97-BD97</f>
        <v>0</v>
      </c>
      <c r="BG97" s="69">
        <f t="shared" si="419"/>
        <v>0</v>
      </c>
      <c r="BI97" s="280">
        <f>0.75*BE97</f>
        <v>0</v>
      </c>
      <c r="BJ97" s="280">
        <f>0.75*BD97</f>
        <v>0</v>
      </c>
      <c r="BK97" s="281" t="e">
        <f>BI97/B97</f>
        <v>#DIV/0!</v>
      </c>
      <c r="BL97" s="281" t="e">
        <f>BI97/C97</f>
        <v>#DIV/0!</v>
      </c>
      <c r="BM97" s="279"/>
      <c r="BN97" s="280">
        <f>0.25*BE97+BG97</f>
        <v>0</v>
      </c>
      <c r="BO97" s="280">
        <f>BF97+0.25*BD97</f>
        <v>0</v>
      </c>
      <c r="BP97" s="281" t="e">
        <f>BN97/B97</f>
        <v>#DIV/0!</v>
      </c>
      <c r="BQ97" s="281" t="e">
        <f>BN97/C97</f>
        <v>#DIV/0!</v>
      </c>
      <c r="BR97" s="279"/>
      <c r="BS97" s="280">
        <f>SUM(AS97:AT97)</f>
        <v>0</v>
      </c>
      <c r="BT97" s="280" t="str">
        <f>BB97</f>
        <v>-</v>
      </c>
      <c r="BU97" s="281" t="e">
        <f>BS97/B97</f>
        <v>#DIV/0!</v>
      </c>
      <c r="BV97" s="281" t="e">
        <f>BS97/C97</f>
        <v>#DIV/0!</v>
      </c>
      <c r="BW97" s="279"/>
      <c r="BX97" s="280">
        <f>H97</f>
        <v>0</v>
      </c>
      <c r="BY97" s="280">
        <f>BX97/D97</f>
        <v>0</v>
      </c>
      <c r="BZ97" s="281" t="e">
        <f>BX97/B97</f>
        <v>#DIV/0!</v>
      </c>
      <c r="CA97" s="281" t="e">
        <f>BX97/C97</f>
        <v>#DIV/0!</v>
      </c>
      <c r="CC97" s="21"/>
    </row>
    <row r="98" spans="1:81" ht="14.25" customHeight="1" x14ac:dyDescent="0.35">
      <c r="A98" s="68" t="s">
        <v>139</v>
      </c>
      <c r="B98" s="69">
        <f>'JMP Total sum FINAL calcs'!V98*100/'JMP Total sum FINAL calcs'!U98</f>
        <v>6082357.0000000009</v>
      </c>
      <c r="C98" s="69">
        <f t="shared" si="0"/>
        <v>0</v>
      </c>
      <c r="D98" s="70">
        <f>[1]HH_Islam_wealth!D101</f>
        <v>4.958060044093755</v>
      </c>
      <c r="E98" s="75">
        <v>86.9</v>
      </c>
      <c r="F98" s="75">
        <v>5287620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2"/>
      <c r="U98" s="71"/>
      <c r="V98" s="71"/>
      <c r="W98" s="71"/>
      <c r="X98" s="71"/>
      <c r="Y98" s="71"/>
      <c r="Z98" s="71"/>
      <c r="AA98" s="69"/>
      <c r="AB98" s="73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102"/>
      <c r="AY98" s="71" t="s">
        <v>238</v>
      </c>
      <c r="AZ98" s="71">
        <f t="shared" si="418"/>
        <v>0</v>
      </c>
      <c r="BA98" s="71">
        <f t="shared" si="17"/>
        <v>0</v>
      </c>
      <c r="BB98" s="69" t="s">
        <v>238</v>
      </c>
      <c r="BC98" s="69" t="s">
        <v>238</v>
      </c>
      <c r="BD98" s="69">
        <f t="shared" si="305"/>
        <v>0</v>
      </c>
      <c r="BE98" s="69">
        <f t="shared" si="306"/>
        <v>0</v>
      </c>
      <c r="BF98" s="69">
        <f t="shared" ref="BF98:BG98" si="420">AZ98-BD98</f>
        <v>0</v>
      </c>
      <c r="BG98" s="69">
        <f t="shared" si="420"/>
        <v>0</v>
      </c>
      <c r="BI98" s="280">
        <f>0.75*BE98</f>
        <v>0</v>
      </c>
      <c r="BJ98" s="280">
        <f>0.75*BD98</f>
        <v>0</v>
      </c>
      <c r="BK98" s="281">
        <f>BI98/B98</f>
        <v>0</v>
      </c>
      <c r="BL98" s="281" t="e">
        <f>BI98/C98</f>
        <v>#DIV/0!</v>
      </c>
      <c r="BM98" s="279"/>
      <c r="BN98" s="280">
        <f>0.25*BE98+BG98</f>
        <v>0</v>
      </c>
      <c r="BO98" s="280">
        <f>BF98+0.25*BD98</f>
        <v>0</v>
      </c>
      <c r="BP98" s="281">
        <f>BN98/B98</f>
        <v>0</v>
      </c>
      <c r="BQ98" s="281" t="e">
        <f>BN98/C98</f>
        <v>#DIV/0!</v>
      </c>
      <c r="BR98" s="279"/>
      <c r="BS98" s="280">
        <f>SUM(AS98:AT98)</f>
        <v>0</v>
      </c>
      <c r="BT98" s="280" t="str">
        <f>BB98</f>
        <v>-</v>
      </c>
      <c r="BU98" s="281">
        <f>BS98/B98</f>
        <v>0</v>
      </c>
      <c r="BV98" s="281" t="e">
        <f>BS98/C98</f>
        <v>#DIV/0!</v>
      </c>
      <c r="BW98" s="279"/>
      <c r="BX98" s="280">
        <f>H98</f>
        <v>0</v>
      </c>
      <c r="BY98" s="280">
        <f>BX98/D98</f>
        <v>0</v>
      </c>
      <c r="BZ98" s="281">
        <f>BX98/B98</f>
        <v>0</v>
      </c>
      <c r="CA98" s="281" t="e">
        <f>BX98/C98</f>
        <v>#DIV/0!</v>
      </c>
      <c r="CC98" s="21"/>
    </row>
    <row r="99" spans="1:81" ht="14.25" customHeight="1" x14ac:dyDescent="0.35">
      <c r="A99" s="68" t="s">
        <v>142</v>
      </c>
      <c r="B99" s="69">
        <f>'JMP Total sum FINAL calcs'!V99*100/'JMP Total sum FINAL calcs'!U99</f>
        <v>6374619.6565950857</v>
      </c>
      <c r="C99" s="69">
        <f t="shared" si="0"/>
        <v>0</v>
      </c>
      <c r="D99" s="70">
        <f>[1]HH_Islam_wealth!D102</f>
        <v>4.958060044093755</v>
      </c>
      <c r="E99" s="75">
        <v>39.799999999999997</v>
      </c>
      <c r="F99" s="75">
        <v>2537768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2"/>
      <c r="U99" s="71"/>
      <c r="V99" s="71"/>
      <c r="W99" s="71"/>
      <c r="X99" s="71"/>
      <c r="Y99" s="71"/>
      <c r="Z99" s="71"/>
      <c r="AA99" s="69"/>
      <c r="AB99" s="73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102"/>
      <c r="AY99" s="71" t="s">
        <v>238</v>
      </c>
      <c r="AZ99" s="71">
        <f t="shared" si="418"/>
        <v>0</v>
      </c>
      <c r="BA99" s="71">
        <f t="shared" si="17"/>
        <v>0</v>
      </c>
      <c r="BB99" s="69" t="s">
        <v>238</v>
      </c>
      <c r="BC99" s="69" t="s">
        <v>238</v>
      </c>
      <c r="BD99" s="69">
        <f t="shared" si="305"/>
        <v>0</v>
      </c>
      <c r="BE99" s="69">
        <f t="shared" si="306"/>
        <v>0</v>
      </c>
      <c r="BF99" s="69">
        <f t="shared" ref="BF99:BG99" si="421">AZ99-BD99</f>
        <v>0</v>
      </c>
      <c r="BG99" s="69">
        <f t="shared" si="421"/>
        <v>0</v>
      </c>
      <c r="BI99" s="280">
        <f>0.75*BE99</f>
        <v>0</v>
      </c>
      <c r="BJ99" s="280">
        <f>0.75*BD99</f>
        <v>0</v>
      </c>
      <c r="BK99" s="281">
        <f>BI99/B99</f>
        <v>0</v>
      </c>
      <c r="BL99" s="281" t="e">
        <f>BI99/C99</f>
        <v>#DIV/0!</v>
      </c>
      <c r="BM99" s="279"/>
      <c r="BN99" s="280">
        <f>0.25*BE99+BG99</f>
        <v>0</v>
      </c>
      <c r="BO99" s="280">
        <f>BF99+0.25*BD99</f>
        <v>0</v>
      </c>
      <c r="BP99" s="281">
        <f>BN99/B99</f>
        <v>0</v>
      </c>
      <c r="BQ99" s="281" t="e">
        <f>BN99/C99</f>
        <v>#DIV/0!</v>
      </c>
      <c r="BR99" s="279"/>
      <c r="BS99" s="280">
        <f>SUM(AS99:AT99)</f>
        <v>0</v>
      </c>
      <c r="BT99" s="280" t="str">
        <f>BB99</f>
        <v>-</v>
      </c>
      <c r="BU99" s="281">
        <f>BS99/B99</f>
        <v>0</v>
      </c>
      <c r="BV99" s="281" t="e">
        <f>BS99/C99</f>
        <v>#DIV/0!</v>
      </c>
      <c r="BW99" s="279"/>
      <c r="BX99" s="280">
        <f>H99</f>
        <v>0</v>
      </c>
      <c r="BY99" s="280">
        <f>BX99/D99</f>
        <v>0</v>
      </c>
      <c r="BZ99" s="281">
        <f>BX99/B99</f>
        <v>0</v>
      </c>
      <c r="CA99" s="281" t="e">
        <f>BX99/C99</f>
        <v>#DIV/0!</v>
      </c>
      <c r="CC99" s="21"/>
    </row>
    <row r="100" spans="1:81" ht="14.25" customHeight="1" x14ac:dyDescent="0.35">
      <c r="A100" s="68" t="s">
        <v>51</v>
      </c>
      <c r="B100" s="69">
        <f>'JMP Total sum FINAL calcs'!V100*100/'JMP Total sum FINAL calcs'!U100</f>
        <v>35739582.13855359</v>
      </c>
      <c r="C100" s="69">
        <f t="shared" si="0"/>
        <v>13613920.475490002</v>
      </c>
      <c r="D100" s="70">
        <f>[1]HH_Islam_wealth!D103</f>
        <v>5.2361663882698997</v>
      </c>
      <c r="E100" s="70">
        <v>51.850960000000001</v>
      </c>
      <c r="F100" s="70">
        <v>7058947.8358399998</v>
      </c>
      <c r="G100" s="71">
        <v>18.857520000000001</v>
      </c>
      <c r="H100" s="71">
        <v>2567247.4008900002</v>
      </c>
      <c r="I100" s="71">
        <v>5.543E-2</v>
      </c>
      <c r="J100" s="71">
        <v>7546.3276699999997</v>
      </c>
      <c r="K100" s="71"/>
      <c r="L100" s="71"/>
      <c r="M100" s="71">
        <v>78.993780000000001</v>
      </c>
      <c r="N100" s="71">
        <v>10754150.034910001</v>
      </c>
      <c r="O100" s="71">
        <f t="shared" ref="O100:P100" si="422">M100</f>
        <v>78.993780000000001</v>
      </c>
      <c r="P100" s="71">
        <f t="shared" si="422"/>
        <v>10754150.034910001</v>
      </c>
      <c r="Q100" s="71">
        <v>2.09327</v>
      </c>
      <c r="R100" s="71">
        <v>284976.71201999998</v>
      </c>
      <c r="S100" s="71"/>
      <c r="T100" s="72"/>
      <c r="U100" s="71">
        <v>3.2881900000000002</v>
      </c>
      <c r="V100" s="71">
        <v>447651.05909</v>
      </c>
      <c r="W100" s="71">
        <v>54.748620000000003</v>
      </c>
      <c r="X100" s="71">
        <v>7453434.1128000002</v>
      </c>
      <c r="Y100" s="71">
        <v>23.050239999999999</v>
      </c>
      <c r="Z100" s="71">
        <v>3138041.5750299999</v>
      </c>
      <c r="AA100" s="69">
        <f t="shared" ref="AA100:AA101" si="423">P100+T100</f>
        <v>10754150.034910001</v>
      </c>
      <c r="AB100" s="73">
        <f t="shared" ref="AB100:AB101" si="424">AA100/(AA100+R100)</f>
        <v>0.97418485007437272</v>
      </c>
      <c r="AC100" s="69">
        <f t="shared" ref="AC100:AC101" si="425">V100*AB100</f>
        <v>436094.87988522579</v>
      </c>
      <c r="AD100" s="69">
        <f t="shared" ref="AD100:AD101" si="426">V100*(1-AB100)</f>
        <v>11556.179204774186</v>
      </c>
      <c r="AE100" s="69">
        <f t="shared" ref="AE100:AE101" si="427">X100*AB100</f>
        <v>7261022.5937172836</v>
      </c>
      <c r="AF100" s="69">
        <f t="shared" ref="AF100:AF101" si="428">X100*(1-AB100)</f>
        <v>192411.51908271675</v>
      </c>
      <c r="AG100" s="69">
        <f t="shared" ref="AG100:AG101" si="429">Z100*AB100</f>
        <v>3057032.5612977492</v>
      </c>
      <c r="AH100" s="69">
        <f t="shared" ref="AH100:AH101" si="430">Z100*(1-AB100)</f>
        <v>81009.013732251013</v>
      </c>
      <c r="AI100" s="69"/>
      <c r="AJ100" s="69">
        <f>AC100/D100</f>
        <v>83285.145571800182</v>
      </c>
      <c r="AK100" s="69">
        <f>AD100/($AI$2*D100)</f>
        <v>735.66411937446117</v>
      </c>
      <c r="AL100" s="69">
        <f>AE100/D100</f>
        <v>1386705.8560215891</v>
      </c>
      <c r="AM100" s="69">
        <f>AF100/($AI$2*D100)</f>
        <v>12248.87986204045</v>
      </c>
      <c r="AN100" s="69">
        <f t="shared" ref="AN100:AN101" si="431">AL100+AM100</f>
        <v>1398954.7358836296</v>
      </c>
      <c r="AO100" s="69">
        <f>AG100/D100</f>
        <v>583830.29388564453</v>
      </c>
      <c r="AP100" s="69">
        <f>AH100/($AI$2*D100)</f>
        <v>5157.0180500584065</v>
      </c>
      <c r="AQ100" s="69">
        <f t="shared" ref="AQ100:AQ101" si="432">AO100+AP100</f>
        <v>588987.31193570292</v>
      </c>
      <c r="AR100" s="69">
        <f t="shared" ref="AR100:AR101" si="433">AQ100+AN100</f>
        <v>1987942.0478193327</v>
      </c>
      <c r="AS100" s="69">
        <f t="shared" ref="AS100:AS101" si="434">J100*AB100</f>
        <v>7351.5180898110402</v>
      </c>
      <c r="AT100" s="69">
        <f t="shared" ref="AT100:AT101" si="435">J100*(1-AB100)</f>
        <v>194.80958018895956</v>
      </c>
      <c r="AU100" s="69">
        <f>AS100/D100</f>
        <v>1403.9886330350325</v>
      </c>
      <c r="AV100" s="69">
        <f>AT100/($AI$2*D100)</f>
        <v>12.401539965407611</v>
      </c>
      <c r="AW100" s="69">
        <f t="shared" ref="AW100:AW101" si="436">SUM(AU100:AV100)</f>
        <v>1416.3901730004402</v>
      </c>
      <c r="AX100" s="102"/>
      <c r="AY100" s="102">
        <f t="shared" ref="AY100:AZ100" si="437">AQ100</f>
        <v>588987.31193570292</v>
      </c>
      <c r="AZ100" s="71">
        <f t="shared" si="437"/>
        <v>1987942.0478193327</v>
      </c>
      <c r="BA100" s="71">
        <f t="shared" si="17"/>
        <v>10591475.687830001</v>
      </c>
      <c r="BB100" s="69">
        <f t="shared" ref="BB100:BB101" si="438">AW100</f>
        <v>1416.3901730004402</v>
      </c>
      <c r="BC100" s="69">
        <f t="shared" ref="BC100:BC101" si="439">BB100+AY100</f>
        <v>590403.70210870332</v>
      </c>
      <c r="BD100" s="69">
        <f t="shared" si="305"/>
        <v>1030767.0360379831</v>
      </c>
      <c r="BE100" s="69">
        <f t="shared" si="306"/>
        <v>5491781.8223064588</v>
      </c>
      <c r="BF100" s="69">
        <f t="shared" ref="BF100:BG100" si="440">AZ100-BD100</f>
        <v>957175.01178134955</v>
      </c>
      <c r="BG100" s="69">
        <f t="shared" si="440"/>
        <v>5099693.8655235423</v>
      </c>
      <c r="BI100" s="280">
        <f>0.75*BE100</f>
        <v>4118836.3667298444</v>
      </c>
      <c r="BJ100" s="280">
        <f>0.75*BD100</f>
        <v>773075.2770284873</v>
      </c>
      <c r="BK100" s="281">
        <f>BI100/B100</f>
        <v>0.11524578968948564</v>
      </c>
      <c r="BL100" s="281">
        <f>BI100/C100</f>
        <v>0.30254593995500745</v>
      </c>
      <c r="BM100" s="279"/>
      <c r="BN100" s="280">
        <f>0.25*BE100+BG100</f>
        <v>6472639.3211001568</v>
      </c>
      <c r="BO100" s="280">
        <f>BF100+0.25*BD100</f>
        <v>1214866.7707908454</v>
      </c>
      <c r="BP100" s="281">
        <f>BN100/B100</f>
        <v>0.18110562389921972</v>
      </c>
      <c r="BQ100" s="281">
        <f>BN100/C100</f>
        <v>0.47544271561988749</v>
      </c>
      <c r="BR100" s="279"/>
      <c r="BS100" s="280">
        <f>SUM(AS100:AT100)</f>
        <v>7546.3276699999997</v>
      </c>
      <c r="BT100" s="280">
        <f>BB100</f>
        <v>1416.3901730004402</v>
      </c>
      <c r="BU100" s="281">
        <f>BS100/B100</f>
        <v>2.111476189269572E-4</v>
      </c>
      <c r="BV100" s="281">
        <f>BS100/C100</f>
        <v>5.5430966293553189E-4</v>
      </c>
      <c r="BW100" s="279"/>
      <c r="BX100" s="280">
        <f>H100</f>
        <v>2567247.4008900002</v>
      </c>
      <c r="BY100" s="280">
        <f>BX100/D100</f>
        <v>490291.40988360636</v>
      </c>
      <c r="BZ100" s="281">
        <f>BX100/B100</f>
        <v>7.1832048593556908E-2</v>
      </c>
      <c r="CA100" s="281">
        <f>BX100/C100</f>
        <v>0.1885751724135584</v>
      </c>
      <c r="CC100" s="21"/>
    </row>
    <row r="101" spans="1:81" ht="14.25" customHeight="1" x14ac:dyDescent="0.35">
      <c r="A101" s="68" t="s">
        <v>108</v>
      </c>
      <c r="B101" s="69">
        <f>'JMP Total sum FINAL calcs'!V101*100/'JMP Total sum FINAL calcs'!U101</f>
        <v>4636262.2428277908</v>
      </c>
      <c r="C101" s="69">
        <f t="shared" si="0"/>
        <v>762201.58599000005</v>
      </c>
      <c r="D101" s="70">
        <f>[1]HH_Islam_wealth!D104</f>
        <v>8.0177108943287703</v>
      </c>
      <c r="E101" s="70">
        <v>74.09948</v>
      </c>
      <c r="F101" s="70">
        <v>564787.44565000001</v>
      </c>
      <c r="G101" s="71">
        <v>0</v>
      </c>
      <c r="H101" s="71">
        <v>0</v>
      </c>
      <c r="I101" s="71">
        <v>0</v>
      </c>
      <c r="J101" s="71">
        <v>0</v>
      </c>
      <c r="K101" s="71"/>
      <c r="L101" s="71"/>
      <c r="M101" s="71">
        <v>100</v>
      </c>
      <c r="N101" s="71">
        <v>762201.58599000005</v>
      </c>
      <c r="O101" s="71">
        <f t="shared" ref="O101:P101" si="441">M101</f>
        <v>100</v>
      </c>
      <c r="P101" s="71">
        <f t="shared" si="441"/>
        <v>762201.58599000005</v>
      </c>
      <c r="Q101" s="71">
        <v>0</v>
      </c>
      <c r="R101" s="71">
        <v>0</v>
      </c>
      <c r="S101" s="71"/>
      <c r="T101" s="72"/>
      <c r="U101" s="71">
        <v>1.50854</v>
      </c>
      <c r="V101" s="71">
        <v>11498.15106</v>
      </c>
      <c r="W101" s="71">
        <v>88.765640000000005</v>
      </c>
      <c r="X101" s="71">
        <v>676573.09360999998</v>
      </c>
      <c r="Y101" s="71">
        <v>9.7258200000000006</v>
      </c>
      <c r="Z101" s="71">
        <v>74130.341310000003</v>
      </c>
      <c r="AA101" s="69">
        <f t="shared" si="423"/>
        <v>762201.58599000005</v>
      </c>
      <c r="AB101" s="73">
        <f t="shared" si="424"/>
        <v>1</v>
      </c>
      <c r="AC101" s="69">
        <f t="shared" si="425"/>
        <v>11498.15106</v>
      </c>
      <c r="AD101" s="69">
        <f t="shared" si="426"/>
        <v>0</v>
      </c>
      <c r="AE101" s="69">
        <f t="shared" si="427"/>
        <v>676573.09360999998</v>
      </c>
      <c r="AF101" s="69">
        <f t="shared" si="428"/>
        <v>0</v>
      </c>
      <c r="AG101" s="69">
        <f t="shared" si="429"/>
        <v>74130.341310000003</v>
      </c>
      <c r="AH101" s="69">
        <f t="shared" si="430"/>
        <v>0</v>
      </c>
      <c r="AI101" s="69"/>
      <c r="AJ101" s="69">
        <f>AC101/D101</f>
        <v>1434.0939965960954</v>
      </c>
      <c r="AK101" s="69">
        <f>AD101/($AI$2*D101)</f>
        <v>0</v>
      </c>
      <c r="AL101" s="69">
        <f>AE101/D101</f>
        <v>84384.820371680617</v>
      </c>
      <c r="AM101" s="69">
        <f>AF101/($AI$2*D101)</f>
        <v>0</v>
      </c>
      <c r="AN101" s="69">
        <f t="shared" si="431"/>
        <v>84384.820371680617</v>
      </c>
      <c r="AO101" s="69">
        <f>AG101/D101</f>
        <v>9245.8236879600136</v>
      </c>
      <c r="AP101" s="69">
        <f>AH101/($AI$2*D101)</f>
        <v>0</v>
      </c>
      <c r="AQ101" s="69">
        <f t="shared" si="432"/>
        <v>9245.8236879600136</v>
      </c>
      <c r="AR101" s="69">
        <f t="shared" si="433"/>
        <v>93630.644059640632</v>
      </c>
      <c r="AS101" s="69">
        <f t="shared" si="434"/>
        <v>0</v>
      </c>
      <c r="AT101" s="69">
        <f t="shared" si="435"/>
        <v>0</v>
      </c>
      <c r="AU101" s="69">
        <f>AS101/D101</f>
        <v>0</v>
      </c>
      <c r="AV101" s="69">
        <f>AT101/($AI$2*D101)</f>
        <v>0</v>
      </c>
      <c r="AW101" s="69">
        <f t="shared" si="436"/>
        <v>0</v>
      </c>
      <c r="AX101" s="102"/>
      <c r="AY101" s="102">
        <f t="shared" ref="AY101:AZ101" si="442">AQ101</f>
        <v>9245.8236879600136</v>
      </c>
      <c r="AZ101" s="71">
        <f t="shared" si="442"/>
        <v>93630.644059640632</v>
      </c>
      <c r="BA101" s="71">
        <f t="shared" si="17"/>
        <v>750703.43492000003</v>
      </c>
      <c r="BB101" s="69">
        <f t="shared" si="438"/>
        <v>0</v>
      </c>
      <c r="BC101" s="69">
        <f t="shared" si="439"/>
        <v>9245.8236879600136</v>
      </c>
      <c r="BD101" s="69">
        <f t="shared" ref="BD101:BD132" si="443">AZ101*(E101/100)</f>
        <v>69379.820368844594</v>
      </c>
      <c r="BE101" s="69">
        <f t="shared" ref="BE101:BE132" si="444">BA101*(E101/100)</f>
        <v>556267.34161785839</v>
      </c>
      <c r="BF101" s="69">
        <f t="shared" ref="BF101:BG101" si="445">AZ101-BD101</f>
        <v>24250.823690796038</v>
      </c>
      <c r="BG101" s="69">
        <f t="shared" si="445"/>
        <v>194436.09330214164</v>
      </c>
      <c r="BI101" s="280">
        <f>0.75*BE101</f>
        <v>417200.50621339376</v>
      </c>
      <c r="BJ101" s="280">
        <f>0.75*BD101</f>
        <v>52034.865276633442</v>
      </c>
      <c r="BK101" s="281">
        <f>BI101/B101</f>
        <v>8.9986390838610347E-2</v>
      </c>
      <c r="BL101" s="281">
        <f>BI101/C101</f>
        <v>0.5473624220704093</v>
      </c>
      <c r="BM101" s="279"/>
      <c r="BN101" s="280">
        <f>0.25*BE101+BG101</f>
        <v>333502.92870660627</v>
      </c>
      <c r="BO101" s="280">
        <f>BF101+0.25*BD101</f>
        <v>41595.77878300719</v>
      </c>
      <c r="BP101" s="281">
        <f>BN101/B101</f>
        <v>7.1933577360195469E-2</v>
      </c>
      <c r="BQ101" s="281">
        <f>BN101/C101</f>
        <v>0.43755213166268819</v>
      </c>
      <c r="BR101" s="279"/>
      <c r="BS101" s="280">
        <f>SUM(AS101:AT101)</f>
        <v>0</v>
      </c>
      <c r="BT101" s="280">
        <f>BB101</f>
        <v>0</v>
      </c>
      <c r="BU101" s="281">
        <f>BS101/B101</f>
        <v>0</v>
      </c>
      <c r="BV101" s="281">
        <f>BS101/C101</f>
        <v>0</v>
      </c>
      <c r="BW101" s="279"/>
      <c r="BX101" s="280">
        <f>H101</f>
        <v>0</v>
      </c>
      <c r="BY101" s="280">
        <f>BX101/D101</f>
        <v>0</v>
      </c>
      <c r="BZ101" s="281">
        <f>BX101/B101</f>
        <v>0</v>
      </c>
      <c r="CA101" s="281">
        <f>BX101/C101</f>
        <v>0</v>
      </c>
      <c r="CC101" s="21"/>
    </row>
    <row r="102" spans="1:81" ht="14.25" customHeight="1" x14ac:dyDescent="0.35">
      <c r="A102" s="68" t="s">
        <v>144</v>
      </c>
      <c r="B102" s="69">
        <f>'JMP Total sum FINAL calcs'!V102*100/'JMP Total sum FINAL calcs'!U102</f>
        <v>2639209.5667972378</v>
      </c>
      <c r="C102" s="69">
        <f t="shared" si="0"/>
        <v>0</v>
      </c>
      <c r="D102" s="70">
        <f>[1]HH_Islam_wealth!D105</f>
        <v>4.958060044093755</v>
      </c>
      <c r="E102" s="75">
        <v>99.6</v>
      </c>
      <c r="F102" s="75">
        <v>2627812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2"/>
      <c r="U102" s="71"/>
      <c r="V102" s="71"/>
      <c r="W102" s="71"/>
      <c r="X102" s="71"/>
      <c r="Y102" s="71"/>
      <c r="Z102" s="71"/>
      <c r="AA102" s="69"/>
      <c r="AB102" s="73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102"/>
      <c r="AY102" s="71" t="s">
        <v>238</v>
      </c>
      <c r="AZ102" s="71">
        <f t="shared" ref="AZ102:AZ103" si="446">AR102</f>
        <v>0</v>
      </c>
      <c r="BA102" s="71">
        <f t="shared" si="17"/>
        <v>0</v>
      </c>
      <c r="BB102" s="69" t="s">
        <v>238</v>
      </c>
      <c r="BC102" s="69" t="s">
        <v>238</v>
      </c>
      <c r="BD102" s="69">
        <f t="shared" si="443"/>
        <v>0</v>
      </c>
      <c r="BE102" s="69">
        <f t="shared" si="444"/>
        <v>0</v>
      </c>
      <c r="BF102" s="69">
        <f t="shared" ref="BF102:BG102" si="447">AZ102-BD102</f>
        <v>0</v>
      </c>
      <c r="BG102" s="69">
        <f t="shared" si="447"/>
        <v>0</v>
      </c>
      <c r="BI102" s="280">
        <f>0.75*BE102</f>
        <v>0</v>
      </c>
      <c r="BJ102" s="280">
        <f>0.75*BD102</f>
        <v>0</v>
      </c>
      <c r="BK102" s="281">
        <f>BI102/B102</f>
        <v>0</v>
      </c>
      <c r="BL102" s="281" t="e">
        <f>BI102/C102</f>
        <v>#DIV/0!</v>
      </c>
      <c r="BM102" s="279"/>
      <c r="BN102" s="280">
        <f>0.25*BE102+BG102</f>
        <v>0</v>
      </c>
      <c r="BO102" s="280">
        <f>BF102+0.25*BD102</f>
        <v>0</v>
      </c>
      <c r="BP102" s="281">
        <f>BN102/B102</f>
        <v>0</v>
      </c>
      <c r="BQ102" s="281" t="e">
        <f>BN102/C102</f>
        <v>#DIV/0!</v>
      </c>
      <c r="BR102" s="279"/>
      <c r="BS102" s="280">
        <f>SUM(AS102:AT102)</f>
        <v>0</v>
      </c>
      <c r="BT102" s="280" t="str">
        <f>BB102</f>
        <v>-</v>
      </c>
      <c r="BU102" s="281">
        <f>BS102/B102</f>
        <v>0</v>
      </c>
      <c r="BV102" s="281" t="e">
        <f>BS102/C102</f>
        <v>#DIV/0!</v>
      </c>
      <c r="BW102" s="279"/>
      <c r="BX102" s="280">
        <f>H102</f>
        <v>0</v>
      </c>
      <c r="BY102" s="280">
        <f>BX102/D102</f>
        <v>0</v>
      </c>
      <c r="BZ102" s="281">
        <f>BX102/B102</f>
        <v>0</v>
      </c>
      <c r="CA102" s="281" t="e">
        <f>BX102/C102</f>
        <v>#DIV/0!</v>
      </c>
      <c r="CC102" s="21"/>
    </row>
    <row r="103" spans="1:81" ht="14.25" customHeight="1" x14ac:dyDescent="0.35">
      <c r="A103" s="68" t="s">
        <v>145</v>
      </c>
      <c r="B103" s="69">
        <f>'JMP Total sum FINAL calcs'!V103*100/'JMP Total sum FINAL calcs'!U103</f>
        <v>32938215.079899818</v>
      </c>
      <c r="C103" s="69">
        <f t="shared" si="0"/>
        <v>0</v>
      </c>
      <c r="D103" s="70">
        <f>[1]HH_Islam_wealth!D106</f>
        <v>4.958060044093755</v>
      </c>
      <c r="E103" s="75">
        <v>85.9</v>
      </c>
      <c r="F103" s="75">
        <v>28284712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2"/>
      <c r="U103" s="71"/>
      <c r="V103" s="71"/>
      <c r="W103" s="71"/>
      <c r="X103" s="71"/>
      <c r="Y103" s="71"/>
      <c r="Z103" s="71"/>
      <c r="AA103" s="69"/>
      <c r="AB103" s="73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102"/>
      <c r="AY103" s="71" t="s">
        <v>238</v>
      </c>
      <c r="AZ103" s="71">
        <f t="shared" si="446"/>
        <v>0</v>
      </c>
      <c r="BA103" s="71">
        <f t="shared" si="17"/>
        <v>0</v>
      </c>
      <c r="BB103" s="69" t="s">
        <v>238</v>
      </c>
      <c r="BC103" s="69" t="s">
        <v>238</v>
      </c>
      <c r="BD103" s="69">
        <f t="shared" si="443"/>
        <v>0</v>
      </c>
      <c r="BE103" s="69">
        <f t="shared" si="444"/>
        <v>0</v>
      </c>
      <c r="BF103" s="69">
        <f t="shared" ref="BF103:BG103" si="448">AZ103-BD103</f>
        <v>0</v>
      </c>
      <c r="BG103" s="69">
        <f t="shared" si="448"/>
        <v>0</v>
      </c>
      <c r="BI103" s="280">
        <f>0.75*BE103</f>
        <v>0</v>
      </c>
      <c r="BJ103" s="280">
        <f>0.75*BD103</f>
        <v>0</v>
      </c>
      <c r="BK103" s="281">
        <f>BI103/B103</f>
        <v>0</v>
      </c>
      <c r="BL103" s="281" t="e">
        <f>BI103/C103</f>
        <v>#DIV/0!</v>
      </c>
      <c r="BM103" s="279"/>
      <c r="BN103" s="280">
        <f>0.25*BE103+BG103</f>
        <v>0</v>
      </c>
      <c r="BO103" s="280">
        <f>BF103+0.25*BD103</f>
        <v>0</v>
      </c>
      <c r="BP103" s="281">
        <f>BN103/B103</f>
        <v>0</v>
      </c>
      <c r="BQ103" s="281" t="e">
        <f>BN103/C103</f>
        <v>#DIV/0!</v>
      </c>
      <c r="BR103" s="279"/>
      <c r="BS103" s="280">
        <f>SUM(AS103:AT103)</f>
        <v>0</v>
      </c>
      <c r="BT103" s="280" t="str">
        <f>BB103</f>
        <v>-</v>
      </c>
      <c r="BU103" s="281">
        <f>BS103/B103</f>
        <v>0</v>
      </c>
      <c r="BV103" s="281" t="e">
        <f>BS103/C103</f>
        <v>#DIV/0!</v>
      </c>
      <c r="BW103" s="279"/>
      <c r="BX103" s="280">
        <f>H103</f>
        <v>0</v>
      </c>
      <c r="BY103" s="280">
        <f>BX103/D103</f>
        <v>0</v>
      </c>
      <c r="BZ103" s="281">
        <f>BX103/B103</f>
        <v>0</v>
      </c>
      <c r="CA103" s="281" t="e">
        <f>BX103/C103</f>
        <v>#DIV/0!</v>
      </c>
      <c r="CC103" s="21"/>
    </row>
    <row r="104" spans="1:81" ht="14.25" customHeight="1" x14ac:dyDescent="0.35">
      <c r="A104" s="68" t="s">
        <v>48</v>
      </c>
      <c r="B104" s="69">
        <f>'JMP Total sum FINAL calcs'!V104*100/'JMP Total sum FINAL calcs'!U104</f>
        <v>40533342.589616008</v>
      </c>
      <c r="C104" s="69">
        <f t="shared" si="0"/>
        <v>26602023.599350002</v>
      </c>
      <c r="D104" s="70">
        <f>[1]HH_Islam_wealth!D107</f>
        <v>5.5903759281281404</v>
      </c>
      <c r="E104" s="70">
        <v>33.81532</v>
      </c>
      <c r="F104" s="70">
        <v>8995559.3771499991</v>
      </c>
      <c r="G104" s="71">
        <v>36.175190000000001</v>
      </c>
      <c r="H104" s="71">
        <v>9623332.5776400007</v>
      </c>
      <c r="I104" s="71">
        <v>33.191209999999998</v>
      </c>
      <c r="J104" s="71">
        <v>8829534.6297699995</v>
      </c>
      <c r="K104" s="71"/>
      <c r="L104" s="71"/>
      <c r="M104" s="71">
        <v>24.234100000000002</v>
      </c>
      <c r="N104" s="71">
        <v>6446760.1763000004</v>
      </c>
      <c r="O104" s="71">
        <f t="shared" ref="O104:P104" si="449">M104</f>
        <v>24.234100000000002</v>
      </c>
      <c r="P104" s="71">
        <f t="shared" si="449"/>
        <v>6446760.1763000004</v>
      </c>
      <c r="Q104" s="71">
        <v>6.3994999999999997</v>
      </c>
      <c r="R104" s="71">
        <v>1702396.2156400001</v>
      </c>
      <c r="S104" s="71"/>
      <c r="T104" s="72"/>
      <c r="U104" s="71">
        <v>0.13628999999999999</v>
      </c>
      <c r="V104" s="71">
        <v>36255.247329999998</v>
      </c>
      <c r="W104" s="71">
        <v>0.93291999999999997</v>
      </c>
      <c r="X104" s="71">
        <v>248176.92866000001</v>
      </c>
      <c r="Y104" s="71">
        <v>29.56438</v>
      </c>
      <c r="Z104" s="71">
        <v>7864724.2159399996</v>
      </c>
      <c r="AA104" s="69">
        <f t="shared" ref="AA104:AA107" si="450">P104+T104</f>
        <v>6446760.1763000004</v>
      </c>
      <c r="AB104" s="73">
        <f t="shared" ref="AB104:AB107" si="451">AA104/(AA104+R104)</f>
        <v>0.79109540500121323</v>
      </c>
      <c r="AC104" s="69">
        <f t="shared" ref="AC104:AC107" si="452">V104*AB104</f>
        <v>28681.359569945504</v>
      </c>
      <c r="AD104" s="69">
        <f t="shared" ref="AD104:AD107" si="453">V104*(1-AB104)</f>
        <v>7573.8877600544956</v>
      </c>
      <c r="AE104" s="69">
        <f t="shared" ref="AE104:AE107" si="454">X104*AB104</f>
        <v>196331.62789023991</v>
      </c>
      <c r="AF104" s="69">
        <f t="shared" ref="AF104:AF107" si="455">X104*(1-AB104)</f>
        <v>51845.300769760099</v>
      </c>
      <c r="AG104" s="69">
        <f t="shared" ref="AG104:AG107" si="456">Z104*AB104</f>
        <v>6221747.188831903</v>
      </c>
      <c r="AH104" s="69">
        <f t="shared" ref="AH104:AH107" si="457">Z104*(1-AB104)</f>
        <v>1642977.0271080965</v>
      </c>
      <c r="AI104" s="69"/>
      <c r="AJ104" s="69">
        <f>AC104/D104</f>
        <v>5130.4885286219132</v>
      </c>
      <c r="AK104" s="69">
        <f>AD104/($AI$2*D104)</f>
        <v>451.60276979742139</v>
      </c>
      <c r="AL104" s="69">
        <f>AE104/D104</f>
        <v>35119.575215396799</v>
      </c>
      <c r="AM104" s="69">
        <f>AF104/($AI$2*D104)</f>
        <v>3091.3425403647093</v>
      </c>
      <c r="AN104" s="69">
        <f t="shared" ref="AN104:AN107" si="458">AL104+AM104</f>
        <v>38210.917755761511</v>
      </c>
      <c r="AO104" s="69">
        <f>AG104/D104</f>
        <v>1112938.9631074718</v>
      </c>
      <c r="AP104" s="69">
        <f>AH104/($AI$2*D104)</f>
        <v>97964.612054167912</v>
      </c>
      <c r="AQ104" s="69">
        <f t="shared" ref="AQ104:AQ107" si="459">AO104+AP104</f>
        <v>1210903.5751616398</v>
      </c>
      <c r="AR104" s="69">
        <f t="shared" ref="AR104:AR107" si="460">AQ104+AN104</f>
        <v>1249114.4929174013</v>
      </c>
      <c r="AS104" s="69">
        <f t="shared" ref="AS104:AS107" si="461">J104*AB104</f>
        <v>6985004.273910135</v>
      </c>
      <c r="AT104" s="69">
        <f t="shared" ref="AT104:AT107" si="462">J104*(1-AB104)</f>
        <v>1844530.3558598645</v>
      </c>
      <c r="AU104" s="69">
        <f>AS104/D104</f>
        <v>1249469.5104071412</v>
      </c>
      <c r="AV104" s="69">
        <f>AT104/($AI$2*D104)</f>
        <v>109982.48773569685</v>
      </c>
      <c r="AW104" s="69">
        <f t="shared" ref="AW104:AW107" si="463">SUM(AU104:AV104)</f>
        <v>1359451.998142838</v>
      </c>
      <c r="AX104" s="102"/>
      <c r="AY104" s="102">
        <f t="shared" ref="AY104:AZ104" si="464">AQ104</f>
        <v>1210903.5751616398</v>
      </c>
      <c r="AZ104" s="71">
        <f t="shared" si="464"/>
        <v>1249114.4929174013</v>
      </c>
      <c r="BA104" s="71">
        <f t="shared" si="17"/>
        <v>8112901.1445999993</v>
      </c>
      <c r="BB104" s="69">
        <f t="shared" ref="BB104:BB107" si="465">AW104</f>
        <v>1359451.998142838</v>
      </c>
      <c r="BC104" s="69">
        <f t="shared" ref="BC104:BC107" si="466">BB104+AY104</f>
        <v>2570355.5733044781</v>
      </c>
      <c r="BD104" s="69">
        <f t="shared" si="443"/>
        <v>422392.06294639653</v>
      </c>
      <c r="BE104" s="69">
        <f t="shared" si="444"/>
        <v>2743403.4833301525</v>
      </c>
      <c r="BF104" s="69">
        <f t="shared" ref="BF104:BG104" si="467">AZ104-BD104</f>
        <v>826722.42997100472</v>
      </c>
      <c r="BG104" s="69">
        <f t="shared" si="467"/>
        <v>5369497.6612698473</v>
      </c>
      <c r="BI104" s="280">
        <f>0.75*BE104</f>
        <v>2057552.6124976142</v>
      </c>
      <c r="BJ104" s="280">
        <f>0.75*BD104</f>
        <v>316794.04720979743</v>
      </c>
      <c r="BK104" s="281">
        <f>BI104/B104</f>
        <v>5.0761977203052734E-2</v>
      </c>
      <c r="BL104" s="281">
        <f>BI104/C104</f>
        <v>7.7345717885457743E-2</v>
      </c>
      <c r="BM104" s="279"/>
      <c r="BN104" s="280">
        <f>0.25*BE104+BG104</f>
        <v>6055348.5321023855</v>
      </c>
      <c r="BO104" s="280">
        <f>BF104+0.25*BD104</f>
        <v>932320.44570760382</v>
      </c>
      <c r="BP104" s="281">
        <f>BN104/B104</f>
        <v>0.14939178822260932</v>
      </c>
      <c r="BQ104" s="281">
        <f>BN104/C104</f>
        <v>0.22762736486897722</v>
      </c>
      <c r="BR104" s="279"/>
      <c r="BS104" s="280">
        <f>SUM(AS104:AT104)</f>
        <v>8829534.6297699995</v>
      </c>
      <c r="BT104" s="280">
        <f>BB104</f>
        <v>1359451.998142838</v>
      </c>
      <c r="BU104" s="281">
        <f>BS104/B104</f>
        <v>0.21783386381837616</v>
      </c>
      <c r="BV104" s="281">
        <f>BS104/C104</f>
        <v>0.3319121418261482</v>
      </c>
      <c r="BW104" s="279"/>
      <c r="BX104" s="280">
        <f>H104</f>
        <v>9623332.5776400007</v>
      </c>
      <c r="BY104" s="280">
        <f>BX104/D104</f>
        <v>1721410.6352347292</v>
      </c>
      <c r="BZ104" s="281">
        <f>BX104/B104</f>
        <v>0.23741769029690987</v>
      </c>
      <c r="CA104" s="281">
        <f>BX104/C104</f>
        <v>0.36175189987708828</v>
      </c>
      <c r="CC104" s="21"/>
    </row>
    <row r="105" spans="1:81" ht="14.25" customHeight="1" x14ac:dyDescent="0.35">
      <c r="A105" s="68" t="s">
        <v>91</v>
      </c>
      <c r="B105" s="69">
        <f>'JMP Total sum FINAL calcs'!V105*100/'JMP Total sum FINAL calcs'!U105</f>
        <v>18269868.063503109</v>
      </c>
      <c r="C105" s="69">
        <f t="shared" si="0"/>
        <v>8495488.620000001</v>
      </c>
      <c r="D105" s="70">
        <f>[1]HH_Islam_wealth!D108</f>
        <v>4.958060044093755</v>
      </c>
      <c r="E105" s="70">
        <v>70.842209999999994</v>
      </c>
      <c r="F105" s="70">
        <v>6018392.2527999999</v>
      </c>
      <c r="G105" s="71"/>
      <c r="H105" s="71"/>
      <c r="I105" s="71">
        <v>1.42117</v>
      </c>
      <c r="J105" s="71">
        <v>120735.04257999999</v>
      </c>
      <c r="K105" s="71"/>
      <c r="L105" s="71"/>
      <c r="M105" s="71">
        <v>90.973479999999995</v>
      </c>
      <c r="N105" s="71">
        <v>7728641.6180800004</v>
      </c>
      <c r="O105" s="71">
        <f t="shared" ref="O105:P105" si="468">M105</f>
        <v>90.973479999999995</v>
      </c>
      <c r="P105" s="71">
        <f t="shared" si="468"/>
        <v>7728641.6180800004</v>
      </c>
      <c r="Q105" s="71">
        <v>7.6053499999999996</v>
      </c>
      <c r="R105" s="71">
        <v>646111.95933999994</v>
      </c>
      <c r="S105" s="71"/>
      <c r="T105" s="72"/>
      <c r="U105" s="71">
        <v>45</v>
      </c>
      <c r="V105" s="71">
        <v>3822969.8790000002</v>
      </c>
      <c r="W105" s="71">
        <v>10.75</v>
      </c>
      <c r="X105" s="71">
        <v>913265.02665000001</v>
      </c>
      <c r="Y105" s="71">
        <v>42.828830000000004</v>
      </c>
      <c r="Z105" s="71">
        <v>3638518.6717699999</v>
      </c>
      <c r="AA105" s="69">
        <f t="shared" si="450"/>
        <v>7728641.6180800004</v>
      </c>
      <c r="AB105" s="73">
        <f t="shared" si="451"/>
        <v>0.92285003333327376</v>
      </c>
      <c r="AC105" s="69">
        <f t="shared" si="452"/>
        <v>3528027.8802672517</v>
      </c>
      <c r="AD105" s="69">
        <f t="shared" si="453"/>
        <v>294941.9987327485</v>
      </c>
      <c r="AE105" s="69">
        <f t="shared" si="454"/>
        <v>842806.66028606566</v>
      </c>
      <c r="AF105" s="69">
        <f t="shared" si="455"/>
        <v>70458.366363934358</v>
      </c>
      <c r="AG105" s="69">
        <f t="shared" si="456"/>
        <v>3357807.0775266835</v>
      </c>
      <c r="AH105" s="69">
        <f t="shared" si="457"/>
        <v>280711.59424331656</v>
      </c>
      <c r="AI105" s="69"/>
      <c r="AJ105" s="69">
        <f>AC105/D105</f>
        <v>711574.25462605758</v>
      </c>
      <c r="AK105" s="69">
        <f>AD105/($AI$2*D105)</f>
        <v>19829.126453339046</v>
      </c>
      <c r="AL105" s="69">
        <f>AE105/D105</f>
        <v>169987.1830495582</v>
      </c>
      <c r="AM105" s="69">
        <f>AF105/($AI$2*D105)</f>
        <v>4736.9579860754384</v>
      </c>
      <c r="AN105" s="69">
        <f t="shared" si="458"/>
        <v>174724.14103563363</v>
      </c>
      <c r="AO105" s="69">
        <f>AG105/D105</f>
        <v>677242.11640531488</v>
      </c>
      <c r="AP105" s="69">
        <f>AH105/($AI$2*D105)</f>
        <v>18872.407873701311</v>
      </c>
      <c r="AQ105" s="69">
        <f t="shared" si="459"/>
        <v>696114.52427901619</v>
      </c>
      <c r="AR105" s="69">
        <f t="shared" si="460"/>
        <v>870838.66531464981</v>
      </c>
      <c r="AS105" s="69">
        <f t="shared" si="461"/>
        <v>111420.33806944721</v>
      </c>
      <c r="AT105" s="69">
        <f t="shared" si="462"/>
        <v>9314.7045105527741</v>
      </c>
      <c r="AU105" s="69">
        <f>AS105/D105</f>
        <v>22472.567310308335</v>
      </c>
      <c r="AV105" s="69">
        <f>AT105/($AI$2*D105)</f>
        <v>626.23313874874873</v>
      </c>
      <c r="AW105" s="69">
        <f t="shared" si="463"/>
        <v>23098.800449057086</v>
      </c>
      <c r="AX105" s="102"/>
      <c r="AY105" s="102">
        <f t="shared" ref="AY105:AZ105" si="469">AQ105</f>
        <v>696114.52427901619</v>
      </c>
      <c r="AZ105" s="71">
        <f t="shared" si="469"/>
        <v>870838.66531464981</v>
      </c>
      <c r="BA105" s="71">
        <f t="shared" si="17"/>
        <v>4551783.6984200003</v>
      </c>
      <c r="BB105" s="69">
        <f t="shared" si="465"/>
        <v>23098.800449057086</v>
      </c>
      <c r="BC105" s="69">
        <f t="shared" si="466"/>
        <v>719213.32472807332</v>
      </c>
      <c r="BD105" s="69">
        <f t="shared" si="443"/>
        <v>616921.35604340129</v>
      </c>
      <c r="BE105" s="69">
        <f t="shared" si="444"/>
        <v>3224584.1663804632</v>
      </c>
      <c r="BF105" s="69">
        <f t="shared" ref="BF105:BG105" si="470">AZ105-BD105</f>
        <v>253917.30927124852</v>
      </c>
      <c r="BG105" s="69">
        <f t="shared" si="470"/>
        <v>1327199.5320395371</v>
      </c>
      <c r="BI105" s="280">
        <f>0.75*BE105</f>
        <v>2418438.1247853474</v>
      </c>
      <c r="BJ105" s="280">
        <f>0.75*BD105</f>
        <v>462691.017032551</v>
      </c>
      <c r="BK105" s="281">
        <f>BI105/B105</f>
        <v>0.13237304814568157</v>
      </c>
      <c r="BL105" s="281">
        <f>BI105/C105</f>
        <v>0.28467322280814816</v>
      </c>
      <c r="BM105" s="279"/>
      <c r="BN105" s="280">
        <f>0.25*BE105+BG105</f>
        <v>2133345.5736346529</v>
      </c>
      <c r="BO105" s="280">
        <f>BF105+0.25*BD105</f>
        <v>408147.64828209882</v>
      </c>
      <c r="BP105" s="281">
        <f>BN105/B105</f>
        <v>0.11676852652791407</v>
      </c>
      <c r="BQ105" s="281">
        <f>BN105/C105</f>
        <v>0.25111511168555395</v>
      </c>
      <c r="BR105" s="279"/>
      <c r="BS105" s="280">
        <f>SUM(AS105:AT105)</f>
        <v>120735.04257999999</v>
      </c>
      <c r="BT105" s="280">
        <f>BB105</f>
        <v>23098.800449057086</v>
      </c>
      <c r="BU105" s="281">
        <f>BS105/B105</f>
        <v>6.608424437458689E-3</v>
      </c>
      <c r="BV105" s="281">
        <f>BS105/C105</f>
        <v>1.4211665506297856E-2</v>
      </c>
      <c r="BW105" s="279"/>
      <c r="BX105" s="280">
        <f>H105</f>
        <v>0</v>
      </c>
      <c r="BY105" s="280">
        <f>BX105/D105</f>
        <v>0</v>
      </c>
      <c r="BZ105" s="281">
        <f>BX105/B105</f>
        <v>0</v>
      </c>
      <c r="CA105" s="281">
        <f>BX105/C105</f>
        <v>0</v>
      </c>
      <c r="CC105" s="21"/>
    </row>
    <row r="106" spans="1:81" ht="14.25" customHeight="1" x14ac:dyDescent="0.35">
      <c r="A106" s="68" t="s">
        <v>83</v>
      </c>
      <c r="B106" s="69">
        <f>'JMP Total sum FINAL calcs'!V106*100/'JMP Total sum FINAL calcs'!U106</f>
        <v>11532128.173141873</v>
      </c>
      <c r="C106" s="69">
        <f t="shared" si="0"/>
        <v>3616244.5817400003</v>
      </c>
      <c r="D106" s="70">
        <f>[1]HH_Islam_wealth!D109</f>
        <v>4.958060044093755</v>
      </c>
      <c r="E106" s="70">
        <v>77.130080000000007</v>
      </c>
      <c r="F106" s="70">
        <v>2789212.45083</v>
      </c>
      <c r="G106" s="71">
        <v>0</v>
      </c>
      <c r="H106" s="71">
        <v>0</v>
      </c>
      <c r="I106" s="71">
        <v>7.6445400000000001</v>
      </c>
      <c r="J106" s="71">
        <v>276445.10706000001</v>
      </c>
      <c r="K106" s="71"/>
      <c r="L106" s="71"/>
      <c r="M106" s="71">
        <v>81.350949999999997</v>
      </c>
      <c r="N106" s="71">
        <v>2941849.2908800002</v>
      </c>
      <c r="O106" s="71">
        <f t="shared" ref="O106:P106" si="471">M106</f>
        <v>81.350949999999997</v>
      </c>
      <c r="P106" s="71">
        <f t="shared" si="471"/>
        <v>2941849.2908800002</v>
      </c>
      <c r="Q106" s="71">
        <v>11.004519999999999</v>
      </c>
      <c r="R106" s="71">
        <v>397950.1838</v>
      </c>
      <c r="S106" s="71"/>
      <c r="T106" s="72"/>
      <c r="U106" s="71">
        <v>8.4904799999999998</v>
      </c>
      <c r="V106" s="71">
        <v>307036.64992</v>
      </c>
      <c r="W106" s="71">
        <v>53.940939999999998</v>
      </c>
      <c r="X106" s="71">
        <v>1950636.4716700001</v>
      </c>
      <c r="Y106" s="71">
        <v>29.924040000000002</v>
      </c>
      <c r="Z106" s="71">
        <v>1082126.3530999999</v>
      </c>
      <c r="AA106" s="69">
        <f t="shared" si="450"/>
        <v>2941849.2908800002</v>
      </c>
      <c r="AB106" s="73">
        <f t="shared" si="451"/>
        <v>0.88084608467754522</v>
      </c>
      <c r="AC106" s="69">
        <f t="shared" si="452"/>
        <v>270452.03093454213</v>
      </c>
      <c r="AD106" s="69">
        <f t="shared" si="453"/>
        <v>36584.61898545787</v>
      </c>
      <c r="AE106" s="69">
        <f t="shared" si="454"/>
        <v>1718210.498699741</v>
      </c>
      <c r="AF106" s="69">
        <f t="shared" si="455"/>
        <v>232425.97297025917</v>
      </c>
      <c r="AG106" s="69">
        <f t="shared" si="456"/>
        <v>953186.76125452574</v>
      </c>
      <c r="AH106" s="69">
        <f t="shared" si="457"/>
        <v>128939.59184547421</v>
      </c>
      <c r="AI106" s="69"/>
      <c r="AJ106" s="69">
        <f>AC106/D106</f>
        <v>54547.95394354203</v>
      </c>
      <c r="AK106" s="69">
        <f>AD106/($AI$2*D106)</f>
        <v>2459.6057503740112</v>
      </c>
      <c r="AL106" s="69">
        <f>AE106/D106</f>
        <v>346548.94927029859</v>
      </c>
      <c r="AM106" s="69">
        <f>AF106/($AI$2*D106)</f>
        <v>15626.136762040936</v>
      </c>
      <c r="AN106" s="69">
        <f t="shared" si="458"/>
        <v>362175.08603233955</v>
      </c>
      <c r="AO106" s="69">
        <f>AG106/D106</f>
        <v>192249.94307803936</v>
      </c>
      <c r="AP106" s="69">
        <f>AH106/($AI$2*D106)</f>
        <v>8668.6856484706732</v>
      </c>
      <c r="AQ106" s="69">
        <f t="shared" si="459"/>
        <v>200918.62872651004</v>
      </c>
      <c r="AR106" s="69">
        <f t="shared" si="460"/>
        <v>563093.71475884959</v>
      </c>
      <c r="AS106" s="69">
        <f t="shared" si="461"/>
        <v>243505.59018206582</v>
      </c>
      <c r="AT106" s="69">
        <f t="shared" si="462"/>
        <v>32939.516877934191</v>
      </c>
      <c r="AU106" s="69">
        <f>AS106/D106</f>
        <v>49113.078102420259</v>
      </c>
      <c r="AV106" s="69">
        <f>AT106/($AI$2*D106)</f>
        <v>2214.5433620536792</v>
      </c>
      <c r="AW106" s="69">
        <f t="shared" si="463"/>
        <v>51327.621464473938</v>
      </c>
      <c r="AX106" s="102"/>
      <c r="AY106" s="102">
        <f t="shared" ref="AY106:AZ106" si="472">AQ106</f>
        <v>200918.62872651004</v>
      </c>
      <c r="AZ106" s="71">
        <f t="shared" si="472"/>
        <v>563093.71475884959</v>
      </c>
      <c r="BA106" s="71">
        <f t="shared" si="17"/>
        <v>3032762.8247699998</v>
      </c>
      <c r="BB106" s="69">
        <f t="shared" si="465"/>
        <v>51327.621464473938</v>
      </c>
      <c r="BC106" s="69">
        <f t="shared" si="466"/>
        <v>252246.25019098399</v>
      </c>
      <c r="BD106" s="69">
        <f t="shared" si="443"/>
        <v>434314.63266847254</v>
      </c>
      <c r="BE106" s="69">
        <f t="shared" si="444"/>
        <v>2339172.3929553609</v>
      </c>
      <c r="BF106" s="69">
        <f t="shared" ref="BF106:BG106" si="473">AZ106-BD106</f>
        <v>128779.08209037705</v>
      </c>
      <c r="BG106" s="69">
        <f t="shared" si="473"/>
        <v>693590.4318146389</v>
      </c>
      <c r="BI106" s="280">
        <f>0.75*BE106</f>
        <v>1754379.2947165207</v>
      </c>
      <c r="BJ106" s="280">
        <f>0.75*BD106</f>
        <v>325735.97450135439</v>
      </c>
      <c r="BK106" s="281">
        <f>BI106/B106</f>
        <v>0.15212970827036418</v>
      </c>
      <c r="BL106" s="281">
        <f>BI106/C106</f>
        <v>0.48513845097069724</v>
      </c>
      <c r="BM106" s="279"/>
      <c r="BN106" s="280">
        <f>0.25*BE106+BG106</f>
        <v>1278383.5300534791</v>
      </c>
      <c r="BO106" s="280">
        <f>BF106+0.25*BD106</f>
        <v>237357.7402574952</v>
      </c>
      <c r="BP106" s="281">
        <f>BN106/B106</f>
        <v>0.11085408615478384</v>
      </c>
      <c r="BQ106" s="281">
        <f>BN106/C106</f>
        <v>0.35351135719873494</v>
      </c>
      <c r="BR106" s="279"/>
      <c r="BS106" s="280">
        <f>SUM(AS106:AT106)</f>
        <v>276445.10706000001</v>
      </c>
      <c r="BT106" s="280">
        <f>BB106</f>
        <v>51327.621464473938</v>
      </c>
      <c r="BU106" s="281">
        <f>BS106/B106</f>
        <v>2.3971733829999904E-2</v>
      </c>
      <c r="BV106" s="281">
        <f>BS106/C106</f>
        <v>7.6445356726116423E-2</v>
      </c>
      <c r="BW106" s="279"/>
      <c r="BX106" s="280">
        <f>H106</f>
        <v>0</v>
      </c>
      <c r="BY106" s="280">
        <f>BX106/D106</f>
        <v>0</v>
      </c>
      <c r="BZ106" s="281">
        <f>BX106/B106</f>
        <v>0</v>
      </c>
      <c r="CA106" s="281">
        <f>BX106/C106</f>
        <v>0</v>
      </c>
      <c r="CC106" s="21"/>
    </row>
    <row r="107" spans="1:81" ht="14.25" customHeight="1" x14ac:dyDescent="0.35">
      <c r="A107" s="68" t="s">
        <v>31</v>
      </c>
      <c r="B107" s="69">
        <f>'JMP Total sum FINAL calcs'!V107*100/'JMP Total sum FINAL calcs'!U107</f>
        <v>80745044.756012782</v>
      </c>
      <c r="C107" s="69">
        <f t="shared" si="0"/>
        <v>20473710.552449998</v>
      </c>
      <c r="D107" s="70">
        <f>[1]HH_Islam_wealth!D110</f>
        <v>4.07131378673696</v>
      </c>
      <c r="E107" s="70">
        <v>99.630279999999999</v>
      </c>
      <c r="F107" s="70">
        <v>20398015.31177</v>
      </c>
      <c r="G107" s="71">
        <v>1.2493399999999999</v>
      </c>
      <c r="H107" s="71">
        <v>255786.09307</v>
      </c>
      <c r="I107" s="71">
        <v>7.1137600000000001</v>
      </c>
      <c r="J107" s="71">
        <v>1456449.8192</v>
      </c>
      <c r="K107" s="71"/>
      <c r="L107" s="71"/>
      <c r="M107" s="71">
        <v>89.863420000000005</v>
      </c>
      <c r="N107" s="71">
        <v>18398376.02761</v>
      </c>
      <c r="O107" s="71">
        <f t="shared" ref="O107:P107" si="474">M107</f>
        <v>89.863420000000005</v>
      </c>
      <c r="P107" s="71">
        <f t="shared" si="474"/>
        <v>18398376.02761</v>
      </c>
      <c r="Q107" s="71">
        <v>1.77349</v>
      </c>
      <c r="R107" s="71">
        <v>363098.61257</v>
      </c>
      <c r="S107" s="71"/>
      <c r="T107" s="72"/>
      <c r="U107" s="71">
        <v>43.726669999999999</v>
      </c>
      <c r="V107" s="71">
        <v>8952471.1675700005</v>
      </c>
      <c r="W107" s="71">
        <v>43.2</v>
      </c>
      <c r="X107" s="71">
        <v>8844642.9586599991</v>
      </c>
      <c r="Y107" s="71">
        <v>4.7102399999999998</v>
      </c>
      <c r="Z107" s="71">
        <v>964360.51395000005</v>
      </c>
      <c r="AA107" s="69">
        <f t="shared" si="450"/>
        <v>18398376.02761</v>
      </c>
      <c r="AB107" s="73">
        <f t="shared" si="451"/>
        <v>0.98064658458176956</v>
      </c>
      <c r="AC107" s="69">
        <f t="shared" si="452"/>
        <v>8779210.2740442883</v>
      </c>
      <c r="AD107" s="69">
        <f t="shared" si="453"/>
        <v>173260.89352571269</v>
      </c>
      <c r="AE107" s="69">
        <f t="shared" si="454"/>
        <v>8673468.9092551246</v>
      </c>
      <c r="AF107" s="69">
        <f t="shared" si="455"/>
        <v>171174.04940487369</v>
      </c>
      <c r="AG107" s="69">
        <f t="shared" si="456"/>
        <v>945696.8443105875</v>
      </c>
      <c r="AH107" s="69">
        <f t="shared" si="457"/>
        <v>18663.669639412557</v>
      </c>
      <c r="AI107" s="69"/>
      <c r="AJ107" s="69">
        <f>AC107/D107</f>
        <v>2156358.0539147221</v>
      </c>
      <c r="AK107" s="69">
        <f>AD107/($AI$2*D107)</f>
        <v>14185.502321972934</v>
      </c>
      <c r="AL107" s="69">
        <f>AE107/D107</f>
        <v>2130385.7584032249</v>
      </c>
      <c r="AM107" s="69">
        <f>AF107/($AI$2*D107)</f>
        <v>14014.644769992434</v>
      </c>
      <c r="AN107" s="69">
        <f t="shared" si="458"/>
        <v>2144400.4031732171</v>
      </c>
      <c r="AO107" s="69">
        <f>AG107/D107</f>
        <v>232282.96659210249</v>
      </c>
      <c r="AP107" s="69">
        <f>AH107/($AI$2*D107)</f>
        <v>1528.0628168244555</v>
      </c>
      <c r="AQ107" s="69">
        <f t="shared" si="459"/>
        <v>233811.02940892693</v>
      </c>
      <c r="AR107" s="69">
        <f t="shared" si="460"/>
        <v>2378211.4325821442</v>
      </c>
      <c r="AS107" s="69">
        <f t="shared" si="461"/>
        <v>1428262.5408132158</v>
      </c>
      <c r="AT107" s="69">
        <f t="shared" si="462"/>
        <v>28187.278386784212</v>
      </c>
      <c r="AU107" s="69">
        <f>AS107/D107</f>
        <v>350811.21614011651</v>
      </c>
      <c r="AV107" s="69">
        <f>AT107/($AI$2*D107)</f>
        <v>2307.7954572968038</v>
      </c>
      <c r="AW107" s="69">
        <f t="shared" si="463"/>
        <v>353119.01159741334</v>
      </c>
      <c r="AX107" s="102"/>
      <c r="AY107" s="102">
        <f t="shared" ref="AY107:AZ107" si="475">AQ107</f>
        <v>233811.02940892693</v>
      </c>
      <c r="AZ107" s="71">
        <f t="shared" si="475"/>
        <v>2378211.4325821442</v>
      </c>
      <c r="BA107" s="71">
        <f t="shared" si="17"/>
        <v>9809003.4726099987</v>
      </c>
      <c r="BB107" s="69">
        <f t="shared" si="465"/>
        <v>353119.01159741334</v>
      </c>
      <c r="BC107" s="69">
        <f t="shared" si="466"/>
        <v>586930.0410063403</v>
      </c>
      <c r="BD107" s="69">
        <f t="shared" si="443"/>
        <v>2369418.7092736014</v>
      </c>
      <c r="BE107" s="69">
        <f t="shared" si="444"/>
        <v>9772737.6249710657</v>
      </c>
      <c r="BF107" s="69">
        <f t="shared" ref="BF107:BG107" si="476">AZ107-BD107</f>
        <v>8792.7233085427433</v>
      </c>
      <c r="BG107" s="69">
        <f t="shared" si="476"/>
        <v>36265.847638932988</v>
      </c>
      <c r="BI107" s="280">
        <f>0.75*BE107</f>
        <v>7329553.2187282993</v>
      </c>
      <c r="BJ107" s="280">
        <f>0.75*BD107</f>
        <v>1777064.0319552012</v>
      </c>
      <c r="BK107" s="281">
        <f>BI107/B107</f>
        <v>9.0774031284223108E-2</v>
      </c>
      <c r="BL107" s="281">
        <f>BI107/C107</f>
        <v>0.35799828272219097</v>
      </c>
      <c r="BM107" s="279"/>
      <c r="BN107" s="280">
        <f>0.25*BE107+BG107</f>
        <v>2479450.2538816994</v>
      </c>
      <c r="BO107" s="280">
        <f>BF107+0.25*BD107</f>
        <v>601147.4006269431</v>
      </c>
      <c r="BP107" s="281">
        <f>BN107/B107</f>
        <v>3.0707150653936123E-2</v>
      </c>
      <c r="BQ107" s="281">
        <f>BN107/C107</f>
        <v>0.12110409823025434</v>
      </c>
      <c r="BR107" s="279"/>
      <c r="BS107" s="280">
        <f>SUM(AS107:AT107)</f>
        <v>1456449.8192</v>
      </c>
      <c r="BT107" s="280">
        <f>BB107</f>
        <v>353119.01159741334</v>
      </c>
      <c r="BU107" s="281">
        <f>BS107/B107</f>
        <v>1.803763715285505E-2</v>
      </c>
      <c r="BV107" s="281">
        <f>BS107/C107</f>
        <v>7.1137560310273767E-2</v>
      </c>
      <c r="BW107" s="279"/>
      <c r="BX107" s="280">
        <f>H107</f>
        <v>255786.09307</v>
      </c>
      <c r="BY107" s="280">
        <f>BX107/D107</f>
        <v>62826.425686781848</v>
      </c>
      <c r="BZ107" s="281">
        <f>BX107/B107</f>
        <v>3.1678240298572942E-3</v>
      </c>
      <c r="CA107" s="281">
        <f>BX107/C107</f>
        <v>1.2493392070515094E-2</v>
      </c>
      <c r="CC107" s="21"/>
    </row>
    <row r="108" spans="1:81" ht="14.25" customHeight="1" x14ac:dyDescent="0.35">
      <c r="A108" s="68" t="s">
        <v>148</v>
      </c>
      <c r="B108" s="69">
        <f>'JMP Total sum FINAL calcs'!V108*100/'JMP Total sum FINAL calcs'!U108</f>
        <v>9400150.8197289668</v>
      </c>
      <c r="C108" s="69">
        <f t="shared" si="0"/>
        <v>0</v>
      </c>
      <c r="D108" s="70">
        <f>[1]HH_Islam_wealth!D111</f>
        <v>4.958060044093755</v>
      </c>
      <c r="E108" s="75">
        <v>96</v>
      </c>
      <c r="F108" s="75">
        <v>9026201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2"/>
      <c r="U108" s="71"/>
      <c r="V108" s="71"/>
      <c r="W108" s="71"/>
      <c r="X108" s="71"/>
      <c r="Y108" s="71"/>
      <c r="Z108" s="71"/>
      <c r="AA108" s="69"/>
      <c r="AB108" s="73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102"/>
      <c r="AY108" s="71" t="s">
        <v>238</v>
      </c>
      <c r="AZ108" s="71">
        <f>AR108</f>
        <v>0</v>
      </c>
      <c r="BA108" s="71">
        <f t="shared" si="17"/>
        <v>0</v>
      </c>
      <c r="BB108" s="69" t="s">
        <v>238</v>
      </c>
      <c r="BC108" s="69" t="s">
        <v>238</v>
      </c>
      <c r="BD108" s="69">
        <f t="shared" si="443"/>
        <v>0</v>
      </c>
      <c r="BE108" s="69">
        <f t="shared" si="444"/>
        <v>0</v>
      </c>
      <c r="BF108" s="69">
        <f t="shared" ref="BF108:BG108" si="477">AZ108-BD108</f>
        <v>0</v>
      </c>
      <c r="BG108" s="69">
        <f t="shared" si="477"/>
        <v>0</v>
      </c>
      <c r="BI108" s="280">
        <f>0.75*BE108</f>
        <v>0</v>
      </c>
      <c r="BJ108" s="280">
        <f>0.75*BD108</f>
        <v>0</v>
      </c>
      <c r="BK108" s="281">
        <f>BI108/B108</f>
        <v>0</v>
      </c>
      <c r="BL108" s="281" t="e">
        <f>BI108/C108</f>
        <v>#DIV/0!</v>
      </c>
      <c r="BM108" s="279"/>
      <c r="BN108" s="280">
        <f>0.25*BE108+BG108</f>
        <v>0</v>
      </c>
      <c r="BO108" s="280">
        <f>BF108+0.25*BD108</f>
        <v>0</v>
      </c>
      <c r="BP108" s="281">
        <f>BN108/B108</f>
        <v>0</v>
      </c>
      <c r="BQ108" s="281" t="e">
        <f>BN108/C108</f>
        <v>#DIV/0!</v>
      </c>
      <c r="BR108" s="279"/>
      <c r="BS108" s="280">
        <f>SUM(AS108:AT108)</f>
        <v>0</v>
      </c>
      <c r="BT108" s="280" t="str">
        <f>BB108</f>
        <v>-</v>
      </c>
      <c r="BU108" s="281">
        <f>BS108/B108</f>
        <v>0</v>
      </c>
      <c r="BV108" s="281" t="e">
        <f>BS108/C108</f>
        <v>#DIV/0!</v>
      </c>
      <c r="BW108" s="279"/>
      <c r="BX108" s="280">
        <f>H108</f>
        <v>0</v>
      </c>
      <c r="BY108" s="280">
        <f>BX108/D108</f>
        <v>0</v>
      </c>
      <c r="BZ108" s="281">
        <f>BX108/B108</f>
        <v>0</v>
      </c>
      <c r="CA108" s="281" t="e">
        <f>BX108/C108</f>
        <v>#DIV/0!</v>
      </c>
      <c r="CC108" s="21"/>
    </row>
    <row r="109" spans="1:81" ht="14.25" customHeight="1" x14ac:dyDescent="0.35">
      <c r="A109" s="68" t="s">
        <v>120</v>
      </c>
      <c r="B109" s="69">
        <f>'JMP Total sum FINAL calcs'!V109*100/'JMP Total sum FINAL calcs'!U109</f>
        <v>4920723.4660793748</v>
      </c>
      <c r="C109" s="69">
        <f t="shared" si="0"/>
        <v>1186189.8655999999</v>
      </c>
      <c r="D109" s="70">
        <f>[1]HH_Islam_wealth!D112</f>
        <v>4.958060044093755</v>
      </c>
      <c r="E109" s="70">
        <v>85.221940000000004</v>
      </c>
      <c r="F109" s="70">
        <v>1010893.98018</v>
      </c>
      <c r="G109" s="71">
        <v>0.67866000000000004</v>
      </c>
      <c r="H109" s="71">
        <v>8050.1922400000003</v>
      </c>
      <c r="I109" s="71">
        <v>0</v>
      </c>
      <c r="J109" s="71">
        <v>0</v>
      </c>
      <c r="K109" s="71"/>
      <c r="L109" s="71"/>
      <c r="M109" s="71">
        <v>96.138189999999994</v>
      </c>
      <c r="N109" s="71">
        <v>1140381.4990099999</v>
      </c>
      <c r="O109" s="71">
        <f t="shared" ref="O109:P109" si="478">M109</f>
        <v>96.138189999999994</v>
      </c>
      <c r="P109" s="71">
        <f t="shared" si="478"/>
        <v>1140381.4990099999</v>
      </c>
      <c r="Q109" s="71">
        <v>3.1831499999999999</v>
      </c>
      <c r="R109" s="71">
        <v>37758.174350000001</v>
      </c>
      <c r="S109" s="71"/>
      <c r="T109" s="72"/>
      <c r="U109" s="71">
        <v>8.9880600000000008</v>
      </c>
      <c r="V109" s="71">
        <v>106615.51235</v>
      </c>
      <c r="W109" s="71">
        <v>74.535659999999993</v>
      </c>
      <c r="X109" s="71">
        <v>884134.38791000005</v>
      </c>
      <c r="Y109" s="71">
        <v>15.79762</v>
      </c>
      <c r="Z109" s="71">
        <v>187389.77309999999</v>
      </c>
      <c r="AA109" s="69">
        <f t="shared" ref="AA109:AA110" si="479">P109+T109</f>
        <v>1140381.4990099999</v>
      </c>
      <c r="AB109" s="73">
        <f t="shared" ref="AB109:AB110" si="480">AA109/(AA109+R109)</f>
        <v>0.96795102040633652</v>
      </c>
      <c r="AC109" s="69">
        <f t="shared" ref="AC109:AC110" si="481">V109*AB109</f>
        <v>103198.59397032688</v>
      </c>
      <c r="AD109" s="69">
        <f t="shared" ref="AD109:AD110" si="482">V109*(1-AB109)</f>
        <v>3416.9183796731272</v>
      </c>
      <c r="AE109" s="69">
        <f t="shared" ref="AE109:AE110" si="483">X109*AB109</f>
        <v>855798.78295381635</v>
      </c>
      <c r="AF109" s="69">
        <f t="shared" ref="AF109:AF110" si="484">X109*(1-AB109)</f>
        <v>28335.604956183746</v>
      </c>
      <c r="AG109" s="69">
        <f t="shared" ref="AG109:AG110" si="485">Z109*AB109</f>
        <v>181384.12208585686</v>
      </c>
      <c r="AH109" s="69">
        <f t="shared" ref="AH109:AH110" si="486">Z109*(1-AB109)</f>
        <v>6005.6510141431299</v>
      </c>
      <c r="AI109" s="69"/>
      <c r="AJ109" s="69">
        <f>AC109/D109</f>
        <v>20814.309034692167</v>
      </c>
      <c r="AK109" s="69">
        <f>AD109/($AI$2*D109)</f>
        <v>229.72146022740628</v>
      </c>
      <c r="AL109" s="69">
        <f>AE109/D109</f>
        <v>172607.58751263592</v>
      </c>
      <c r="AM109" s="69">
        <f>AF109/($AI$2*D109)</f>
        <v>1905.0196181695626</v>
      </c>
      <c r="AN109" s="69">
        <f t="shared" ref="AN109:AN110" si="487">AL109+AM109</f>
        <v>174512.60713080547</v>
      </c>
      <c r="AO109" s="69">
        <f>AG109/D109</f>
        <v>36583.688070080774</v>
      </c>
      <c r="AP109" s="69">
        <f>AH109/($AI$2*D109)</f>
        <v>403.76349894466676</v>
      </c>
      <c r="AQ109" s="69">
        <f t="shared" ref="AQ109:AQ110" si="488">AO109+AP109</f>
        <v>36987.451569025441</v>
      </c>
      <c r="AR109" s="69">
        <f t="shared" ref="AR109:AR110" si="489">AQ109+AN109</f>
        <v>211500.0586998309</v>
      </c>
      <c r="AS109" s="69">
        <f t="shared" ref="AS109:AS110" si="490">J109*AB109</f>
        <v>0</v>
      </c>
      <c r="AT109" s="69">
        <f t="shared" ref="AT109:AT110" si="491">J109*(1-AB109)</f>
        <v>0</v>
      </c>
      <c r="AU109" s="69">
        <f>AS109/D109</f>
        <v>0</v>
      </c>
      <c r="AV109" s="69">
        <f>AT109/($AI$2*D109)</f>
        <v>0</v>
      </c>
      <c r="AW109" s="69">
        <f t="shared" ref="AW109:AW110" si="492">SUM(AU109:AV109)</f>
        <v>0</v>
      </c>
      <c r="AX109" s="102"/>
      <c r="AY109" s="102">
        <f t="shared" ref="AY109:AZ109" si="493">AQ109</f>
        <v>36987.451569025441</v>
      </c>
      <c r="AZ109" s="71">
        <f t="shared" si="493"/>
        <v>211500.0586998309</v>
      </c>
      <c r="BA109" s="71">
        <f t="shared" si="17"/>
        <v>1071524.1610099999</v>
      </c>
      <c r="BB109" s="69">
        <f t="shared" ref="BB109:BB110" si="494">AW109</f>
        <v>0</v>
      </c>
      <c r="BC109" s="69">
        <f t="shared" ref="BC109:BC110" si="495">BB109+AY109</f>
        <v>36987.451569025441</v>
      </c>
      <c r="BD109" s="69">
        <f t="shared" si="443"/>
        <v>180244.45312513469</v>
      </c>
      <c r="BE109" s="69">
        <f t="shared" si="444"/>
        <v>913173.67758144566</v>
      </c>
      <c r="BF109" s="69">
        <f t="shared" ref="BF109:BG109" si="496">AZ109-BD109</f>
        <v>31255.605574696208</v>
      </c>
      <c r="BG109" s="69">
        <f t="shared" si="496"/>
        <v>158350.48342855426</v>
      </c>
      <c r="BI109" s="280">
        <f>0.75*BE109</f>
        <v>684880.25818608422</v>
      </c>
      <c r="BJ109" s="280">
        <f>0.75*BD109</f>
        <v>135183.33984385102</v>
      </c>
      <c r="BK109" s="281">
        <f>BI109/B109</f>
        <v>0.13918283823654248</v>
      </c>
      <c r="BL109" s="281">
        <f>BI109/C109</f>
        <v>0.57737827480060055</v>
      </c>
      <c r="BM109" s="279"/>
      <c r="BN109" s="280">
        <f>0.25*BE109+BG109</f>
        <v>386643.90282391571</v>
      </c>
      <c r="BO109" s="280">
        <f>BF109+0.25*BD109</f>
        <v>76316.718855979881</v>
      </c>
      <c r="BP109" s="281">
        <f>BN109/B109</f>
        <v>7.8574605033023173E-2</v>
      </c>
      <c r="BQ109" s="281">
        <f>BN109/C109</f>
        <v>0.32595448168691193</v>
      </c>
      <c r="BR109" s="279"/>
      <c r="BS109" s="280">
        <f>SUM(AS109:AT109)</f>
        <v>0</v>
      </c>
      <c r="BT109" s="280">
        <f>BB109</f>
        <v>0</v>
      </c>
      <c r="BU109" s="281">
        <f>BS109/B109</f>
        <v>0</v>
      </c>
      <c r="BV109" s="281">
        <f>BS109/C109</f>
        <v>0</v>
      </c>
      <c r="BW109" s="279"/>
      <c r="BX109" s="280">
        <f>H109</f>
        <v>8050.1922400000003</v>
      </c>
      <c r="BY109" s="280">
        <f>BX109/D109</f>
        <v>1623.6576742530015</v>
      </c>
      <c r="BZ109" s="281">
        <f>BX109/B109</f>
        <v>1.6359773711108489E-3</v>
      </c>
      <c r="CA109" s="281">
        <f>BX109/C109</f>
        <v>6.7865967105763822E-3</v>
      </c>
      <c r="CC109" s="21"/>
    </row>
    <row r="110" spans="1:81" ht="14.25" customHeight="1" x14ac:dyDescent="0.35">
      <c r="A110" s="68" t="s">
        <v>73</v>
      </c>
      <c r="B110" s="69">
        <f>'JMP Total sum FINAL calcs'!V110*100/'JMP Total sum FINAL calcs'!U110</f>
        <v>28250423.376752406</v>
      </c>
      <c r="C110" s="69">
        <f t="shared" si="0"/>
        <v>18075749.06041</v>
      </c>
      <c r="D110" s="70">
        <f>[1]HH_Islam_wealth!D113</f>
        <v>6.67268064092928</v>
      </c>
      <c r="E110" s="70">
        <v>32.120699999999999</v>
      </c>
      <c r="F110" s="70">
        <v>5806057.2483000001</v>
      </c>
      <c r="G110" s="71">
        <v>30.009879999999999</v>
      </c>
      <c r="H110" s="71">
        <v>5424511.1983000003</v>
      </c>
      <c r="I110" s="71">
        <v>21.517810000000001</v>
      </c>
      <c r="J110" s="71">
        <v>3889505.2906999998</v>
      </c>
      <c r="K110" s="71"/>
      <c r="L110" s="71"/>
      <c r="M110" s="71">
        <v>42.838790000000003</v>
      </c>
      <c r="N110" s="71">
        <v>7743431.4951999998</v>
      </c>
      <c r="O110" s="71">
        <f t="shared" ref="O110:P110" si="497">M110</f>
        <v>42.838790000000003</v>
      </c>
      <c r="P110" s="71">
        <f t="shared" si="497"/>
        <v>7743431.4951999998</v>
      </c>
      <c r="Q110" s="71">
        <v>5.6335199999999999</v>
      </c>
      <c r="R110" s="71">
        <v>1018301.07621</v>
      </c>
      <c r="S110" s="71"/>
      <c r="T110" s="72"/>
      <c r="U110" s="71">
        <v>6.89811</v>
      </c>
      <c r="V110" s="71">
        <v>1246885.29082</v>
      </c>
      <c r="W110" s="71">
        <v>30.250340000000001</v>
      </c>
      <c r="X110" s="71">
        <v>5467976.1418500002</v>
      </c>
      <c r="Y110" s="71">
        <v>11.32385</v>
      </c>
      <c r="Z110" s="71">
        <v>2046871.13873</v>
      </c>
      <c r="AA110" s="69">
        <f t="shared" si="479"/>
        <v>7743431.4951999998</v>
      </c>
      <c r="AB110" s="73">
        <f t="shared" si="480"/>
        <v>0.88377857142858129</v>
      </c>
      <c r="AC110" s="69">
        <f t="shared" si="481"/>
        <v>1101970.5010562108</v>
      </c>
      <c r="AD110" s="69">
        <f t="shared" si="482"/>
        <v>144914.78976378927</v>
      </c>
      <c r="AE110" s="69">
        <f t="shared" si="483"/>
        <v>4832480.1432497585</v>
      </c>
      <c r="AF110" s="69">
        <f t="shared" si="484"/>
        <v>635495.9986002415</v>
      </c>
      <c r="AG110" s="69">
        <f t="shared" si="485"/>
        <v>1808980.8508851929</v>
      </c>
      <c r="AH110" s="69">
        <f t="shared" si="486"/>
        <v>237890.28784480717</v>
      </c>
      <c r="AI110" s="69"/>
      <c r="AJ110" s="69">
        <f>AC110/D110</f>
        <v>165146.59705079839</v>
      </c>
      <c r="AK110" s="69">
        <f>AD110/($AI$2*D110)</f>
        <v>7239.2090256751499</v>
      </c>
      <c r="AL110" s="69">
        <f>AE110/D110</f>
        <v>724218.70658817515</v>
      </c>
      <c r="AM110" s="69">
        <f>AF110/($AI$2*D110)</f>
        <v>31746.161839975717</v>
      </c>
      <c r="AN110" s="69">
        <f t="shared" si="487"/>
        <v>755964.86842815089</v>
      </c>
      <c r="AO110" s="69">
        <f>AG110/D110</f>
        <v>271102.56705366058</v>
      </c>
      <c r="AP110" s="69">
        <f>AH110/($AI$2*D110)</f>
        <v>11883.794067490746</v>
      </c>
      <c r="AQ110" s="69">
        <f t="shared" si="488"/>
        <v>282986.36112115131</v>
      </c>
      <c r="AR110" s="69">
        <f t="shared" si="489"/>
        <v>1038951.2295493023</v>
      </c>
      <c r="AS110" s="69">
        <f t="shared" si="490"/>
        <v>3437461.4293787545</v>
      </c>
      <c r="AT110" s="69">
        <f t="shared" si="491"/>
        <v>452043.86132124515</v>
      </c>
      <c r="AU110" s="69">
        <f>AS110/D110</f>
        <v>515154.49552520947</v>
      </c>
      <c r="AV110" s="69">
        <f>AT110/($AI$2*D110)</f>
        <v>22581.822091533046</v>
      </c>
      <c r="AW110" s="69">
        <f t="shared" si="492"/>
        <v>537736.31761674257</v>
      </c>
      <c r="AX110" s="102"/>
      <c r="AY110" s="102">
        <f t="shared" ref="AY110:AZ110" si="498">AQ110</f>
        <v>282986.36112115131</v>
      </c>
      <c r="AZ110" s="71">
        <f t="shared" si="498"/>
        <v>1038951.2295493023</v>
      </c>
      <c r="BA110" s="71">
        <f t="shared" si="17"/>
        <v>7514847.28058</v>
      </c>
      <c r="BB110" s="69">
        <f t="shared" si="494"/>
        <v>537736.31761674257</v>
      </c>
      <c r="BC110" s="69">
        <f t="shared" si="495"/>
        <v>820722.67873789393</v>
      </c>
      <c r="BD110" s="69">
        <f t="shared" si="443"/>
        <v>333718.40758984274</v>
      </c>
      <c r="BE110" s="69">
        <f t="shared" si="444"/>
        <v>2413821.5504532601</v>
      </c>
      <c r="BF110" s="69">
        <f t="shared" ref="BF110:BG110" si="499">AZ110-BD110</f>
        <v>705232.82195945946</v>
      </c>
      <c r="BG110" s="69">
        <f t="shared" si="499"/>
        <v>5101025.7301267404</v>
      </c>
      <c r="BI110" s="280">
        <f>0.75*BE110</f>
        <v>1810366.1628399449</v>
      </c>
      <c r="BJ110" s="280">
        <f>0.75*BD110</f>
        <v>250288.80569238204</v>
      </c>
      <c r="BK110" s="281">
        <f>BI110/B110</f>
        <v>6.4082797581352921E-2</v>
      </c>
      <c r="BL110" s="281">
        <f>BI110/C110</f>
        <v>0.10015441997947727</v>
      </c>
      <c r="BM110" s="279"/>
      <c r="BN110" s="280">
        <f>0.25*BE110+BG110</f>
        <v>5704481.1177400555</v>
      </c>
      <c r="BO110" s="280">
        <f>BF110+0.25*BD110</f>
        <v>788662.4238569201</v>
      </c>
      <c r="BP110" s="281">
        <f>BN110/B110</f>
        <v>0.20192550892650826</v>
      </c>
      <c r="BQ110" s="281">
        <f>BN110/C110</f>
        <v>0.31558753657596222</v>
      </c>
      <c r="BR110" s="279"/>
      <c r="BS110" s="280">
        <f>SUM(AS110:AT110)</f>
        <v>3889505.2906999998</v>
      </c>
      <c r="BT110" s="280">
        <f>BB110</f>
        <v>537736.31761674257</v>
      </c>
      <c r="BU110" s="281">
        <f>BS110/B110</f>
        <v>0.13767953983658587</v>
      </c>
      <c r="BV110" s="281">
        <f>BS110/C110</f>
        <v>0.21517809733367568</v>
      </c>
      <c r="BW110" s="279"/>
      <c r="BX110" s="280">
        <f>H110</f>
        <v>5424511.1983000003</v>
      </c>
      <c r="BY110" s="280">
        <f>BX110/D110</f>
        <v>812943.32670843182</v>
      </c>
      <c r="BZ110" s="281">
        <f>BX110/B110</f>
        <v>0.19201521782374037</v>
      </c>
      <c r="CA110" s="281">
        <f>BX110/C110</f>
        <v>0.30009883298174972</v>
      </c>
      <c r="CC110" s="21"/>
    </row>
    <row r="111" spans="1:81" ht="14.25" customHeight="1" x14ac:dyDescent="0.35">
      <c r="A111" s="39" t="s">
        <v>184</v>
      </c>
      <c r="B111" s="15"/>
      <c r="C111" s="15"/>
      <c r="D111" s="41"/>
      <c r="E111" s="41"/>
      <c r="F111" s="41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2"/>
      <c r="U111" s="40"/>
      <c r="V111" s="40"/>
      <c r="W111" s="40"/>
      <c r="X111" s="40"/>
      <c r="Y111" s="40"/>
      <c r="Z111" s="40"/>
      <c r="AA111" s="15"/>
      <c r="AB111" s="43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Z111" s="40"/>
      <c r="BA111" s="40"/>
      <c r="BB111" s="15"/>
      <c r="BC111" s="15"/>
      <c r="BD111" s="15"/>
      <c r="BE111" s="15"/>
      <c r="BF111" s="15"/>
      <c r="BG111" s="15"/>
      <c r="BI111" s="294"/>
      <c r="BJ111" s="294"/>
      <c r="BK111" s="288"/>
      <c r="BL111" s="288"/>
      <c r="BM111" s="287"/>
      <c r="BN111" s="294"/>
      <c r="BO111" s="294"/>
      <c r="BP111" s="288"/>
      <c r="BQ111" s="288"/>
      <c r="BR111" s="287"/>
      <c r="BS111" s="294"/>
      <c r="BT111" s="294"/>
      <c r="BU111" s="288"/>
      <c r="BV111" s="288"/>
      <c r="BW111" s="287"/>
      <c r="BX111" s="294"/>
      <c r="BY111" s="294"/>
      <c r="BZ111" s="288"/>
      <c r="CA111" s="288"/>
      <c r="CC111" s="21"/>
    </row>
    <row r="112" spans="1:81" ht="14.25" customHeight="1" x14ac:dyDescent="0.35">
      <c r="A112" s="76" t="s">
        <v>150</v>
      </c>
      <c r="B112" s="77">
        <f>'JMP Total sum FINAL calcs'!V112*100/'JMP Total sum FINAL calcs'!U112</f>
        <v>55641</v>
      </c>
      <c r="C112" s="77">
        <f t="shared" si="0"/>
        <v>0</v>
      </c>
      <c r="D112" s="78">
        <f>[1]HH_Islam_wealth!D115</f>
        <v>5.0120585592278903</v>
      </c>
      <c r="E112" s="79">
        <v>99.6</v>
      </c>
      <c r="F112" s="79">
        <v>55416</v>
      </c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1"/>
      <c r="U112" s="80"/>
      <c r="V112" s="80"/>
      <c r="W112" s="80"/>
      <c r="X112" s="80"/>
      <c r="Y112" s="80"/>
      <c r="Z112" s="80"/>
      <c r="AA112" s="77"/>
      <c r="AB112" s="82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103"/>
      <c r="AY112" s="80" t="s">
        <v>238</v>
      </c>
      <c r="AZ112" s="80">
        <f t="shared" ref="AZ111:AZ117" si="500">AR112</f>
        <v>0</v>
      </c>
      <c r="BA112" s="80">
        <f t="shared" si="17"/>
        <v>0</v>
      </c>
      <c r="BB112" s="77" t="s">
        <v>238</v>
      </c>
      <c r="BC112" s="77" t="s">
        <v>238</v>
      </c>
      <c r="BD112" s="77">
        <f t="shared" si="443"/>
        <v>0</v>
      </c>
      <c r="BE112" s="77">
        <f t="shared" si="444"/>
        <v>0</v>
      </c>
      <c r="BF112" s="77">
        <f t="shared" ref="BF112:BG112" si="501">AZ112-BD112</f>
        <v>0</v>
      </c>
      <c r="BG112" s="77">
        <f t="shared" si="501"/>
        <v>0</v>
      </c>
      <c r="BI112" s="280">
        <f>0.75*BE112</f>
        <v>0</v>
      </c>
      <c r="BJ112" s="280">
        <f>0.75*BD112</f>
        <v>0</v>
      </c>
      <c r="BK112" s="281">
        <f>BI112/B112</f>
        <v>0</v>
      </c>
      <c r="BL112" s="281" t="e">
        <f>BI112/C112</f>
        <v>#DIV/0!</v>
      </c>
      <c r="BM112" s="279"/>
      <c r="BN112" s="280">
        <f>0.25*BE112+BG112</f>
        <v>0</v>
      </c>
      <c r="BO112" s="280">
        <f>BF112+0.25*BD112</f>
        <v>0</v>
      </c>
      <c r="BP112" s="281">
        <f>BN112/B112</f>
        <v>0</v>
      </c>
      <c r="BQ112" s="281" t="e">
        <f>BN112/C112</f>
        <v>#DIV/0!</v>
      </c>
      <c r="BR112" s="279"/>
      <c r="BS112" s="280">
        <f>SUM(AS112:AT112)</f>
        <v>0</v>
      </c>
      <c r="BT112" s="280" t="str">
        <f>BB112</f>
        <v>-</v>
      </c>
      <c r="BU112" s="281">
        <f>BS112/B112</f>
        <v>0</v>
      </c>
      <c r="BV112" s="281" t="e">
        <f>BS112/C112</f>
        <v>#DIV/0!</v>
      </c>
      <c r="BW112" s="279"/>
      <c r="BX112" s="280">
        <f>H112</f>
        <v>0</v>
      </c>
      <c r="BY112" s="280">
        <f>BX112/D112</f>
        <v>0</v>
      </c>
      <c r="BZ112" s="281">
        <f>BX112/B112</f>
        <v>0</v>
      </c>
      <c r="CA112" s="281" t="e">
        <f>BX112/C112</f>
        <v>#DIV/0!</v>
      </c>
      <c r="CC112" s="21"/>
    </row>
    <row r="113" spans="1:81" ht="14.25" customHeight="1" x14ac:dyDescent="0.35">
      <c r="A113" s="76" t="s">
        <v>152</v>
      </c>
      <c r="B113" s="77" t="e">
        <f>'JMP Total sum FINAL calcs'!V113*100/'JMP Total sum FINAL calcs'!U113</f>
        <v>#DIV/0!</v>
      </c>
      <c r="C113" s="77">
        <f t="shared" si="0"/>
        <v>0</v>
      </c>
      <c r="D113" s="78">
        <f>[1]HH_Islam_wealth!D116</f>
        <v>5.0120585592278903</v>
      </c>
      <c r="E113" s="79">
        <v>74.900000000000006</v>
      </c>
      <c r="F113" s="79">
        <v>13021</v>
      </c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1"/>
      <c r="U113" s="80"/>
      <c r="V113" s="80"/>
      <c r="W113" s="80"/>
      <c r="X113" s="80"/>
      <c r="Y113" s="80"/>
      <c r="Z113" s="80"/>
      <c r="AA113" s="77"/>
      <c r="AB113" s="82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103"/>
      <c r="AY113" s="80" t="s">
        <v>238</v>
      </c>
      <c r="AZ113" s="80">
        <f t="shared" si="500"/>
        <v>0</v>
      </c>
      <c r="BA113" s="80">
        <f t="shared" si="17"/>
        <v>0</v>
      </c>
      <c r="BB113" s="77" t="s">
        <v>238</v>
      </c>
      <c r="BC113" s="77" t="s">
        <v>238</v>
      </c>
      <c r="BD113" s="77">
        <f t="shared" si="443"/>
        <v>0</v>
      </c>
      <c r="BE113" s="77">
        <f t="shared" si="444"/>
        <v>0</v>
      </c>
      <c r="BF113" s="77">
        <f t="shared" ref="BF113:BG113" si="502">AZ113-BD113</f>
        <v>0</v>
      </c>
      <c r="BG113" s="77">
        <f t="shared" si="502"/>
        <v>0</v>
      </c>
      <c r="BI113" s="280">
        <f>0.75*BE113</f>
        <v>0</v>
      </c>
      <c r="BJ113" s="280">
        <f>0.75*BD113</f>
        <v>0</v>
      </c>
      <c r="BK113" s="281" t="e">
        <f>BI113/B113</f>
        <v>#DIV/0!</v>
      </c>
      <c r="BL113" s="281" t="e">
        <f>BI113/C113</f>
        <v>#DIV/0!</v>
      </c>
      <c r="BM113" s="279"/>
      <c r="BN113" s="280">
        <f>0.25*BE113+BG113</f>
        <v>0</v>
      </c>
      <c r="BO113" s="280">
        <f>BF113+0.25*BD113</f>
        <v>0</v>
      </c>
      <c r="BP113" s="281" t="e">
        <f>BN113/B113</f>
        <v>#DIV/0!</v>
      </c>
      <c r="BQ113" s="281" t="e">
        <f>BN113/C113</f>
        <v>#DIV/0!</v>
      </c>
      <c r="BR113" s="279"/>
      <c r="BS113" s="280">
        <f>SUM(AS113:AT113)</f>
        <v>0</v>
      </c>
      <c r="BT113" s="280" t="str">
        <f>BB113</f>
        <v>-</v>
      </c>
      <c r="BU113" s="281" t="e">
        <f>BS113/B113</f>
        <v>#DIV/0!</v>
      </c>
      <c r="BV113" s="281" t="e">
        <f>BS113/C113</f>
        <v>#DIV/0!</v>
      </c>
      <c r="BW113" s="279"/>
      <c r="BX113" s="280">
        <f>H113</f>
        <v>0</v>
      </c>
      <c r="BY113" s="280">
        <f>BX113/D113</f>
        <v>0</v>
      </c>
      <c r="BZ113" s="281" t="e">
        <f>BX113/B113</f>
        <v>#DIV/0!</v>
      </c>
      <c r="CA113" s="281" t="e">
        <f>BX113/C113</f>
        <v>#DIV/0!</v>
      </c>
      <c r="CC113" s="21"/>
    </row>
    <row r="114" spans="1:81" ht="14.25" customHeight="1" x14ac:dyDescent="0.35">
      <c r="A114" s="76" t="s">
        <v>154</v>
      </c>
      <c r="B114" s="77" t="e">
        <f>'JMP Total sum FINAL calcs'!V114*100/'JMP Total sum FINAL calcs'!U114</f>
        <v>#DIV/0!</v>
      </c>
      <c r="C114" s="77">
        <f t="shared" si="0"/>
        <v>400757.06991000002</v>
      </c>
      <c r="D114" s="78">
        <f>[1]HH_Islam_wealth!D117</f>
        <v>4.7802146794313902</v>
      </c>
      <c r="E114" s="78">
        <v>74.319749999999999</v>
      </c>
      <c r="F114" s="78">
        <v>297841.64013000001</v>
      </c>
      <c r="G114" s="80">
        <v>0</v>
      </c>
      <c r="H114" s="80">
        <v>0</v>
      </c>
      <c r="I114" s="80">
        <v>0</v>
      </c>
      <c r="J114" s="80">
        <v>0</v>
      </c>
      <c r="K114" s="80"/>
      <c r="L114" s="80"/>
      <c r="M114" s="80">
        <v>94.748260000000002</v>
      </c>
      <c r="N114" s="80">
        <v>379710.34538000001</v>
      </c>
      <c r="O114" s="80">
        <f t="shared" ref="O114:P114" si="503">M114</f>
        <v>94.748260000000002</v>
      </c>
      <c r="P114" s="80">
        <f t="shared" si="503"/>
        <v>379710.34538000001</v>
      </c>
      <c r="Q114" s="80">
        <v>5.2517399999999999</v>
      </c>
      <c r="R114" s="80">
        <v>21046.72453</v>
      </c>
      <c r="S114" s="80"/>
      <c r="T114" s="81"/>
      <c r="U114" s="80"/>
      <c r="V114" s="80"/>
      <c r="W114" s="80"/>
      <c r="X114" s="80"/>
      <c r="Y114" s="80"/>
      <c r="Z114" s="80"/>
      <c r="AA114" s="77">
        <f>P114+T114</f>
        <v>379710.34538000001</v>
      </c>
      <c r="AB114" s="82">
        <f>AA114/(AA114+R114)</f>
        <v>0.94748258705772403</v>
      </c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103"/>
      <c r="AY114" s="80" t="s">
        <v>238</v>
      </c>
      <c r="AZ114" s="80">
        <f t="shared" si="500"/>
        <v>0</v>
      </c>
      <c r="BA114" s="80">
        <f t="shared" si="17"/>
        <v>0</v>
      </c>
      <c r="BB114" s="77" t="s">
        <v>238</v>
      </c>
      <c r="BC114" s="77" t="s">
        <v>238</v>
      </c>
      <c r="BD114" s="77">
        <f t="shared" si="443"/>
        <v>0</v>
      </c>
      <c r="BE114" s="77">
        <f t="shared" si="444"/>
        <v>0</v>
      </c>
      <c r="BF114" s="77">
        <f t="shared" ref="BF114:BG114" si="504">AZ114-BD114</f>
        <v>0</v>
      </c>
      <c r="BG114" s="77">
        <f t="shared" si="504"/>
        <v>0</v>
      </c>
      <c r="BI114" s="280">
        <f>0.75*BE114</f>
        <v>0</v>
      </c>
      <c r="BJ114" s="280">
        <f>0.75*BD114</f>
        <v>0</v>
      </c>
      <c r="BK114" s="281" t="e">
        <f>BI114/B114</f>
        <v>#DIV/0!</v>
      </c>
      <c r="BL114" s="281">
        <f>BI114/C114</f>
        <v>0</v>
      </c>
      <c r="BM114" s="279"/>
      <c r="BN114" s="280">
        <f>0.25*BE114+BG114</f>
        <v>0</v>
      </c>
      <c r="BO114" s="280">
        <f>BF114+0.25*BD114</f>
        <v>0</v>
      </c>
      <c r="BP114" s="281" t="e">
        <f>BN114/B114</f>
        <v>#DIV/0!</v>
      </c>
      <c r="BQ114" s="281">
        <f>BN114/C114</f>
        <v>0</v>
      </c>
      <c r="BR114" s="279"/>
      <c r="BS114" s="280">
        <f>SUM(AS114:AT114)</f>
        <v>0</v>
      </c>
      <c r="BT114" s="280" t="str">
        <f>BB114</f>
        <v>-</v>
      </c>
      <c r="BU114" s="281" t="e">
        <f>BS114/B114</f>
        <v>#DIV/0!</v>
      </c>
      <c r="BV114" s="281">
        <f>BS114/C114</f>
        <v>0</v>
      </c>
      <c r="BW114" s="279"/>
      <c r="BX114" s="280">
        <f>H114</f>
        <v>0</v>
      </c>
      <c r="BY114" s="280">
        <f>BX114/D114</f>
        <v>0</v>
      </c>
      <c r="BZ114" s="281" t="e">
        <f>BX114/B114</f>
        <v>#DIV/0!</v>
      </c>
      <c r="CA114" s="281">
        <f>BX114/C114</f>
        <v>0</v>
      </c>
      <c r="CC114" s="21"/>
    </row>
    <row r="115" spans="1:81" ht="14.25" customHeight="1" x14ac:dyDescent="0.35">
      <c r="A115" s="76" t="s">
        <v>155</v>
      </c>
      <c r="B115" s="77">
        <f>'JMP Total sum FINAL calcs'!V115*100/'JMP Total sum FINAL calcs'!U115</f>
        <v>283007.01349893829</v>
      </c>
      <c r="C115" s="77">
        <f t="shared" si="0"/>
        <v>0</v>
      </c>
      <c r="D115" s="78">
        <f>[1]HH_Islam_wealth!D118</f>
        <v>5.0120585592278903</v>
      </c>
      <c r="E115" s="79">
        <v>100</v>
      </c>
      <c r="F115" s="79">
        <v>283007</v>
      </c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1"/>
      <c r="U115" s="80"/>
      <c r="V115" s="80"/>
      <c r="W115" s="80"/>
      <c r="X115" s="80"/>
      <c r="Y115" s="80"/>
      <c r="Z115" s="80"/>
      <c r="AA115" s="77"/>
      <c r="AB115" s="82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103"/>
      <c r="AY115" s="80" t="s">
        <v>238</v>
      </c>
      <c r="AZ115" s="80">
        <f t="shared" si="500"/>
        <v>0</v>
      </c>
      <c r="BA115" s="80">
        <f t="shared" si="17"/>
        <v>0</v>
      </c>
      <c r="BB115" s="77" t="s">
        <v>238</v>
      </c>
      <c r="BC115" s="77" t="s">
        <v>238</v>
      </c>
      <c r="BD115" s="77">
        <f t="shared" si="443"/>
        <v>0</v>
      </c>
      <c r="BE115" s="77">
        <f t="shared" si="444"/>
        <v>0</v>
      </c>
      <c r="BF115" s="77">
        <f t="shared" ref="BF115:BG115" si="505">AZ115-BD115</f>
        <v>0</v>
      </c>
      <c r="BG115" s="77">
        <f t="shared" si="505"/>
        <v>0</v>
      </c>
      <c r="BI115" s="280">
        <f>0.75*BE115</f>
        <v>0</v>
      </c>
      <c r="BJ115" s="280">
        <f>0.75*BD115</f>
        <v>0</v>
      </c>
      <c r="BK115" s="281">
        <f>BI115/B115</f>
        <v>0</v>
      </c>
      <c r="BL115" s="281" t="e">
        <f>BI115/C115</f>
        <v>#DIV/0!</v>
      </c>
      <c r="BM115" s="279"/>
      <c r="BN115" s="280">
        <f>0.25*BE115+BG115</f>
        <v>0</v>
      </c>
      <c r="BO115" s="280">
        <f>BF115+0.25*BD115</f>
        <v>0</v>
      </c>
      <c r="BP115" s="281">
        <f>BN115/B115</f>
        <v>0</v>
      </c>
      <c r="BQ115" s="281" t="e">
        <f>BN115/C115</f>
        <v>#DIV/0!</v>
      </c>
      <c r="BR115" s="279"/>
      <c r="BS115" s="280">
        <f>SUM(AS115:AT115)</f>
        <v>0</v>
      </c>
      <c r="BT115" s="280" t="str">
        <f>BB115</f>
        <v>-</v>
      </c>
      <c r="BU115" s="281">
        <f>BS115/B115</f>
        <v>0</v>
      </c>
      <c r="BV115" s="281" t="e">
        <f>BS115/C115</f>
        <v>#DIV/0!</v>
      </c>
      <c r="BW115" s="279"/>
      <c r="BX115" s="280">
        <f>H115</f>
        <v>0</v>
      </c>
      <c r="BY115" s="280">
        <f>BX115/D115</f>
        <v>0</v>
      </c>
      <c r="BZ115" s="281">
        <f>BX115/B115</f>
        <v>0</v>
      </c>
      <c r="CA115" s="281" t="e">
        <f>BX115/C115</f>
        <v>#DIV/0!</v>
      </c>
      <c r="CC115" s="21"/>
    </row>
    <row r="116" spans="1:81" ht="14.25" customHeight="1" x14ac:dyDescent="0.35">
      <c r="A116" s="76" t="s">
        <v>156</v>
      </c>
      <c r="B116" s="77" t="e">
        <f>'JMP Total sum FINAL calcs'!V116*100/'JMP Total sum FINAL calcs'!U116</f>
        <v>#DIV/0!</v>
      </c>
      <c r="C116" s="77">
        <f t="shared" si="0"/>
        <v>0</v>
      </c>
      <c r="D116" s="78">
        <f>[1]HH_Islam_wealth!D119</f>
        <v>5.0120585592278903</v>
      </c>
      <c r="E116" s="83">
        <v>99.5</v>
      </c>
      <c r="F116" s="83">
        <v>163475</v>
      </c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1"/>
      <c r="U116" s="80"/>
      <c r="V116" s="80"/>
      <c r="W116" s="80"/>
      <c r="X116" s="80"/>
      <c r="Y116" s="80"/>
      <c r="Z116" s="80"/>
      <c r="AA116" s="77"/>
      <c r="AB116" s="82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103"/>
      <c r="AY116" s="80" t="s">
        <v>238</v>
      </c>
      <c r="AZ116" s="80">
        <f t="shared" si="500"/>
        <v>0</v>
      </c>
      <c r="BA116" s="80">
        <f t="shared" si="17"/>
        <v>0</v>
      </c>
      <c r="BB116" s="77" t="s">
        <v>238</v>
      </c>
      <c r="BC116" s="77" t="s">
        <v>238</v>
      </c>
      <c r="BD116" s="77">
        <f t="shared" si="443"/>
        <v>0</v>
      </c>
      <c r="BE116" s="77">
        <f t="shared" si="444"/>
        <v>0</v>
      </c>
      <c r="BF116" s="77">
        <f t="shared" ref="BF116:BG116" si="506">AZ116-BD116</f>
        <v>0</v>
      </c>
      <c r="BG116" s="77">
        <f t="shared" si="506"/>
        <v>0</v>
      </c>
      <c r="BI116" s="280">
        <f>0.75*BE116</f>
        <v>0</v>
      </c>
      <c r="BJ116" s="280">
        <f>0.75*BD116</f>
        <v>0</v>
      </c>
      <c r="BK116" s="281" t="e">
        <f>BI116/B116</f>
        <v>#DIV/0!</v>
      </c>
      <c r="BL116" s="281" t="e">
        <f>BI116/C116</f>
        <v>#DIV/0!</v>
      </c>
      <c r="BM116" s="279"/>
      <c r="BN116" s="280">
        <f>0.25*BE116+BG116</f>
        <v>0</v>
      </c>
      <c r="BO116" s="280">
        <f>BF116+0.25*BD116</f>
        <v>0</v>
      </c>
      <c r="BP116" s="281" t="e">
        <f>BN116/B116</f>
        <v>#DIV/0!</v>
      </c>
      <c r="BQ116" s="281" t="e">
        <f>BN116/C116</f>
        <v>#DIV/0!</v>
      </c>
      <c r="BR116" s="279"/>
      <c r="BS116" s="280">
        <f>SUM(AS116:AT116)</f>
        <v>0</v>
      </c>
      <c r="BT116" s="280" t="str">
        <f>BB116</f>
        <v>-</v>
      </c>
      <c r="BU116" s="281" t="e">
        <f>BS116/B116</f>
        <v>#DIV/0!</v>
      </c>
      <c r="BV116" s="281" t="e">
        <f>BS116/C116</f>
        <v>#DIV/0!</v>
      </c>
      <c r="BW116" s="279"/>
      <c r="BX116" s="280">
        <f>H116</f>
        <v>0</v>
      </c>
      <c r="BY116" s="280">
        <f>BX116/D116</f>
        <v>0</v>
      </c>
      <c r="BZ116" s="281" t="e">
        <f>BX116/B116</f>
        <v>#DIV/0!</v>
      </c>
      <c r="CA116" s="281" t="e">
        <f>BX116/C116</f>
        <v>#DIV/0!</v>
      </c>
      <c r="CC116" s="21"/>
    </row>
    <row r="117" spans="1:81" ht="14.25" customHeight="1" x14ac:dyDescent="0.35">
      <c r="A117" s="76" t="s">
        <v>158</v>
      </c>
      <c r="B117" s="77">
        <f>'JMP Total sum FINAL calcs'!V117*100/'JMP Total sum FINAL calcs'!U117</f>
        <v>116398.00802249892</v>
      </c>
      <c r="C117" s="77">
        <f t="shared" si="0"/>
        <v>0</v>
      </c>
      <c r="D117" s="78">
        <f>[1]HH_Islam_wealth!D120</f>
        <v>5.0120585592278903</v>
      </c>
      <c r="E117" s="79">
        <v>23.7</v>
      </c>
      <c r="F117" s="79">
        <v>27554</v>
      </c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1"/>
      <c r="U117" s="80"/>
      <c r="V117" s="80"/>
      <c r="W117" s="80"/>
      <c r="X117" s="80"/>
      <c r="Y117" s="80"/>
      <c r="Z117" s="80"/>
      <c r="AA117" s="77"/>
      <c r="AB117" s="82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103"/>
      <c r="AY117" s="80" t="s">
        <v>238</v>
      </c>
      <c r="AZ117" s="80">
        <f t="shared" si="500"/>
        <v>0</v>
      </c>
      <c r="BA117" s="80">
        <f t="shared" si="17"/>
        <v>0</v>
      </c>
      <c r="BB117" s="77" t="s">
        <v>238</v>
      </c>
      <c r="BC117" s="77" t="s">
        <v>238</v>
      </c>
      <c r="BD117" s="77">
        <f t="shared" si="443"/>
        <v>0</v>
      </c>
      <c r="BE117" s="77">
        <f t="shared" si="444"/>
        <v>0</v>
      </c>
      <c r="BF117" s="77">
        <f t="shared" ref="BF117:BG117" si="507">AZ117-BD117</f>
        <v>0</v>
      </c>
      <c r="BG117" s="77">
        <f t="shared" si="507"/>
        <v>0</v>
      </c>
      <c r="BI117" s="280">
        <f>0.75*BE117</f>
        <v>0</v>
      </c>
      <c r="BJ117" s="280">
        <f>0.75*BD117</f>
        <v>0</v>
      </c>
      <c r="BK117" s="281">
        <f>BI117/B117</f>
        <v>0</v>
      </c>
      <c r="BL117" s="281" t="e">
        <f>BI117/C117</f>
        <v>#DIV/0!</v>
      </c>
      <c r="BM117" s="279"/>
      <c r="BN117" s="280">
        <f>0.25*BE117+BG117</f>
        <v>0</v>
      </c>
      <c r="BO117" s="280">
        <f>BF117+0.25*BD117</f>
        <v>0</v>
      </c>
      <c r="BP117" s="281">
        <f>BN117/B117</f>
        <v>0</v>
      </c>
      <c r="BQ117" s="281" t="e">
        <f>BN117/C117</f>
        <v>#DIV/0!</v>
      </c>
      <c r="BR117" s="279"/>
      <c r="BS117" s="280">
        <f>SUM(AS117:AT117)</f>
        <v>0</v>
      </c>
      <c r="BT117" s="280" t="str">
        <f>BB117</f>
        <v>-</v>
      </c>
      <c r="BU117" s="281">
        <f>BS117/B117</f>
        <v>0</v>
      </c>
      <c r="BV117" s="281" t="e">
        <f>BS117/C117</f>
        <v>#DIV/0!</v>
      </c>
      <c r="BW117" s="279"/>
      <c r="BX117" s="280">
        <f>H117</f>
        <v>0</v>
      </c>
      <c r="BY117" s="280">
        <f>BX117/D117</f>
        <v>0</v>
      </c>
      <c r="BZ117" s="281">
        <f>BX117/B117</f>
        <v>0</v>
      </c>
      <c r="CA117" s="281" t="e">
        <f>BX117/C117</f>
        <v>#DIV/0!</v>
      </c>
      <c r="CC117" s="21"/>
    </row>
    <row r="118" spans="1:81" ht="14.25" customHeight="1" x14ac:dyDescent="0.35">
      <c r="A118" s="76" t="s">
        <v>160</v>
      </c>
      <c r="B118" s="77">
        <f>'JMP Total sum FINAL calcs'!V118*100/'JMP Total sum FINAL calcs'!U118</f>
        <v>53127.003117156433</v>
      </c>
      <c r="C118" s="77">
        <f t="shared" si="0"/>
        <v>12413.653389999999</v>
      </c>
      <c r="D118" s="78">
        <f>[1]HH_Islam_wealth!D121</f>
        <v>5.0120585592278903</v>
      </c>
      <c r="E118" s="78">
        <v>10.275790000000001</v>
      </c>
      <c r="F118" s="78">
        <v>1275.6008899999999</v>
      </c>
      <c r="G118" s="80">
        <v>31.81</v>
      </c>
      <c r="H118" s="80">
        <v>3948.78314</v>
      </c>
      <c r="I118" s="80">
        <v>2.7468400000000002</v>
      </c>
      <c r="J118" s="80">
        <v>340.98345999999998</v>
      </c>
      <c r="K118" s="80"/>
      <c r="L118" s="80"/>
      <c r="M118" s="80">
        <v>58.528030000000001</v>
      </c>
      <c r="N118" s="80">
        <v>7265.4669000000004</v>
      </c>
      <c r="O118" s="80">
        <f t="shared" ref="O118:P118" si="508">M118</f>
        <v>58.528030000000001</v>
      </c>
      <c r="P118" s="80">
        <f t="shared" si="508"/>
        <v>7265.4669000000004</v>
      </c>
      <c r="Q118" s="80">
        <v>6.9151300000000004</v>
      </c>
      <c r="R118" s="80">
        <v>858.41989000000001</v>
      </c>
      <c r="S118" s="80"/>
      <c r="T118" s="81"/>
      <c r="U118" s="80">
        <v>2.65158</v>
      </c>
      <c r="V118" s="80">
        <v>329.15782000000002</v>
      </c>
      <c r="W118" s="80">
        <v>54.812109999999997</v>
      </c>
      <c r="X118" s="80">
        <v>6804.1847600000001</v>
      </c>
      <c r="Y118" s="80">
        <v>7.9794700000000001</v>
      </c>
      <c r="Z118" s="80">
        <v>990.54421000000002</v>
      </c>
      <c r="AA118" s="77">
        <f>P118+T118</f>
        <v>7265.4669000000004</v>
      </c>
      <c r="AB118" s="82">
        <f>AA118/(AA118+R118)</f>
        <v>0.8943338438619477</v>
      </c>
      <c r="AC118" s="77">
        <f>V118*AB118</f>
        <v>294.37697839781907</v>
      </c>
      <c r="AD118" s="77">
        <f>V118*(1-AB118)</f>
        <v>34.780841602180914</v>
      </c>
      <c r="AE118" s="77">
        <f>X118*AB118</f>
        <v>6085.2127107576844</v>
      </c>
      <c r="AF118" s="77">
        <f>X118*(1-AB118)</f>
        <v>718.97204924231596</v>
      </c>
      <c r="AG118" s="77">
        <f>Z118*AB118</f>
        <v>885.8772108444964</v>
      </c>
      <c r="AH118" s="77">
        <f>Z118*(1-AB118)</f>
        <v>104.66699915550367</v>
      </c>
      <c r="AI118" s="77"/>
      <c r="AJ118" s="77">
        <f>AC118/D118</f>
        <v>58.73374680665502</v>
      </c>
      <c r="AK118" s="77">
        <f>AD118/($AI$2*D118)</f>
        <v>2.313144136364528</v>
      </c>
      <c r="AL118" s="77">
        <f>AE118/D118</f>
        <v>1214.1144479555151</v>
      </c>
      <c r="AM118" s="77">
        <f>AF118/($AI$2*D118)</f>
        <v>47.81615117129796</v>
      </c>
      <c r="AN118" s="77">
        <f>AL118+AM118</f>
        <v>1261.9305991268129</v>
      </c>
      <c r="AO118" s="77">
        <f>AG118/D118</f>
        <v>176.74917409204537</v>
      </c>
      <c r="AP118" s="77">
        <f>AH118/($AI$2*D118)</f>
        <v>6.9610119886300552</v>
      </c>
      <c r="AQ118" s="77">
        <f>AO118+AP118</f>
        <v>183.71018608067541</v>
      </c>
      <c r="AR118" s="77">
        <f>AQ118+AN118</f>
        <v>1445.6407852074883</v>
      </c>
      <c r="AS118" s="77">
        <f>J118*AB118</f>
        <v>304.95304847514666</v>
      </c>
      <c r="AT118" s="77">
        <f>J118*(1-AB118)</f>
        <v>36.030411524853307</v>
      </c>
      <c r="AU118" s="77">
        <f>AS118/D118</f>
        <v>60.843871808657561</v>
      </c>
      <c r="AV118" s="77">
        <f>AT118/($AI$2*D118)</f>
        <v>2.3962483744007308</v>
      </c>
      <c r="AW118" s="77">
        <f>SUM(AU118:AV118)</f>
        <v>63.240120183058295</v>
      </c>
      <c r="AX118" s="103"/>
      <c r="AY118" s="103">
        <f t="shared" ref="AY118:AZ118" si="509">AQ118</f>
        <v>183.71018608067541</v>
      </c>
      <c r="AZ118" s="80">
        <f t="shared" si="509"/>
        <v>1445.6407852074883</v>
      </c>
      <c r="BA118" s="80">
        <f t="shared" si="17"/>
        <v>7794.7289700000001</v>
      </c>
      <c r="BB118" s="77">
        <f>AW118</f>
        <v>63.240120183058295</v>
      </c>
      <c r="BC118" s="77">
        <f>BB118+AY118</f>
        <v>246.95030626373369</v>
      </c>
      <c r="BD118" s="77">
        <f t="shared" si="443"/>
        <v>148.55101124227258</v>
      </c>
      <c r="BE118" s="77">
        <f t="shared" si="444"/>
        <v>800.96998002636315</v>
      </c>
      <c r="BF118" s="77">
        <f t="shared" ref="BF118:BG118" si="510">AZ118-BD118</f>
        <v>1297.0897739652157</v>
      </c>
      <c r="BG118" s="77">
        <f t="shared" si="510"/>
        <v>6993.7589899736367</v>
      </c>
      <c r="BI118" s="280">
        <f>0.75*BE118</f>
        <v>600.7274850197723</v>
      </c>
      <c r="BJ118" s="280">
        <f>0.75*BD118</f>
        <v>111.41325843170443</v>
      </c>
      <c r="BK118" s="281">
        <f>BI118/B118</f>
        <v>1.1307385129461178E-2</v>
      </c>
      <c r="BL118" s="281">
        <f>BI118/C118</f>
        <v>4.8392480935845777E-2</v>
      </c>
      <c r="BM118" s="279"/>
      <c r="BN118" s="280">
        <f>0.25*BE118+BG118</f>
        <v>7194.0014849802274</v>
      </c>
      <c r="BO118" s="280">
        <f>BF118+0.25*BD118</f>
        <v>1334.2275267757839</v>
      </c>
      <c r="BP118" s="281">
        <f>BN118/B118</f>
        <v>0.13541139275475245</v>
      </c>
      <c r="BQ118" s="281">
        <f>BN118/C118</f>
        <v>0.57952330864783619</v>
      </c>
      <c r="BR118" s="279"/>
      <c r="BS118" s="280">
        <f>SUM(AS118:AT118)</f>
        <v>340.98345999999998</v>
      </c>
      <c r="BT118" s="280">
        <f>BB118</f>
        <v>63.240120183058295</v>
      </c>
      <c r="BU118" s="281">
        <f>BS118/B118</f>
        <v>6.4182701826424942E-3</v>
      </c>
      <c r="BV118" s="281">
        <f>BS118/C118</f>
        <v>2.7468421204243081E-2</v>
      </c>
      <c r="BW118" s="279"/>
      <c r="BX118" s="280">
        <f>H118</f>
        <v>3948.78314</v>
      </c>
      <c r="BY118" s="280">
        <f>BX118/D118</f>
        <v>787.85654503771627</v>
      </c>
      <c r="BZ118" s="281">
        <f>BX118/B118</f>
        <v>7.4327233013540897E-2</v>
      </c>
      <c r="CA118" s="281">
        <f>BX118/C118</f>
        <v>0.31809999972941083</v>
      </c>
      <c r="CC118" s="21"/>
    </row>
    <row r="119" spans="1:81" ht="14.25" customHeight="1" x14ac:dyDescent="0.35">
      <c r="A119" s="76" t="s">
        <v>162</v>
      </c>
      <c r="B119" s="77">
        <f>'JMP Total sum FINAL calcs'!V119*100/'JMP Total sum FINAL calcs'!U119</f>
        <v>105543.99779347199</v>
      </c>
      <c r="C119" s="77">
        <f t="shared" si="0"/>
        <v>0</v>
      </c>
      <c r="D119" s="78">
        <f>[1]HH_Islam_wealth!D122</f>
        <v>5.0120585592278903</v>
      </c>
      <c r="E119" s="83">
        <v>78.599999999999994</v>
      </c>
      <c r="F119" s="83">
        <v>82922</v>
      </c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1"/>
      <c r="U119" s="80"/>
      <c r="V119" s="80"/>
      <c r="W119" s="80"/>
      <c r="X119" s="80"/>
      <c r="Y119" s="80"/>
      <c r="Z119" s="80"/>
      <c r="AA119" s="77"/>
      <c r="AB119" s="82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103"/>
      <c r="AY119" s="80" t="s">
        <v>238</v>
      </c>
      <c r="AZ119" s="80">
        <f t="shared" ref="AZ119:AZ123" si="511">AR119</f>
        <v>0</v>
      </c>
      <c r="BA119" s="80">
        <f t="shared" si="17"/>
        <v>0</v>
      </c>
      <c r="BB119" s="77" t="s">
        <v>238</v>
      </c>
      <c r="BC119" s="77" t="s">
        <v>238</v>
      </c>
      <c r="BD119" s="77">
        <f t="shared" si="443"/>
        <v>0</v>
      </c>
      <c r="BE119" s="77">
        <f t="shared" si="444"/>
        <v>0</v>
      </c>
      <c r="BF119" s="77">
        <f t="shared" ref="BF119:BG119" si="512">AZ119-BD119</f>
        <v>0</v>
      </c>
      <c r="BG119" s="77">
        <f t="shared" si="512"/>
        <v>0</v>
      </c>
      <c r="BI119" s="280">
        <f>0.75*BE119</f>
        <v>0</v>
      </c>
      <c r="BJ119" s="280">
        <f>0.75*BD119</f>
        <v>0</v>
      </c>
      <c r="BK119" s="281">
        <f>BI119/B119</f>
        <v>0</v>
      </c>
      <c r="BL119" s="281" t="e">
        <f>BI119/C119</f>
        <v>#DIV/0!</v>
      </c>
      <c r="BM119" s="279"/>
      <c r="BN119" s="280">
        <f>0.25*BE119+BG119</f>
        <v>0</v>
      </c>
      <c r="BO119" s="280">
        <f>BF119+0.25*BD119</f>
        <v>0</v>
      </c>
      <c r="BP119" s="281">
        <f>BN119/B119</f>
        <v>0</v>
      </c>
      <c r="BQ119" s="281" t="e">
        <f>BN119/C119</f>
        <v>#DIV/0!</v>
      </c>
      <c r="BR119" s="279"/>
      <c r="BS119" s="280">
        <f>SUM(AS119:AT119)</f>
        <v>0</v>
      </c>
      <c r="BT119" s="280" t="str">
        <f>BB119</f>
        <v>-</v>
      </c>
      <c r="BU119" s="281">
        <f>BS119/B119</f>
        <v>0</v>
      </c>
      <c r="BV119" s="281" t="e">
        <f>BS119/C119</f>
        <v>#DIV/0!</v>
      </c>
      <c r="BW119" s="279"/>
      <c r="BX119" s="280">
        <f>H119</f>
        <v>0</v>
      </c>
      <c r="BY119" s="280">
        <f>BX119/D119</f>
        <v>0</v>
      </c>
      <c r="BZ119" s="281">
        <f>BX119/B119</f>
        <v>0</v>
      </c>
      <c r="CA119" s="281" t="e">
        <f>BX119/C119</f>
        <v>#DIV/0!</v>
      </c>
      <c r="CC119" s="21"/>
    </row>
    <row r="120" spans="1:81" ht="14.25" customHeight="1" x14ac:dyDescent="0.35">
      <c r="A120" s="76" t="s">
        <v>163</v>
      </c>
      <c r="B120" s="77">
        <f>'JMP Total sum FINAL calcs'!V120*100/'JMP Total sum FINAL calcs'!U120</f>
        <v>11359.000015433978</v>
      </c>
      <c r="C120" s="77">
        <f t="shared" si="0"/>
        <v>0</v>
      </c>
      <c r="D120" s="78">
        <f>[1]HH_Islam_wealth!D123</f>
        <v>5.0120585592278903</v>
      </c>
      <c r="E120" s="79">
        <v>52.8</v>
      </c>
      <c r="F120" s="79">
        <v>6000</v>
      </c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1"/>
      <c r="U120" s="80"/>
      <c r="V120" s="80"/>
      <c r="W120" s="80"/>
      <c r="X120" s="80"/>
      <c r="Y120" s="80"/>
      <c r="Z120" s="80"/>
      <c r="AA120" s="77"/>
      <c r="AB120" s="82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103"/>
      <c r="AY120" s="80" t="s">
        <v>238</v>
      </c>
      <c r="AZ120" s="80">
        <f t="shared" si="511"/>
        <v>0</v>
      </c>
      <c r="BA120" s="80">
        <f t="shared" si="17"/>
        <v>0</v>
      </c>
      <c r="BB120" s="77" t="s">
        <v>238</v>
      </c>
      <c r="BC120" s="77" t="s">
        <v>238</v>
      </c>
      <c r="BD120" s="77">
        <f t="shared" si="443"/>
        <v>0</v>
      </c>
      <c r="BE120" s="77">
        <f t="shared" si="444"/>
        <v>0</v>
      </c>
      <c r="BF120" s="77">
        <f t="shared" ref="BF120:BG120" si="513">AZ120-BD120</f>
        <v>0</v>
      </c>
      <c r="BG120" s="77">
        <f t="shared" si="513"/>
        <v>0</v>
      </c>
      <c r="BI120" s="280">
        <f>0.75*BE120</f>
        <v>0</v>
      </c>
      <c r="BJ120" s="280">
        <f>0.75*BD120</f>
        <v>0</v>
      </c>
      <c r="BK120" s="281">
        <f>BI120/B120</f>
        <v>0</v>
      </c>
      <c r="BL120" s="281" t="e">
        <f>BI120/C120</f>
        <v>#DIV/0!</v>
      </c>
      <c r="BM120" s="279"/>
      <c r="BN120" s="280">
        <f>0.25*BE120+BG120</f>
        <v>0</v>
      </c>
      <c r="BO120" s="280">
        <f>BF120+0.25*BD120</f>
        <v>0</v>
      </c>
      <c r="BP120" s="281">
        <f>BN120/B120</f>
        <v>0</v>
      </c>
      <c r="BQ120" s="281" t="e">
        <f>BN120/C120</f>
        <v>#DIV/0!</v>
      </c>
      <c r="BR120" s="279"/>
      <c r="BS120" s="280">
        <f>SUM(AS120:AT120)</f>
        <v>0</v>
      </c>
      <c r="BT120" s="280">
        <v>0</v>
      </c>
      <c r="BU120" s="281">
        <f>BS120/B120</f>
        <v>0</v>
      </c>
      <c r="BV120" s="281" t="e">
        <f>BS120/C120</f>
        <v>#DIV/0!</v>
      </c>
      <c r="BW120" s="279"/>
      <c r="BX120" s="280">
        <f>H120</f>
        <v>0</v>
      </c>
      <c r="BY120" s="280">
        <f>BX120/D120</f>
        <v>0</v>
      </c>
      <c r="BZ120" s="281">
        <f>BX120/B120</f>
        <v>0</v>
      </c>
      <c r="CA120" s="281" t="e">
        <f>BX120/C120</f>
        <v>#DIV/0!</v>
      </c>
      <c r="CC120" s="21"/>
    </row>
    <row r="121" spans="1:81" ht="14.25" customHeight="1" x14ac:dyDescent="0.35">
      <c r="A121" s="76" t="s">
        <v>165</v>
      </c>
      <c r="B121" s="77" t="e">
        <f>'JMP Total sum FINAL calcs'!V121*100/'JMP Total sum FINAL calcs'!U121</f>
        <v>#DIV/0!</v>
      </c>
      <c r="C121" s="77">
        <f t="shared" si="0"/>
        <v>0</v>
      </c>
      <c r="D121" s="78">
        <f>[1]HH_Islam_wealth!D124</f>
        <v>5.0120585592278903</v>
      </c>
      <c r="E121" s="79">
        <v>98.7</v>
      </c>
      <c r="F121" s="79">
        <v>272545</v>
      </c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1"/>
      <c r="U121" s="80"/>
      <c r="V121" s="80"/>
      <c r="W121" s="80"/>
      <c r="X121" s="80"/>
      <c r="Y121" s="80"/>
      <c r="Z121" s="80"/>
      <c r="AA121" s="77"/>
      <c r="AB121" s="82"/>
      <c r="AC121" s="84"/>
      <c r="AD121" s="84"/>
      <c r="AE121" s="84"/>
      <c r="AF121" s="84"/>
      <c r="AG121" s="84"/>
      <c r="AH121" s="84"/>
      <c r="AI121" s="84"/>
      <c r="AJ121" s="77"/>
      <c r="AK121" s="77"/>
      <c r="AL121" s="77"/>
      <c r="AM121" s="77"/>
      <c r="AN121" s="84"/>
      <c r="AO121" s="77"/>
      <c r="AP121" s="77"/>
      <c r="AQ121" s="84"/>
      <c r="AR121" s="84"/>
      <c r="AS121" s="77"/>
      <c r="AT121" s="77"/>
      <c r="AU121" s="77"/>
      <c r="AV121" s="77"/>
      <c r="AW121" s="84"/>
      <c r="AX121" s="103"/>
      <c r="AY121" s="80" t="s">
        <v>238</v>
      </c>
      <c r="AZ121" s="80">
        <f t="shared" si="511"/>
        <v>0</v>
      </c>
      <c r="BA121" s="80">
        <f t="shared" si="17"/>
        <v>0</v>
      </c>
      <c r="BB121" s="77" t="s">
        <v>238</v>
      </c>
      <c r="BC121" s="77" t="s">
        <v>238</v>
      </c>
      <c r="BD121" s="77">
        <f t="shared" si="443"/>
        <v>0</v>
      </c>
      <c r="BE121" s="77">
        <f t="shared" si="444"/>
        <v>0</v>
      </c>
      <c r="BF121" s="77">
        <f t="shared" ref="BF121:BG121" si="514">AZ121-BD121</f>
        <v>0</v>
      </c>
      <c r="BG121" s="77">
        <f t="shared" si="514"/>
        <v>0</v>
      </c>
      <c r="BI121" s="280">
        <f>0.75*BE121</f>
        <v>0</v>
      </c>
      <c r="BJ121" s="280">
        <f>0.75*BD121</f>
        <v>0</v>
      </c>
      <c r="BK121" s="281" t="e">
        <f>BI121/B121</f>
        <v>#DIV/0!</v>
      </c>
      <c r="BL121" s="281" t="e">
        <f>BI121/C121</f>
        <v>#DIV/0!</v>
      </c>
      <c r="BM121" s="279"/>
      <c r="BN121" s="280">
        <f>0.25*BE121+BG121</f>
        <v>0</v>
      </c>
      <c r="BO121" s="280">
        <f>BF121+0.25*BD121</f>
        <v>0</v>
      </c>
      <c r="BP121" s="281" t="e">
        <f>BN121/B121</f>
        <v>#DIV/0!</v>
      </c>
      <c r="BQ121" s="281" t="e">
        <f>BN121/C121</f>
        <v>#DIV/0!</v>
      </c>
      <c r="BR121" s="279"/>
      <c r="BS121" s="280">
        <f>SUM(AS121:AT121)</f>
        <v>0</v>
      </c>
      <c r="BT121" s="280" t="str">
        <f>BB121</f>
        <v>-</v>
      </c>
      <c r="BU121" s="281" t="e">
        <f>BS121/B121</f>
        <v>#DIV/0!</v>
      </c>
      <c r="BV121" s="281" t="e">
        <f>BS121/C121</f>
        <v>#DIV/0!</v>
      </c>
      <c r="BW121" s="279"/>
      <c r="BX121" s="280">
        <f>H121</f>
        <v>0</v>
      </c>
      <c r="BY121" s="280">
        <f>BX121/D121</f>
        <v>0</v>
      </c>
      <c r="BZ121" s="281" t="e">
        <f>BX121/B121</f>
        <v>#DIV/0!</v>
      </c>
      <c r="CA121" s="281" t="e">
        <f>BX121/C121</f>
        <v>#DIV/0!</v>
      </c>
      <c r="CC121" s="21"/>
    </row>
    <row r="122" spans="1:81" ht="14.25" customHeight="1" x14ac:dyDescent="0.35">
      <c r="A122" s="76" t="s">
        <v>166</v>
      </c>
      <c r="B122" s="77">
        <f>'JMP Total sum FINAL calcs'!V122*100/'JMP Total sum FINAL calcs'!U122</f>
        <v>1618</v>
      </c>
      <c r="C122" s="77">
        <f t="shared" si="0"/>
        <v>0</v>
      </c>
      <c r="D122" s="78">
        <f>[1]HH_Islam_wealth!D125</f>
        <v>5.0120585592278903</v>
      </c>
      <c r="E122" s="79">
        <v>86.9</v>
      </c>
      <c r="F122" s="79">
        <v>1406</v>
      </c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1"/>
      <c r="U122" s="80"/>
      <c r="V122" s="80"/>
      <c r="W122" s="80"/>
      <c r="X122" s="80"/>
      <c r="Y122" s="80"/>
      <c r="Z122" s="80"/>
      <c r="AA122" s="77"/>
      <c r="AB122" s="82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103"/>
      <c r="AY122" s="80" t="s">
        <v>238</v>
      </c>
      <c r="AZ122" s="80">
        <f t="shared" si="511"/>
        <v>0</v>
      </c>
      <c r="BA122" s="80">
        <f t="shared" si="17"/>
        <v>0</v>
      </c>
      <c r="BB122" s="77" t="s">
        <v>238</v>
      </c>
      <c r="BC122" s="77" t="s">
        <v>238</v>
      </c>
      <c r="BD122" s="77">
        <f t="shared" si="443"/>
        <v>0</v>
      </c>
      <c r="BE122" s="77">
        <f t="shared" si="444"/>
        <v>0</v>
      </c>
      <c r="BF122" s="77">
        <f t="shared" ref="BF122:BG122" si="515">AZ122-BD122</f>
        <v>0</v>
      </c>
      <c r="BG122" s="77">
        <f t="shared" si="515"/>
        <v>0</v>
      </c>
      <c r="BI122" s="280">
        <f>0.75*BE122</f>
        <v>0</v>
      </c>
      <c r="BJ122" s="280">
        <f>0.75*BD122</f>
        <v>0</v>
      </c>
      <c r="BK122" s="281">
        <f>BI122/B122</f>
        <v>0</v>
      </c>
      <c r="BL122" s="281" t="e">
        <f>BI122/C122</f>
        <v>#DIV/0!</v>
      </c>
      <c r="BM122" s="279"/>
      <c r="BN122" s="280">
        <f>0.25*BE122+BG122</f>
        <v>0</v>
      </c>
      <c r="BO122" s="280">
        <f>BF122+0.25*BD122</f>
        <v>0</v>
      </c>
      <c r="BP122" s="281">
        <f>BN122/B122</f>
        <v>0</v>
      </c>
      <c r="BQ122" s="281" t="e">
        <f>BN122/C122</f>
        <v>#DIV/0!</v>
      </c>
      <c r="BR122" s="279"/>
      <c r="BS122" s="280">
        <f>SUM(AS122:AT122)</f>
        <v>0</v>
      </c>
      <c r="BT122" s="280" t="str">
        <f>BB122</f>
        <v>-</v>
      </c>
      <c r="BU122" s="281">
        <f>BS122/B122</f>
        <v>0</v>
      </c>
      <c r="BV122" s="281" t="e">
        <f>BS122/C122</f>
        <v>#DIV/0!</v>
      </c>
      <c r="BW122" s="279"/>
      <c r="BX122" s="280">
        <f>H122</f>
        <v>0</v>
      </c>
      <c r="BY122" s="280">
        <f>BX122/D122</f>
        <v>0</v>
      </c>
      <c r="BZ122" s="281">
        <f>BX122/B122</f>
        <v>0</v>
      </c>
      <c r="CA122" s="281" t="e">
        <f>BX122/C122</f>
        <v>#DIV/0!</v>
      </c>
      <c r="CC122" s="21"/>
    </row>
    <row r="123" spans="1:81" ht="14.25" customHeight="1" x14ac:dyDescent="0.35">
      <c r="A123" s="76" t="s">
        <v>168</v>
      </c>
      <c r="B123" s="77">
        <f>'JMP Total sum FINAL calcs'!V123*100/'JMP Total sum FINAL calcs'!U123</f>
        <v>55143.994354311209</v>
      </c>
      <c r="C123" s="77">
        <f t="shared" si="0"/>
        <v>0</v>
      </c>
      <c r="D123" s="78">
        <f>[1]HH_Islam_wealth!D126</f>
        <v>5.0120585592278903</v>
      </c>
      <c r="E123" s="79">
        <v>90.1</v>
      </c>
      <c r="F123" s="79">
        <v>49662</v>
      </c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1"/>
      <c r="U123" s="80"/>
      <c r="V123" s="80"/>
      <c r="W123" s="80"/>
      <c r="X123" s="80"/>
      <c r="Y123" s="80"/>
      <c r="Z123" s="80"/>
      <c r="AA123" s="77"/>
      <c r="AB123" s="82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103"/>
      <c r="AY123" s="80" t="s">
        <v>238</v>
      </c>
      <c r="AZ123" s="80">
        <f t="shared" si="511"/>
        <v>0</v>
      </c>
      <c r="BA123" s="80">
        <f t="shared" si="17"/>
        <v>0</v>
      </c>
      <c r="BB123" s="77" t="s">
        <v>238</v>
      </c>
      <c r="BC123" s="77" t="s">
        <v>238</v>
      </c>
      <c r="BD123" s="77">
        <f t="shared" si="443"/>
        <v>0</v>
      </c>
      <c r="BE123" s="77">
        <f t="shared" si="444"/>
        <v>0</v>
      </c>
      <c r="BF123" s="77">
        <f t="shared" ref="BF123:BG123" si="516">AZ123-BD123</f>
        <v>0</v>
      </c>
      <c r="BG123" s="77">
        <f t="shared" si="516"/>
        <v>0</v>
      </c>
      <c r="BI123" s="280">
        <f>0.75*BE123</f>
        <v>0</v>
      </c>
      <c r="BJ123" s="280">
        <f>0.75*BD123</f>
        <v>0</v>
      </c>
      <c r="BK123" s="281">
        <f>BI123/B123</f>
        <v>0</v>
      </c>
      <c r="BL123" s="281" t="e">
        <f>BI123/C123</f>
        <v>#DIV/0!</v>
      </c>
      <c r="BM123" s="279"/>
      <c r="BN123" s="280">
        <f>0.25*BE123+BG123</f>
        <v>0</v>
      </c>
      <c r="BO123" s="280">
        <f>BF123+0.25*BD123</f>
        <v>0</v>
      </c>
      <c r="BP123" s="281">
        <f>BN123/B123</f>
        <v>0</v>
      </c>
      <c r="BQ123" s="281" t="e">
        <f>BN123/C123</f>
        <v>#DIV/0!</v>
      </c>
      <c r="BR123" s="279"/>
      <c r="BS123" s="280">
        <f>SUM(AS123:AT123)</f>
        <v>0</v>
      </c>
      <c r="BT123" s="280" t="str">
        <f>BB123</f>
        <v>-</v>
      </c>
      <c r="BU123" s="281">
        <f>BS123/B123</f>
        <v>0</v>
      </c>
      <c r="BV123" s="281" t="e">
        <f>BS123/C123</f>
        <v>#DIV/0!</v>
      </c>
      <c r="BW123" s="279"/>
      <c r="BX123" s="280">
        <f>H123</f>
        <v>0</v>
      </c>
      <c r="BY123" s="280">
        <f>BX123/D123</f>
        <v>0</v>
      </c>
      <c r="BZ123" s="281">
        <f>BX123/B123</f>
        <v>0</v>
      </c>
      <c r="CA123" s="281" t="e">
        <f>BX123/C123</f>
        <v>#DIV/0!</v>
      </c>
      <c r="CC123" s="21"/>
    </row>
    <row r="124" spans="1:81" ht="14.25" customHeight="1" x14ac:dyDescent="0.35">
      <c r="A124" s="76" t="s">
        <v>169</v>
      </c>
      <c r="B124" s="77">
        <f>'JMP Total sum FINAL calcs'!V124*100/'JMP Total sum FINAL calcs'!U124</f>
        <v>21728.999990816334</v>
      </c>
      <c r="C124" s="77">
        <f t="shared" si="0"/>
        <v>4483.7796099999996</v>
      </c>
      <c r="D124" s="78">
        <f>[1]HH_Islam_wealth!D127</f>
        <v>5.0120585592278903</v>
      </c>
      <c r="E124" s="78">
        <v>97</v>
      </c>
      <c r="F124" s="78">
        <v>4349.2662300000002</v>
      </c>
      <c r="G124" s="80">
        <v>0</v>
      </c>
      <c r="H124" s="80">
        <v>0</v>
      </c>
      <c r="I124" s="80">
        <v>0</v>
      </c>
      <c r="J124" s="80">
        <v>0</v>
      </c>
      <c r="K124" s="80"/>
      <c r="L124" s="80"/>
      <c r="M124" s="80">
        <v>100</v>
      </c>
      <c r="N124" s="80">
        <v>4483.7796099999996</v>
      </c>
      <c r="O124" s="80">
        <f t="shared" ref="O124:P124" si="517">M124</f>
        <v>100</v>
      </c>
      <c r="P124" s="80">
        <f t="shared" si="517"/>
        <v>4483.7796099999996</v>
      </c>
      <c r="Q124" s="80">
        <v>0</v>
      </c>
      <c r="R124" s="80">
        <v>0</v>
      </c>
      <c r="S124" s="80"/>
      <c r="T124" s="81"/>
      <c r="U124" s="80">
        <v>12</v>
      </c>
      <c r="V124" s="80">
        <v>538.05354999999997</v>
      </c>
      <c r="W124" s="80">
        <v>88</v>
      </c>
      <c r="X124" s="80">
        <v>3945.72606</v>
      </c>
      <c r="Y124" s="80">
        <v>0</v>
      </c>
      <c r="Z124" s="80">
        <v>0</v>
      </c>
      <c r="AA124" s="77">
        <f t="shared" ref="AA124:AA132" si="518">P124+T124</f>
        <v>4483.7796099999996</v>
      </c>
      <c r="AB124" s="82">
        <f t="shared" ref="AB124:AB132" si="519">AA124/(AA124+R124)</f>
        <v>1</v>
      </c>
      <c r="AC124" s="77">
        <f t="shared" ref="AC124:AC132" si="520">V124*AB124</f>
        <v>538.05354999999997</v>
      </c>
      <c r="AD124" s="77">
        <f t="shared" ref="AD124:AD132" si="521">V124*(1-AB124)</f>
        <v>0</v>
      </c>
      <c r="AE124" s="77">
        <f t="shared" ref="AE124:AE132" si="522">X124*AB124</f>
        <v>3945.72606</v>
      </c>
      <c r="AF124" s="77">
        <f t="shared" ref="AF124:AF132" si="523">X124*(1-AB124)</f>
        <v>0</v>
      </c>
      <c r="AG124" s="77">
        <f t="shared" ref="AG124:AG132" si="524">Z124*AB124</f>
        <v>0</v>
      </c>
      <c r="AH124" s="77">
        <f t="shared" ref="AH124:AH132" si="525">Z124*(1-AB124)</f>
        <v>0</v>
      </c>
      <c r="AI124" s="77"/>
      <c r="AJ124" s="77">
        <f>AC124/D124</f>
        <v>107.35180837210476</v>
      </c>
      <c r="AK124" s="77">
        <f>AD124/($AI$2*D124)</f>
        <v>0</v>
      </c>
      <c r="AL124" s="77">
        <f>AE124/D124</f>
        <v>787.24660004927011</v>
      </c>
      <c r="AM124" s="77">
        <f>AF124/($AI$2*D124)</f>
        <v>0</v>
      </c>
      <c r="AN124" s="77">
        <f t="shared" ref="AN124:AN132" si="526">AL124+AM124</f>
        <v>787.24660004927011</v>
      </c>
      <c r="AO124" s="77">
        <f>AG124/D124</f>
        <v>0</v>
      </c>
      <c r="AP124" s="77">
        <f>AH124/($AI$2*D124)</f>
        <v>0</v>
      </c>
      <c r="AQ124" s="77">
        <f t="shared" ref="AQ124:AQ132" si="527">AO124+AP124</f>
        <v>0</v>
      </c>
      <c r="AR124" s="77">
        <f t="shared" ref="AR124:AR132" si="528">AQ124+AN124</f>
        <v>787.24660004927011</v>
      </c>
      <c r="AS124" s="77">
        <f t="shared" ref="AS124:AS132" si="529">J124*AB124</f>
        <v>0</v>
      </c>
      <c r="AT124" s="77">
        <f t="shared" ref="AT124:AT132" si="530">J124*(1-AB124)</f>
        <v>0</v>
      </c>
      <c r="AU124" s="77">
        <f>AS124/D124</f>
        <v>0</v>
      </c>
      <c r="AV124" s="77">
        <f>AT124/($AI$2*D124)</f>
        <v>0</v>
      </c>
      <c r="AW124" s="77">
        <f t="shared" ref="AW124:AW132" si="531">SUM(AU124:AV124)</f>
        <v>0</v>
      </c>
      <c r="AX124" s="103"/>
      <c r="AY124" s="103">
        <f t="shared" ref="AY124:AZ124" si="532">AQ124</f>
        <v>0</v>
      </c>
      <c r="AZ124" s="80">
        <f t="shared" si="532"/>
        <v>787.24660004927011</v>
      </c>
      <c r="BA124" s="80">
        <f t="shared" si="17"/>
        <v>3945.72606</v>
      </c>
      <c r="BB124" s="77">
        <f t="shared" ref="BB124:BB132" si="533">AW124</f>
        <v>0</v>
      </c>
      <c r="BC124" s="77">
        <f t="shared" ref="BC124:BC132" si="534">BB124+AY124</f>
        <v>0</v>
      </c>
      <c r="BD124" s="77">
        <f t="shared" si="443"/>
        <v>763.62920204779198</v>
      </c>
      <c r="BE124" s="77">
        <f t="shared" si="444"/>
        <v>3827.3542782</v>
      </c>
      <c r="BF124" s="77">
        <f t="shared" ref="BF124:BG124" si="535">AZ124-BD124</f>
        <v>23.617398001478136</v>
      </c>
      <c r="BG124" s="77">
        <f t="shared" si="535"/>
        <v>118.37178180000001</v>
      </c>
      <c r="BI124" s="280">
        <f>0.75*BE124</f>
        <v>2870.5157086499999</v>
      </c>
      <c r="BJ124" s="280">
        <f>0.75*BD124</f>
        <v>572.72190153584393</v>
      </c>
      <c r="BK124" s="281">
        <f>BI124/B124</f>
        <v>0.13210528371591931</v>
      </c>
      <c r="BL124" s="281">
        <f>BI124/C124</f>
        <v>0.64020000051920489</v>
      </c>
      <c r="BM124" s="279"/>
      <c r="BN124" s="280">
        <f>0.25*BE124+BG124</f>
        <v>1075.2103513500001</v>
      </c>
      <c r="BO124" s="280">
        <f>BF124+0.25*BD124</f>
        <v>214.52469851342613</v>
      </c>
      <c r="BP124" s="281">
        <f>BN124/B124</f>
        <v>4.9482735137578032E-2</v>
      </c>
      <c r="BQ124" s="281">
        <f>BN124/C124</f>
        <v>0.23980000019447884</v>
      </c>
      <c r="BR124" s="279"/>
      <c r="BS124" s="280">
        <f>SUM(AS124:AT124)</f>
        <v>0</v>
      </c>
      <c r="BT124" s="280">
        <f>BB124</f>
        <v>0</v>
      </c>
      <c r="BU124" s="281">
        <f>BS124/B124</f>
        <v>0</v>
      </c>
      <c r="BV124" s="281">
        <f>BS124/C124</f>
        <v>0</v>
      </c>
      <c r="BW124" s="279"/>
      <c r="BX124" s="280">
        <f>H124</f>
        <v>0</v>
      </c>
      <c r="BY124" s="280">
        <f>BX124/D124</f>
        <v>0</v>
      </c>
      <c r="BZ124" s="281">
        <f>BX124/B124</f>
        <v>0</v>
      </c>
      <c r="CA124" s="281">
        <f>BX124/C124</f>
        <v>0</v>
      </c>
      <c r="CC124" s="21"/>
    </row>
    <row r="125" spans="1:81" ht="14.25" customHeight="1" x14ac:dyDescent="0.35">
      <c r="A125" s="76" t="s">
        <v>137</v>
      </c>
      <c r="B125" s="77">
        <f>'JMP Total sum FINAL calcs'!V125*100/'JMP Total sum FINAL calcs'!U125</f>
        <v>8251165.6111926055</v>
      </c>
      <c r="C125" s="77">
        <f t="shared" si="0"/>
        <v>7170094.7352400012</v>
      </c>
      <c r="D125" s="78">
        <f>[1]HH_Islam_wealth!D128</f>
        <v>5.0120585592278903</v>
      </c>
      <c r="E125" s="78">
        <v>12.795030000000001</v>
      </c>
      <c r="F125" s="78">
        <v>917415.86536000005</v>
      </c>
      <c r="G125" s="80">
        <v>16.532360000000001</v>
      </c>
      <c r="H125" s="80">
        <v>1185386.2164700001</v>
      </c>
      <c r="I125" s="80">
        <v>74.332350000000005</v>
      </c>
      <c r="J125" s="80">
        <v>5329700.2121900003</v>
      </c>
      <c r="K125" s="80"/>
      <c r="L125" s="80"/>
      <c r="M125" s="80">
        <v>7.68811</v>
      </c>
      <c r="N125" s="80">
        <v>551244.61444999999</v>
      </c>
      <c r="O125" s="80">
        <f t="shared" ref="O125:P125" si="536">M125</f>
        <v>7.68811</v>
      </c>
      <c r="P125" s="80">
        <f t="shared" si="536"/>
        <v>551244.61444999999</v>
      </c>
      <c r="Q125" s="80">
        <v>1.4471700000000001</v>
      </c>
      <c r="R125" s="80">
        <v>103763.69213</v>
      </c>
      <c r="S125" s="80"/>
      <c r="T125" s="81"/>
      <c r="U125" s="80">
        <v>1</v>
      </c>
      <c r="V125" s="80">
        <v>71700.947350000002</v>
      </c>
      <c r="W125" s="80">
        <v>1.5</v>
      </c>
      <c r="X125" s="80">
        <v>107551.42103</v>
      </c>
      <c r="Y125" s="80">
        <v>6.6352799999999998</v>
      </c>
      <c r="Z125" s="80">
        <v>475755.93820999999</v>
      </c>
      <c r="AA125" s="77">
        <f t="shared" si="518"/>
        <v>551244.61444999999</v>
      </c>
      <c r="AB125" s="82">
        <f t="shared" si="519"/>
        <v>0.84158415841810896</v>
      </c>
      <c r="AC125" s="77">
        <f t="shared" si="520"/>
        <v>60342.381433330891</v>
      </c>
      <c r="AD125" s="77">
        <f t="shared" si="521"/>
        <v>11358.565916669111</v>
      </c>
      <c r="AE125" s="77">
        <f t="shared" si="522"/>
        <v>90513.572154204259</v>
      </c>
      <c r="AF125" s="77">
        <f t="shared" si="523"/>
        <v>17037.848875795742</v>
      </c>
      <c r="AG125" s="77">
        <f t="shared" si="524"/>
        <v>400388.6608708807</v>
      </c>
      <c r="AH125" s="77">
        <f t="shared" si="525"/>
        <v>75367.277339119304</v>
      </c>
      <c r="AI125" s="77"/>
      <c r="AJ125" s="77">
        <f>AC125/D125</f>
        <v>12039.440625096498</v>
      </c>
      <c r="AK125" s="77">
        <f>AD125/($AI$2*D125)</f>
        <v>755.41588234614869</v>
      </c>
      <c r="AL125" s="77">
        <f>AE125/D125</f>
        <v>18059.160938484307</v>
      </c>
      <c r="AM125" s="77">
        <f>AF125/($AI$2*D125)</f>
        <v>1133.1238235719011</v>
      </c>
      <c r="AN125" s="77">
        <f t="shared" si="526"/>
        <v>19192.28476205621</v>
      </c>
      <c r="AO125" s="77">
        <f>AG125/D125</f>
        <v>79885.072398787117</v>
      </c>
      <c r="AP125" s="77">
        <f>AH125/($AI$2*D125)</f>
        <v>5012.3966994464954</v>
      </c>
      <c r="AQ125" s="77">
        <f t="shared" si="527"/>
        <v>84897.469098233618</v>
      </c>
      <c r="AR125" s="77">
        <f t="shared" si="528"/>
        <v>104089.75386028983</v>
      </c>
      <c r="AS125" s="77">
        <f t="shared" si="529"/>
        <v>4485391.2676967382</v>
      </c>
      <c r="AT125" s="77">
        <f t="shared" si="530"/>
        <v>844308.9444932621</v>
      </c>
      <c r="AU125" s="77">
        <f>AS125/D125</f>
        <v>894919.9644602146</v>
      </c>
      <c r="AV125" s="77">
        <f>AT125/($AI$2*D125)</f>
        <v>56151.840906352605</v>
      </c>
      <c r="AW125" s="77">
        <f t="shared" si="531"/>
        <v>951071.80536656722</v>
      </c>
      <c r="AX125" s="103"/>
      <c r="AY125" s="103">
        <f t="shared" ref="AY125:AZ125" si="537">AQ125</f>
        <v>84897.469098233618</v>
      </c>
      <c r="AZ125" s="80">
        <f t="shared" si="537"/>
        <v>104089.75386028983</v>
      </c>
      <c r="BA125" s="80">
        <f t="shared" si="17"/>
        <v>583307.35924000002</v>
      </c>
      <c r="BB125" s="77">
        <f t="shared" si="533"/>
        <v>951071.80536656722</v>
      </c>
      <c r="BC125" s="77">
        <f t="shared" si="534"/>
        <v>1035969.2744648008</v>
      </c>
      <c r="BD125" s="77">
        <f t="shared" si="443"/>
        <v>13318.315233350244</v>
      </c>
      <c r="BE125" s="77">
        <f t="shared" si="444"/>
        <v>74634.351606965778</v>
      </c>
      <c r="BF125" s="77">
        <f t="shared" ref="BF125:BG125" si="538">AZ125-BD125</f>
        <v>90771.438626939576</v>
      </c>
      <c r="BG125" s="77">
        <f t="shared" si="538"/>
        <v>508673.00763303426</v>
      </c>
      <c r="BI125" s="280">
        <f>0.75*BE125</f>
        <v>55975.763705224337</v>
      </c>
      <c r="BJ125" s="280">
        <f>0.75*BD125</f>
        <v>9988.736425012683</v>
      </c>
      <c r="BK125" s="281">
        <f>BI125/B125</f>
        <v>6.783982572025205E-3</v>
      </c>
      <c r="BL125" s="281">
        <f>BI125/C125</f>
        <v>7.806837395064165E-3</v>
      </c>
      <c r="BM125" s="279"/>
      <c r="BN125" s="280">
        <f>0.25*BE125+BG125</f>
        <v>527331.59553477576</v>
      </c>
      <c r="BO125" s="280">
        <f>BF125+0.25*BD125</f>
        <v>94101.017435277143</v>
      </c>
      <c r="BP125" s="281">
        <f>BN125/B125</f>
        <v>6.3909951682397076E-2</v>
      </c>
      <c r="BQ125" s="281">
        <f>BN125/C125</f>
        <v>7.3545973241192414E-2</v>
      </c>
      <c r="BR125" s="279"/>
      <c r="BS125" s="280">
        <f>SUM(AS125:AT125)</f>
        <v>5329700.2121900003</v>
      </c>
      <c r="BT125" s="280">
        <f>BB125</f>
        <v>951071.80536656722</v>
      </c>
      <c r="BU125" s="281">
        <f>BS125/B125</f>
        <v>0.64593300672093246</v>
      </c>
      <c r="BV125" s="281">
        <f>BS125/C125</f>
        <v>0.74332354159775293</v>
      </c>
      <c r="BW125" s="279"/>
      <c r="BX125" s="280">
        <f>H125</f>
        <v>1185386.2164700001</v>
      </c>
      <c r="BY125" s="280">
        <f>BX125/D125</f>
        <v>236506.85690564025</v>
      </c>
      <c r="BZ125" s="281">
        <f>BX125/B125</f>
        <v>0.14366288017077711</v>
      </c>
      <c r="CA125" s="281">
        <f>BX125/C125</f>
        <v>0.16532364776771979</v>
      </c>
      <c r="CC125" s="21"/>
    </row>
    <row r="126" spans="1:81" ht="14.25" customHeight="1" x14ac:dyDescent="0.35">
      <c r="A126" s="76" t="s">
        <v>157</v>
      </c>
      <c r="B126" s="77">
        <f>'JMP Total sum FINAL calcs'!V126*100/'JMP Total sum FINAL calcs'!U126</f>
        <v>196440.00449179963</v>
      </c>
      <c r="C126" s="77">
        <f t="shared" si="0"/>
        <v>160192.89185999997</v>
      </c>
      <c r="D126" s="78">
        <f>[1]HH_Islam_wealth!D129</f>
        <v>5.0120585592278903</v>
      </c>
      <c r="E126" s="78">
        <v>83.733289999999997</v>
      </c>
      <c r="F126" s="78">
        <v>134134.78263999999</v>
      </c>
      <c r="G126" s="80">
        <v>0.10711</v>
      </c>
      <c r="H126" s="80">
        <v>171.58698999999999</v>
      </c>
      <c r="I126" s="80">
        <v>1.79142</v>
      </c>
      <c r="J126" s="80">
        <v>2869.7257500000001</v>
      </c>
      <c r="K126" s="80">
        <v>47.206629999999997</v>
      </c>
      <c r="L126" s="80">
        <v>75621.667130000002</v>
      </c>
      <c r="M126" s="80"/>
      <c r="N126" s="80"/>
      <c r="O126" s="80">
        <f t="shared" ref="O126:P126" si="539">K126</f>
        <v>47.206629999999997</v>
      </c>
      <c r="P126" s="80">
        <f t="shared" si="539"/>
        <v>75621.667130000002</v>
      </c>
      <c r="Q126" s="80">
        <v>0</v>
      </c>
      <c r="R126" s="80">
        <v>0</v>
      </c>
      <c r="S126" s="80">
        <v>50.894840000000002</v>
      </c>
      <c r="T126" s="81">
        <v>81529.911989999993</v>
      </c>
      <c r="U126" s="80">
        <v>0.1736</v>
      </c>
      <c r="V126" s="80">
        <v>278.09485999999998</v>
      </c>
      <c r="W126" s="80">
        <v>86.119529999999997</v>
      </c>
      <c r="X126" s="80">
        <v>137957.35784000001</v>
      </c>
      <c r="Y126" s="80">
        <v>11.808339999999999</v>
      </c>
      <c r="Z126" s="80">
        <v>18916.126420000001</v>
      </c>
      <c r="AA126" s="77">
        <f t="shared" si="518"/>
        <v>157151.57912000001</v>
      </c>
      <c r="AB126" s="82">
        <f t="shared" si="519"/>
        <v>1</v>
      </c>
      <c r="AC126" s="77">
        <f t="shared" si="520"/>
        <v>278.09485999999998</v>
      </c>
      <c r="AD126" s="77">
        <f t="shared" si="521"/>
        <v>0</v>
      </c>
      <c r="AE126" s="77">
        <f t="shared" si="522"/>
        <v>137957.35784000001</v>
      </c>
      <c r="AF126" s="77">
        <f t="shared" si="523"/>
        <v>0</v>
      </c>
      <c r="AG126" s="77">
        <f t="shared" si="524"/>
        <v>18916.126420000001</v>
      </c>
      <c r="AH126" s="77">
        <f t="shared" si="525"/>
        <v>0</v>
      </c>
      <c r="AI126" s="77"/>
      <c r="AJ126" s="77">
        <f>AC126/D126</f>
        <v>55.48515778770961</v>
      </c>
      <c r="AK126" s="77">
        <f>AD126/($AI$2*D126)</f>
        <v>0</v>
      </c>
      <c r="AL126" s="77">
        <f>AE126/D126</f>
        <v>27525.08898484466</v>
      </c>
      <c r="AM126" s="77">
        <f>AF126/($AI$2*D126)</f>
        <v>0</v>
      </c>
      <c r="AN126" s="77">
        <f t="shared" si="526"/>
        <v>27525.08898484466</v>
      </c>
      <c r="AO126" s="77">
        <f>AG126/D126</f>
        <v>3774.1231864046772</v>
      </c>
      <c r="AP126" s="77">
        <f>AH126/($AI$2*D126)</f>
        <v>0</v>
      </c>
      <c r="AQ126" s="77">
        <f t="shared" si="527"/>
        <v>3774.1231864046772</v>
      </c>
      <c r="AR126" s="77">
        <f t="shared" si="528"/>
        <v>31299.212171249339</v>
      </c>
      <c r="AS126" s="77">
        <f t="shared" si="529"/>
        <v>2869.7257500000001</v>
      </c>
      <c r="AT126" s="77">
        <f t="shared" si="530"/>
        <v>0</v>
      </c>
      <c r="AU126" s="77">
        <f>AS126/D126</f>
        <v>572.56428991964583</v>
      </c>
      <c r="AV126" s="77">
        <f>AT126/($AI$2*D126)</f>
        <v>0</v>
      </c>
      <c r="AW126" s="77">
        <f t="shared" si="531"/>
        <v>572.56428991964583</v>
      </c>
      <c r="AX126" s="103"/>
      <c r="AY126" s="103">
        <f t="shared" ref="AY126:AZ126" si="540">AQ126</f>
        <v>3774.1231864046772</v>
      </c>
      <c r="AZ126" s="80">
        <f t="shared" si="540"/>
        <v>31299.212171249339</v>
      </c>
      <c r="BA126" s="80">
        <f t="shared" si="17"/>
        <v>156873.48426</v>
      </c>
      <c r="BB126" s="77">
        <f t="shared" si="533"/>
        <v>572.56428991964583</v>
      </c>
      <c r="BC126" s="77">
        <f t="shared" si="534"/>
        <v>4346.6874763243231</v>
      </c>
      <c r="BD126" s="77">
        <f t="shared" si="443"/>
        <v>26207.860095067503</v>
      </c>
      <c r="BE126" s="77">
        <f t="shared" si="444"/>
        <v>131355.32950853015</v>
      </c>
      <c r="BF126" s="77">
        <f t="shared" ref="BF126:BG126" si="541">AZ126-BD126</f>
        <v>5091.3520761818363</v>
      </c>
      <c r="BG126" s="77">
        <f t="shared" si="541"/>
        <v>25518.154751469847</v>
      </c>
      <c r="BI126" s="280">
        <f>0.75*BE126</f>
        <v>98516.497131397613</v>
      </c>
      <c r="BJ126" s="280">
        <f>0.75*BD126</f>
        <v>19655.895071300627</v>
      </c>
      <c r="BK126" s="281">
        <f>BI126/B126</f>
        <v>0.50150934065729047</v>
      </c>
      <c r="BL126" s="281">
        <f>BI126/C126</f>
        <v>0.61498669502449443</v>
      </c>
      <c r="BM126" s="279"/>
      <c r="BN126" s="280">
        <f>0.25*BE126+BG126</f>
        <v>58356.987128602384</v>
      </c>
      <c r="BO126" s="280">
        <f>BF126+0.25*BD126</f>
        <v>11643.317099948712</v>
      </c>
      <c r="BP126" s="281">
        <f>BN126/B126</f>
        <v>0.29707282526069423</v>
      </c>
      <c r="BQ126" s="281">
        <f>BN126/C126</f>
        <v>0.36429198855841416</v>
      </c>
      <c r="BR126" s="279"/>
      <c r="BS126" s="280">
        <f>SUM(AS126:AT126)</f>
        <v>2869.7257500000001</v>
      </c>
      <c r="BT126" s="280">
        <f>BB126</f>
        <v>572.56428991964583</v>
      </c>
      <c r="BU126" s="281">
        <f>BS126/B126</f>
        <v>1.4608662616477371E-2</v>
      </c>
      <c r="BV126" s="281">
        <f>BS126/C126</f>
        <v>1.7914189054705293E-2</v>
      </c>
      <c r="BW126" s="279"/>
      <c r="BX126" s="280">
        <f>H126</f>
        <v>171.58698999999999</v>
      </c>
      <c r="BY126" s="280">
        <f>BX126/D126</f>
        <v>34.234833446645332</v>
      </c>
      <c r="BZ126" s="281">
        <f>BX126/B126</f>
        <v>8.7348292647367997E-4</v>
      </c>
      <c r="CA126" s="281">
        <f>BX126/C126</f>
        <v>1.0711273640653036E-3</v>
      </c>
      <c r="CC126" s="21"/>
    </row>
    <row r="127" spans="1:81" ht="14.25" customHeight="1" x14ac:dyDescent="0.35">
      <c r="A127" s="76" t="s">
        <v>159</v>
      </c>
      <c r="B127" s="77">
        <f>'JMP Total sum FINAL calcs'!V127*100/'JMP Total sum FINAL calcs'!U127</f>
        <v>611342.87215134816</v>
      </c>
      <c r="C127" s="77">
        <f t="shared" si="0"/>
        <v>468985.67330999993</v>
      </c>
      <c r="D127" s="78">
        <f>[1]HH_Islam_wealth!D130</f>
        <v>5.0120585592278903</v>
      </c>
      <c r="E127" s="78">
        <v>38.878369999999997</v>
      </c>
      <c r="F127" s="78">
        <v>182333.98910000001</v>
      </c>
      <c r="G127" s="80">
        <v>68.662880000000001</v>
      </c>
      <c r="H127" s="80">
        <v>322019.09194999997</v>
      </c>
      <c r="I127" s="80">
        <v>9.3644200000000009</v>
      </c>
      <c r="J127" s="80">
        <v>43917.804450000003</v>
      </c>
      <c r="K127" s="80"/>
      <c r="L127" s="80"/>
      <c r="M127" s="80">
        <v>20.056899999999999</v>
      </c>
      <c r="N127" s="80">
        <v>94063.999049999999</v>
      </c>
      <c r="O127" s="80">
        <f t="shared" ref="O127:P127" si="542">M127</f>
        <v>20.056899999999999</v>
      </c>
      <c r="P127" s="80">
        <f t="shared" si="542"/>
        <v>94063.999049999999</v>
      </c>
      <c r="Q127" s="80">
        <v>1.9157900000000001</v>
      </c>
      <c r="R127" s="80">
        <v>8984.7778600000001</v>
      </c>
      <c r="S127" s="80"/>
      <c r="T127" s="81"/>
      <c r="U127" s="80">
        <v>1.98367</v>
      </c>
      <c r="V127" s="80">
        <v>9303.1281099999997</v>
      </c>
      <c r="W127" s="80">
        <v>4.4757899999999999</v>
      </c>
      <c r="X127" s="80">
        <v>20990.80472</v>
      </c>
      <c r="Y127" s="80">
        <v>15.51323</v>
      </c>
      <c r="Z127" s="80">
        <v>72754.844089999999</v>
      </c>
      <c r="AA127" s="77">
        <f t="shared" si="518"/>
        <v>94063.999049999999</v>
      </c>
      <c r="AB127" s="82">
        <f t="shared" si="519"/>
        <v>0.91281043667459472</v>
      </c>
      <c r="AC127" s="77">
        <f t="shared" si="520"/>
        <v>8491.9924325287975</v>
      </c>
      <c r="AD127" s="77">
        <f t="shared" si="521"/>
        <v>811.13567747120294</v>
      </c>
      <c r="AE127" s="77">
        <f t="shared" si="522"/>
        <v>19160.625622614345</v>
      </c>
      <c r="AF127" s="77">
        <f t="shared" si="523"/>
        <v>1830.1790973856562</v>
      </c>
      <c r="AG127" s="77">
        <f t="shared" si="524"/>
        <v>66411.381003984949</v>
      </c>
      <c r="AH127" s="77">
        <f t="shared" si="525"/>
        <v>6343.4630860150428</v>
      </c>
      <c r="AI127" s="77"/>
      <c r="AJ127" s="77">
        <f>AC127/D127</f>
        <v>1694.3122934774713</v>
      </c>
      <c r="AK127" s="77">
        <f>AD127/($AI$2*D127)</f>
        <v>53.945610563400834</v>
      </c>
      <c r="AL127" s="77">
        <f>AE127/D127</f>
        <v>3822.9053783374084</v>
      </c>
      <c r="AM127" s="77">
        <f>AF127/($AI$2*D127)</f>
        <v>121.71839014237935</v>
      </c>
      <c r="AN127" s="77">
        <f t="shared" si="526"/>
        <v>3944.6237684797879</v>
      </c>
      <c r="AO127" s="77">
        <f>AG127/D127</f>
        <v>13250.320246500802</v>
      </c>
      <c r="AP127" s="77">
        <f>AH127/($AI$2*D127)</f>
        <v>421.88008586717018</v>
      </c>
      <c r="AQ127" s="77">
        <f t="shared" si="527"/>
        <v>13672.200332367971</v>
      </c>
      <c r="AR127" s="77">
        <f t="shared" si="528"/>
        <v>17616.82410084776</v>
      </c>
      <c r="AS127" s="77">
        <f t="shared" si="529"/>
        <v>40088.630257793964</v>
      </c>
      <c r="AT127" s="77">
        <f t="shared" si="530"/>
        <v>3829.1741922060414</v>
      </c>
      <c r="AU127" s="77">
        <f>AS127/D127</f>
        <v>7998.4361284018269</v>
      </c>
      <c r="AV127" s="77">
        <f>AT127/($AI$2*D127)</f>
        <v>254.66410304644214</v>
      </c>
      <c r="AW127" s="77">
        <f t="shared" si="531"/>
        <v>8253.1002314482685</v>
      </c>
      <c r="AX127" s="103"/>
      <c r="AY127" s="103">
        <f t="shared" ref="AY127:AZ127" si="543">AQ127</f>
        <v>13672.200332367971</v>
      </c>
      <c r="AZ127" s="80">
        <f t="shared" si="543"/>
        <v>17616.82410084776</v>
      </c>
      <c r="BA127" s="80">
        <f t="shared" si="17"/>
        <v>93745.648809999984</v>
      </c>
      <c r="BB127" s="77">
        <f t="shared" si="533"/>
        <v>8253.1002314482685</v>
      </c>
      <c r="BC127" s="77">
        <f t="shared" si="534"/>
        <v>21925.300563816239</v>
      </c>
      <c r="BD127" s="77">
        <f t="shared" si="443"/>
        <v>6849.1340561767647</v>
      </c>
      <c r="BE127" s="77">
        <f t="shared" si="444"/>
        <v>36446.780203252383</v>
      </c>
      <c r="BF127" s="77">
        <f t="shared" ref="BF127:BG127" si="544">AZ127-BD127</f>
        <v>10767.690044670995</v>
      </c>
      <c r="BG127" s="77">
        <f t="shared" si="544"/>
        <v>57298.868606747601</v>
      </c>
      <c r="BI127" s="280">
        <f>0.75*BE127</f>
        <v>27335.085152439286</v>
      </c>
      <c r="BJ127" s="280">
        <f>0.75*BD127</f>
        <v>5136.8505421325735</v>
      </c>
      <c r="BK127" s="281">
        <f>BI127/B127</f>
        <v>4.4713182074480828E-2</v>
      </c>
      <c r="BL127" s="281">
        <f>BI127/C127</f>
        <v>5.8285544118041259E-2</v>
      </c>
      <c r="BM127" s="279"/>
      <c r="BN127" s="280">
        <f>0.25*BE127+BG127</f>
        <v>66410.563657560691</v>
      </c>
      <c r="BO127" s="280">
        <f>BF127+0.25*BD127</f>
        <v>12479.973558715186</v>
      </c>
      <c r="BP127" s="281">
        <f>BN127/B127</f>
        <v>0.10863063377815853</v>
      </c>
      <c r="BQ127" s="281">
        <f>BN127/C127</f>
        <v>0.14160467459240114</v>
      </c>
      <c r="BR127" s="279"/>
      <c r="BS127" s="280">
        <f>SUM(AS127:AT127)</f>
        <v>43917.804450000003</v>
      </c>
      <c r="BT127" s="280">
        <f>BB127</f>
        <v>8253.1002314482685</v>
      </c>
      <c r="BU127" s="281">
        <f>BS127/B127</f>
        <v>7.1838253867998664E-2</v>
      </c>
      <c r="BV127" s="281">
        <f>BS127/C127</f>
        <v>9.3644234673604401E-2</v>
      </c>
      <c r="BW127" s="279"/>
      <c r="BX127" s="280">
        <f>H127</f>
        <v>322019.09194999997</v>
      </c>
      <c r="BY127" s="280">
        <f>BX127/D127</f>
        <v>64248.868632454112</v>
      </c>
      <c r="BZ127" s="281">
        <f>BX127/B127</f>
        <v>0.52674056837662575</v>
      </c>
      <c r="CA127" s="281">
        <f>BX127/C127</f>
        <v>0.68662884662821044</v>
      </c>
      <c r="CC127" s="21"/>
    </row>
    <row r="128" spans="1:81" ht="14.25" customHeight="1" x14ac:dyDescent="0.35">
      <c r="A128" s="76" t="s">
        <v>170</v>
      </c>
      <c r="B128" s="77" t="e">
        <f>'JMP Total sum FINAL calcs'!V128*100/'JMP Total sum FINAL calcs'!U128</f>
        <v>#DIV/0!</v>
      </c>
      <c r="C128" s="77">
        <f t="shared" si="0"/>
        <v>1300</v>
      </c>
      <c r="D128" s="78">
        <f>[1]HH_Islam_wealth!D131</f>
        <v>5.2439024390243896</v>
      </c>
      <c r="E128" s="78">
        <v>95.244519999999994</v>
      </c>
      <c r="F128" s="78">
        <v>1238.17876</v>
      </c>
      <c r="G128" s="80">
        <v>0</v>
      </c>
      <c r="H128" s="80">
        <v>0</v>
      </c>
      <c r="I128" s="80">
        <v>0</v>
      </c>
      <c r="J128" s="80">
        <v>0</v>
      </c>
      <c r="K128" s="80"/>
      <c r="L128" s="80"/>
      <c r="M128" s="80">
        <v>96.663849999999996</v>
      </c>
      <c r="N128" s="80">
        <v>1256.63006</v>
      </c>
      <c r="O128" s="80">
        <f t="shared" ref="O128:P128" si="545">M128</f>
        <v>96.663849999999996</v>
      </c>
      <c r="P128" s="80">
        <f t="shared" si="545"/>
        <v>1256.63006</v>
      </c>
      <c r="Q128" s="80">
        <v>3.3361499999999999</v>
      </c>
      <c r="R128" s="80">
        <v>43.36994</v>
      </c>
      <c r="S128" s="80"/>
      <c r="T128" s="81"/>
      <c r="U128" s="80"/>
      <c r="V128" s="80"/>
      <c r="W128" s="80"/>
      <c r="X128" s="80"/>
      <c r="Y128" s="80"/>
      <c r="Z128" s="80"/>
      <c r="AA128" s="77">
        <f t="shared" si="518"/>
        <v>1256.63006</v>
      </c>
      <c r="AB128" s="82">
        <f t="shared" si="519"/>
        <v>0.96663850769230764</v>
      </c>
      <c r="AC128" s="77">
        <f t="shared" si="520"/>
        <v>0</v>
      </c>
      <c r="AD128" s="77">
        <f t="shared" si="521"/>
        <v>0</v>
      </c>
      <c r="AE128" s="77">
        <f t="shared" si="522"/>
        <v>0</v>
      </c>
      <c r="AF128" s="77">
        <f t="shared" si="523"/>
        <v>0</v>
      </c>
      <c r="AG128" s="77">
        <f t="shared" si="524"/>
        <v>0</v>
      </c>
      <c r="AH128" s="77">
        <f t="shared" si="525"/>
        <v>0</v>
      </c>
      <c r="AI128" s="77"/>
      <c r="AJ128" s="77">
        <f>AC128/D128</f>
        <v>0</v>
      </c>
      <c r="AK128" s="77">
        <f>AD128/($AI$2*D128)</f>
        <v>0</v>
      </c>
      <c r="AL128" s="77">
        <f>AE128/D128</f>
        <v>0</v>
      </c>
      <c r="AM128" s="77">
        <f>AF128/($AI$2*D128)</f>
        <v>0</v>
      </c>
      <c r="AN128" s="77">
        <f t="shared" si="526"/>
        <v>0</v>
      </c>
      <c r="AO128" s="77">
        <f>AG128/D128</f>
        <v>0</v>
      </c>
      <c r="AP128" s="77">
        <f>AH128/($AI$2*D128)</f>
        <v>0</v>
      </c>
      <c r="AQ128" s="77">
        <f t="shared" si="527"/>
        <v>0</v>
      </c>
      <c r="AR128" s="77">
        <f t="shared" si="528"/>
        <v>0</v>
      </c>
      <c r="AS128" s="77">
        <f t="shared" si="529"/>
        <v>0</v>
      </c>
      <c r="AT128" s="77">
        <f t="shared" si="530"/>
        <v>0</v>
      </c>
      <c r="AU128" s="77">
        <f>AS128/D128</f>
        <v>0</v>
      </c>
      <c r="AV128" s="77">
        <f>AT128/($AI$2*D128)</f>
        <v>0</v>
      </c>
      <c r="AW128" s="77">
        <f t="shared" si="531"/>
        <v>0</v>
      </c>
      <c r="AX128" s="103"/>
      <c r="AY128" s="103">
        <f t="shared" ref="AY128:AZ128" si="546">AQ128</f>
        <v>0</v>
      </c>
      <c r="AZ128" s="80">
        <f t="shared" si="546"/>
        <v>0</v>
      </c>
      <c r="BA128" s="80">
        <f t="shared" si="17"/>
        <v>0</v>
      </c>
      <c r="BB128" s="77">
        <f t="shared" si="533"/>
        <v>0</v>
      </c>
      <c r="BC128" s="77">
        <f t="shared" si="534"/>
        <v>0</v>
      </c>
      <c r="BD128" s="77">
        <f t="shared" si="443"/>
        <v>0</v>
      </c>
      <c r="BE128" s="77">
        <f t="shared" si="444"/>
        <v>0</v>
      </c>
      <c r="BF128" s="77">
        <f t="shared" ref="BF128:BG128" si="547">AZ128-BD128</f>
        <v>0</v>
      </c>
      <c r="BG128" s="77">
        <f t="shared" si="547"/>
        <v>0</v>
      </c>
      <c r="BI128" s="280">
        <f>0.75*BE128</f>
        <v>0</v>
      </c>
      <c r="BJ128" s="280">
        <f>0.75*BD128</f>
        <v>0</v>
      </c>
      <c r="BK128" s="281" t="e">
        <f>BI128/B128</f>
        <v>#DIV/0!</v>
      </c>
      <c r="BL128" s="281">
        <f>BI128/C128</f>
        <v>0</v>
      </c>
      <c r="BM128" s="279"/>
      <c r="BN128" s="280">
        <f>0.25*BE128+BG128</f>
        <v>0</v>
      </c>
      <c r="BO128" s="280">
        <f>BF128+0.25*BD128</f>
        <v>0</v>
      </c>
      <c r="BP128" s="281" t="e">
        <f>BN128/B128</f>
        <v>#DIV/0!</v>
      </c>
      <c r="BQ128" s="281">
        <f>BN128/C128</f>
        <v>0</v>
      </c>
      <c r="BR128" s="279"/>
      <c r="BS128" s="280">
        <f>SUM(AS128:AT128)</f>
        <v>0</v>
      </c>
      <c r="BT128" s="280">
        <f>BB128</f>
        <v>0</v>
      </c>
      <c r="BU128" s="281" t="e">
        <f>BS128/B128</f>
        <v>#DIV/0!</v>
      </c>
      <c r="BV128" s="281">
        <f>BS128/C128</f>
        <v>0</v>
      </c>
      <c r="BW128" s="279"/>
      <c r="BX128" s="280">
        <f>H128</f>
        <v>0</v>
      </c>
      <c r="BY128" s="280">
        <f>BX128/D128</f>
        <v>0</v>
      </c>
      <c r="BZ128" s="281" t="e">
        <f>BX128/B128</f>
        <v>#DIV/0!</v>
      </c>
      <c r="CA128" s="281">
        <f>BX128/C128</f>
        <v>0</v>
      </c>
      <c r="CC128" s="21"/>
    </row>
    <row r="129" spans="1:81" ht="14.25" customHeight="1" x14ac:dyDescent="0.35">
      <c r="A129" s="76" t="s">
        <v>161</v>
      </c>
      <c r="B129" s="77">
        <f>'JMP Total sum FINAL calcs'!V129*100/'JMP Total sum FINAL calcs'!U129</f>
        <v>108019.99731955702</v>
      </c>
      <c r="C129" s="77">
        <f t="shared" si="0"/>
        <v>82992.845520000003</v>
      </c>
      <c r="D129" s="78">
        <f>[1]HH_Islam_wealth!D132</f>
        <v>5.0120585592278903</v>
      </c>
      <c r="E129" s="78">
        <v>99.947249999999997</v>
      </c>
      <c r="F129" s="78">
        <v>82949.062650000007</v>
      </c>
      <c r="G129" s="80">
        <v>0</v>
      </c>
      <c r="H129" s="80">
        <v>0</v>
      </c>
      <c r="I129" s="80">
        <v>6.4333999999999998</v>
      </c>
      <c r="J129" s="80">
        <v>5339.2628500000001</v>
      </c>
      <c r="K129" s="80"/>
      <c r="L129" s="80"/>
      <c r="M129" s="80">
        <v>92.494060000000005</v>
      </c>
      <c r="N129" s="80">
        <v>76763.448810000002</v>
      </c>
      <c r="O129" s="80">
        <f t="shared" ref="O129:P129" si="548">M129</f>
        <v>92.494060000000005</v>
      </c>
      <c r="P129" s="80">
        <f t="shared" si="548"/>
        <v>76763.448810000002</v>
      </c>
      <c r="Q129" s="80">
        <v>1.07254</v>
      </c>
      <c r="R129" s="80">
        <v>890.13386000000003</v>
      </c>
      <c r="S129" s="80"/>
      <c r="T129" s="81"/>
      <c r="U129" s="80">
        <v>0</v>
      </c>
      <c r="V129" s="80">
        <v>0</v>
      </c>
      <c r="W129" s="80">
        <v>77.599999999999994</v>
      </c>
      <c r="X129" s="80">
        <v>64402.448129999997</v>
      </c>
      <c r="Y129" s="80">
        <v>15.9666</v>
      </c>
      <c r="Z129" s="80">
        <v>13251.134550000001</v>
      </c>
      <c r="AA129" s="77">
        <f t="shared" si="518"/>
        <v>76763.448810000002</v>
      </c>
      <c r="AB129" s="82">
        <f t="shared" si="519"/>
        <v>0.98853711793591348</v>
      </c>
      <c r="AC129" s="77">
        <f t="shared" si="520"/>
        <v>0</v>
      </c>
      <c r="AD129" s="77">
        <f t="shared" si="521"/>
        <v>0</v>
      </c>
      <c r="AE129" s="77">
        <f t="shared" si="522"/>
        <v>63664.210462447358</v>
      </c>
      <c r="AF129" s="77">
        <f t="shared" si="523"/>
        <v>738.23766755263955</v>
      </c>
      <c r="AG129" s="77">
        <f t="shared" si="524"/>
        <v>13099.238357438009</v>
      </c>
      <c r="AH129" s="77">
        <f t="shared" si="525"/>
        <v>151.89619256199222</v>
      </c>
      <c r="AI129" s="77"/>
      <c r="AJ129" s="77">
        <f>AC129/D129</f>
        <v>0</v>
      </c>
      <c r="AK129" s="77">
        <f>AD129/($AI$2*D129)</f>
        <v>0</v>
      </c>
      <c r="AL129" s="77">
        <f>AE129/D129</f>
        <v>12702.208026925937</v>
      </c>
      <c r="AM129" s="77">
        <f>AF129/($AI$2*D129)</f>
        <v>49.097435636397499</v>
      </c>
      <c r="AN129" s="77">
        <f t="shared" si="526"/>
        <v>12751.305462562334</v>
      </c>
      <c r="AO129" s="77">
        <f>AG129/D129</f>
        <v>2613.5445551250605</v>
      </c>
      <c r="AP129" s="77">
        <f>AH129/($AI$2*D129)</f>
        <v>10.102049604769707</v>
      </c>
      <c r="AQ129" s="77">
        <f t="shared" si="527"/>
        <v>2623.64660472983</v>
      </c>
      <c r="AR129" s="77">
        <f t="shared" si="528"/>
        <v>15374.952067292164</v>
      </c>
      <c r="AS129" s="77">
        <f t="shared" si="529"/>
        <v>5278.0595096412917</v>
      </c>
      <c r="AT129" s="77">
        <f t="shared" si="530"/>
        <v>61.203340358708481</v>
      </c>
      <c r="AU129" s="77">
        <f>AS129/D129</f>
        <v>1053.0721952407473</v>
      </c>
      <c r="AV129" s="77">
        <f>AT129/($AI$2*D129)</f>
        <v>4.0704060441076786</v>
      </c>
      <c r="AW129" s="77">
        <f t="shared" si="531"/>
        <v>1057.1426012848549</v>
      </c>
      <c r="AX129" s="103"/>
      <c r="AY129" s="103">
        <f t="shared" ref="AY129:AZ129" si="549">AQ129</f>
        <v>2623.64660472983</v>
      </c>
      <c r="AZ129" s="80">
        <f t="shared" si="549"/>
        <v>15374.952067292164</v>
      </c>
      <c r="BA129" s="80">
        <f t="shared" si="17"/>
        <v>77653.582680000007</v>
      </c>
      <c r="BB129" s="77">
        <f t="shared" si="533"/>
        <v>1057.1426012848549</v>
      </c>
      <c r="BC129" s="77">
        <f t="shared" si="534"/>
        <v>3680.7892060146851</v>
      </c>
      <c r="BD129" s="77">
        <f t="shared" si="443"/>
        <v>15366.841780076667</v>
      </c>
      <c r="BE129" s="77">
        <f t="shared" si="444"/>
        <v>77612.620415136305</v>
      </c>
      <c r="BF129" s="77">
        <f t="shared" ref="BF129:BG129" si="550">AZ129-BD129</f>
        <v>8.11028721549701</v>
      </c>
      <c r="BG129" s="77">
        <f t="shared" si="550"/>
        <v>40.962264863701421</v>
      </c>
      <c r="BI129" s="280">
        <f>0.75*BE129</f>
        <v>58209.465311352229</v>
      </c>
      <c r="BJ129" s="280">
        <f>0.75*BD129</f>
        <v>11525.1313350575</v>
      </c>
      <c r="BK129" s="281">
        <f>BI129/B129</f>
        <v>0.53887675204388663</v>
      </c>
      <c r="BL129" s="281">
        <f>BI129/C129</f>
        <v>0.7013793170560062</v>
      </c>
      <c r="BM129" s="279"/>
      <c r="BN129" s="280">
        <f>0.25*BE129+BG129</f>
        <v>19444.117368647778</v>
      </c>
      <c r="BO129" s="280">
        <f>BF129+0.25*BD129</f>
        <v>3849.8207322346639</v>
      </c>
      <c r="BP129" s="281">
        <f>BN129/B129</f>
        <v>0.18000479403018296</v>
      </c>
      <c r="BQ129" s="281">
        <f>BN129/C129</f>
        <v>0.23428666949324015</v>
      </c>
      <c r="BR129" s="279"/>
      <c r="BS129" s="280">
        <f>SUM(AS129:AT129)</f>
        <v>5339.2628500000001</v>
      </c>
      <c r="BT129" s="280">
        <f>BB129</f>
        <v>1057.1426012848549</v>
      </c>
      <c r="BU129" s="281">
        <f>BS129/B129</f>
        <v>4.9428466788466831E-2</v>
      </c>
      <c r="BV129" s="281">
        <f>BS129/C129</f>
        <v>6.4334013571245963E-2</v>
      </c>
      <c r="BW129" s="279"/>
      <c r="BX129" s="280">
        <f>H129</f>
        <v>0</v>
      </c>
      <c r="BY129" s="280">
        <f>BX129/D129</f>
        <v>0</v>
      </c>
      <c r="BZ129" s="281">
        <f>BX129/B129</f>
        <v>0</v>
      </c>
      <c r="CA129" s="281">
        <f>BX129/C129</f>
        <v>0</v>
      </c>
      <c r="CC129" s="21"/>
    </row>
    <row r="130" spans="1:81" ht="14.25" customHeight="1" x14ac:dyDescent="0.35">
      <c r="A130" s="76" t="s">
        <v>171</v>
      </c>
      <c r="B130" s="77">
        <f>'JMP Total sum FINAL calcs'!V130*100/'JMP Total sum FINAL calcs'!U130</f>
        <v>11191.999891473786</v>
      </c>
      <c r="C130" s="77">
        <f t="shared" si="0"/>
        <v>4305.5625300000002</v>
      </c>
      <c r="D130" s="78">
        <f>[1]HH_Islam_wealth!D133</f>
        <v>5.0120585592278903</v>
      </c>
      <c r="E130" s="78">
        <v>98.78</v>
      </c>
      <c r="F130" s="78">
        <v>4253.03467</v>
      </c>
      <c r="G130" s="80">
        <v>8.9552200000000006</v>
      </c>
      <c r="H130" s="80">
        <v>385.57276000000002</v>
      </c>
      <c r="I130" s="80">
        <v>0</v>
      </c>
      <c r="J130" s="80">
        <v>0</v>
      </c>
      <c r="K130" s="80">
        <v>76.464529999999996</v>
      </c>
      <c r="L130" s="80">
        <v>3292.22804</v>
      </c>
      <c r="M130" s="80"/>
      <c r="N130" s="80"/>
      <c r="O130" s="80">
        <f t="shared" ref="O130:P130" si="551">K130</f>
        <v>76.464529999999996</v>
      </c>
      <c r="P130" s="80">
        <f t="shared" si="551"/>
        <v>3292.22804</v>
      </c>
      <c r="Q130" s="80">
        <v>4.8557199999999998</v>
      </c>
      <c r="R130" s="80">
        <v>209.06612000000001</v>
      </c>
      <c r="S130" s="80">
        <v>9.7245299999999997</v>
      </c>
      <c r="T130" s="81">
        <v>418.69560999999999</v>
      </c>
      <c r="U130" s="80">
        <v>63</v>
      </c>
      <c r="V130" s="80">
        <v>2712.5043999999998</v>
      </c>
      <c r="W130" s="80">
        <v>15</v>
      </c>
      <c r="X130" s="80">
        <v>645.83438000000001</v>
      </c>
      <c r="Y130" s="80">
        <v>13.044779999999999</v>
      </c>
      <c r="Z130" s="80">
        <v>561.65098999999998</v>
      </c>
      <c r="AA130" s="77">
        <f t="shared" si="518"/>
        <v>3710.9236499999997</v>
      </c>
      <c r="AB130" s="82">
        <f t="shared" si="519"/>
        <v>0.94666666693877621</v>
      </c>
      <c r="AC130" s="77">
        <f t="shared" si="520"/>
        <v>2567.8374994047649</v>
      </c>
      <c r="AD130" s="77">
        <f t="shared" si="521"/>
        <v>144.66690059523498</v>
      </c>
      <c r="AE130" s="77">
        <f t="shared" si="522"/>
        <v>611.38987990907106</v>
      </c>
      <c r="AF130" s="77">
        <f t="shared" si="523"/>
        <v>34.444500090928969</v>
      </c>
      <c r="AG130" s="77">
        <f t="shared" si="524"/>
        <v>531.69627068616387</v>
      </c>
      <c r="AH130" s="77">
        <f t="shared" si="525"/>
        <v>29.954719313836069</v>
      </c>
      <c r="AI130" s="77"/>
      <c r="AJ130" s="77">
        <f>AC130/D130</f>
        <v>512.33190296171267</v>
      </c>
      <c r="AK130" s="77">
        <f>AD130/($AI$2*D130)</f>
        <v>9.6212563417934849</v>
      </c>
      <c r="AL130" s="77">
        <f>AE130/D130</f>
        <v>121.98378623957177</v>
      </c>
      <c r="AM130" s="77">
        <f>AF130/($AI$2*D130)</f>
        <v>2.2907753160965432</v>
      </c>
      <c r="AN130" s="77">
        <f t="shared" si="526"/>
        <v>124.27456155566831</v>
      </c>
      <c r="AO130" s="77">
        <f>AG130/D130</f>
        <v>106.08341151705775</v>
      </c>
      <c r="AP130" s="77">
        <f>AH130/($AI$2*D130)</f>
        <v>1.9921767313675471</v>
      </c>
      <c r="AQ130" s="77">
        <f t="shared" si="527"/>
        <v>108.0755882484253</v>
      </c>
      <c r="AR130" s="77">
        <f t="shared" si="528"/>
        <v>232.35014980409363</v>
      </c>
      <c r="AS130" s="77">
        <f t="shared" si="529"/>
        <v>0</v>
      </c>
      <c r="AT130" s="77">
        <f t="shared" si="530"/>
        <v>0</v>
      </c>
      <c r="AU130" s="77">
        <f>AS130/D130</f>
        <v>0</v>
      </c>
      <c r="AV130" s="77">
        <f>AT130/($AI$2*D130)</f>
        <v>0</v>
      </c>
      <c r="AW130" s="77">
        <f t="shared" si="531"/>
        <v>0</v>
      </c>
      <c r="AX130" s="103"/>
      <c r="AY130" s="103">
        <f t="shared" ref="AY130:AZ130" si="552">AQ130</f>
        <v>108.0755882484253</v>
      </c>
      <c r="AZ130" s="80">
        <f t="shared" si="552"/>
        <v>232.35014980409363</v>
      </c>
      <c r="BA130" s="80">
        <f t="shared" si="17"/>
        <v>1207.4853699999999</v>
      </c>
      <c r="BB130" s="77">
        <f t="shared" si="533"/>
        <v>0</v>
      </c>
      <c r="BC130" s="77">
        <f t="shared" si="534"/>
        <v>108.0755882484253</v>
      </c>
      <c r="BD130" s="77">
        <f t="shared" si="443"/>
        <v>229.51547797648368</v>
      </c>
      <c r="BE130" s="77">
        <f t="shared" si="444"/>
        <v>1192.7540484859999</v>
      </c>
      <c r="BF130" s="77">
        <f t="shared" ref="BF130:BG130" si="553">AZ130-BD130</f>
        <v>2.8346718276099523</v>
      </c>
      <c r="BG130" s="77">
        <f t="shared" si="553"/>
        <v>14.731321514000001</v>
      </c>
      <c r="BI130" s="280">
        <f>0.75*BE130</f>
        <v>894.56553636449985</v>
      </c>
      <c r="BJ130" s="280">
        <f>0.75*BD130</f>
        <v>172.13660848236276</v>
      </c>
      <c r="BK130" s="281">
        <f>BI130/B130</f>
        <v>7.9929015818342858E-2</v>
      </c>
      <c r="BL130" s="281">
        <f>BI130/C130</f>
        <v>0.20776972349870851</v>
      </c>
      <c r="BM130" s="279"/>
      <c r="BN130" s="280">
        <f>0.25*BE130+BG130</f>
        <v>312.91983363549997</v>
      </c>
      <c r="BO130" s="280">
        <f>BF130+0.25*BD130</f>
        <v>60.213541321730872</v>
      </c>
      <c r="BP130" s="281">
        <f>BN130/B130</f>
        <v>2.7959242018389084E-2</v>
      </c>
      <c r="BQ130" s="281">
        <f>BN130/C130</f>
        <v>7.2678037179847887E-2</v>
      </c>
      <c r="BR130" s="279"/>
      <c r="BS130" s="280">
        <f>SUM(AS130:AT130)</f>
        <v>0</v>
      </c>
      <c r="BT130" s="280">
        <f>BB130</f>
        <v>0</v>
      </c>
      <c r="BU130" s="281">
        <f>BS130/B130</f>
        <v>0</v>
      </c>
      <c r="BV130" s="281">
        <f>BS130/C130</f>
        <v>0</v>
      </c>
      <c r="BW130" s="279"/>
      <c r="BX130" s="280">
        <f>H130</f>
        <v>385.57276000000002</v>
      </c>
      <c r="BY130" s="280">
        <f>BX130/D130</f>
        <v>76.929021367898315</v>
      </c>
      <c r="BZ130" s="281">
        <f>BX130/B130</f>
        <v>3.4450747296176663E-2</v>
      </c>
      <c r="CA130" s="281">
        <f>BX130/C130</f>
        <v>8.9552237904671664E-2</v>
      </c>
      <c r="CC130" s="21"/>
    </row>
    <row r="131" spans="1:81" ht="14.25" customHeight="1" x14ac:dyDescent="0.35">
      <c r="A131" s="76" t="s">
        <v>164</v>
      </c>
      <c r="B131" s="77">
        <f>'JMP Total sum FINAL calcs'!V131*100/'JMP Total sum FINAL calcs'!U131</f>
        <v>276244.00507226097</v>
      </c>
      <c r="C131" s="77">
        <f t="shared" si="0"/>
        <v>206732.72198</v>
      </c>
      <c r="D131" s="78">
        <f>[1]HH_Islam_wealth!D134</f>
        <v>5.0120585592278903</v>
      </c>
      <c r="E131" s="78">
        <v>37.248660000000001</v>
      </c>
      <c r="F131" s="78">
        <v>77005.178679999997</v>
      </c>
      <c r="G131" s="80">
        <v>0.58613000000000004</v>
      </c>
      <c r="H131" s="80">
        <v>1211.73279</v>
      </c>
      <c r="I131" s="80">
        <v>38.530090000000001</v>
      </c>
      <c r="J131" s="80">
        <v>79654.30816</v>
      </c>
      <c r="K131" s="80"/>
      <c r="L131" s="80"/>
      <c r="M131" s="80">
        <v>29.284459999999999</v>
      </c>
      <c r="N131" s="80">
        <v>60540.562579999998</v>
      </c>
      <c r="O131" s="80">
        <f t="shared" ref="O131:P131" si="554">M131</f>
        <v>29.284459999999999</v>
      </c>
      <c r="P131" s="80">
        <f t="shared" si="554"/>
        <v>60540.562579999998</v>
      </c>
      <c r="Q131" s="80">
        <v>31.599309999999999</v>
      </c>
      <c r="R131" s="80">
        <v>65326.118450000002</v>
      </c>
      <c r="S131" s="80"/>
      <c r="T131" s="81"/>
      <c r="U131" s="80">
        <v>11.005409999999999</v>
      </c>
      <c r="V131" s="80">
        <v>22751.7785</v>
      </c>
      <c r="W131" s="80">
        <v>3.4</v>
      </c>
      <c r="X131" s="80">
        <v>7028.91255</v>
      </c>
      <c r="Y131" s="80">
        <v>46.478369999999998</v>
      </c>
      <c r="Z131" s="80">
        <v>96085.989979999998</v>
      </c>
      <c r="AA131" s="77">
        <f t="shared" si="518"/>
        <v>60540.562579999998</v>
      </c>
      <c r="AB131" s="82">
        <f t="shared" si="519"/>
        <v>0.4809895842535985</v>
      </c>
      <c r="AC131" s="77">
        <f t="shared" si="520"/>
        <v>10943.368481744961</v>
      </c>
      <c r="AD131" s="77">
        <f t="shared" si="521"/>
        <v>11808.410018255039</v>
      </c>
      <c r="AE131" s="77">
        <f t="shared" si="522"/>
        <v>3380.833725179401</v>
      </c>
      <c r="AF131" s="77">
        <f t="shared" si="523"/>
        <v>3648.078824820599</v>
      </c>
      <c r="AG131" s="77">
        <f t="shared" si="524"/>
        <v>46216.360373075629</v>
      </c>
      <c r="AH131" s="77">
        <f t="shared" si="525"/>
        <v>49869.629606924369</v>
      </c>
      <c r="AI131" s="77"/>
      <c r="AJ131" s="77">
        <f>AC131/D131</f>
        <v>2183.4079455429969</v>
      </c>
      <c r="AK131" s="77">
        <f>AD131/($AI$2*D131)</f>
        <v>785.33333683915362</v>
      </c>
      <c r="AL131" s="77">
        <f>AE131/D131</f>
        <v>674.53994905043965</v>
      </c>
      <c r="AM131" s="77">
        <f>AF131/($AI$2*D131)</f>
        <v>242.62012515822022</v>
      </c>
      <c r="AN131" s="77">
        <f t="shared" si="526"/>
        <v>917.16007420865981</v>
      </c>
      <c r="AO131" s="77">
        <f>AG131/D131</f>
        <v>9221.0335986567716</v>
      </c>
      <c r="AP131" s="77">
        <f>AH131/($AI$2*D131)</f>
        <v>3316.6431861353994</v>
      </c>
      <c r="AQ131" s="77">
        <f t="shared" si="527"/>
        <v>12537.676784792171</v>
      </c>
      <c r="AR131" s="77">
        <f t="shared" si="528"/>
        <v>13454.83685900083</v>
      </c>
      <c r="AS131" s="77">
        <f t="shared" si="529"/>
        <v>38312.892565886417</v>
      </c>
      <c r="AT131" s="77">
        <f t="shared" si="530"/>
        <v>41341.415594113583</v>
      </c>
      <c r="AU131" s="77">
        <f>AS131/D131</f>
        <v>7644.143042851545</v>
      </c>
      <c r="AV131" s="77">
        <f>AT131/($AI$2*D131)</f>
        <v>2749.4634593470141</v>
      </c>
      <c r="AW131" s="77">
        <f t="shared" si="531"/>
        <v>10393.60650219856</v>
      </c>
      <c r="AX131" s="103"/>
      <c r="AY131" s="103">
        <f t="shared" ref="AY131:AZ131" si="555">AQ131</f>
        <v>12537.676784792171</v>
      </c>
      <c r="AZ131" s="80">
        <f t="shared" si="555"/>
        <v>13454.83685900083</v>
      </c>
      <c r="BA131" s="80">
        <f t="shared" si="17"/>
        <v>103114.90252999999</v>
      </c>
      <c r="BB131" s="77">
        <f t="shared" si="533"/>
        <v>10393.60650219856</v>
      </c>
      <c r="BC131" s="77">
        <f t="shared" si="534"/>
        <v>22931.283286990729</v>
      </c>
      <c r="BD131" s="77">
        <f t="shared" si="443"/>
        <v>5011.7464351638992</v>
      </c>
      <c r="BE131" s="77">
        <f t="shared" si="444"/>
        <v>38408.919452731097</v>
      </c>
      <c r="BF131" s="77">
        <f t="shared" ref="BF131:BG131" si="556">AZ131-BD131</f>
        <v>8443.0904238369312</v>
      </c>
      <c r="BG131" s="77">
        <f t="shared" si="556"/>
        <v>64705.983077268895</v>
      </c>
      <c r="BI131" s="280">
        <f>0.75*BE131</f>
        <v>28806.689589548325</v>
      </c>
      <c r="BJ131" s="280">
        <f>0.75*BD131</f>
        <v>3758.8098263729244</v>
      </c>
      <c r="BK131" s="281">
        <f>BI131/B131</f>
        <v>0.10427987236143987</v>
      </c>
      <c r="BL131" s="281">
        <f>BI131/C131</f>
        <v>0.13934267064086342</v>
      </c>
      <c r="BM131" s="279"/>
      <c r="BN131" s="280">
        <f>0.25*BE131+BG131</f>
        <v>74308.212940451675</v>
      </c>
      <c r="BO131" s="280">
        <f>BF131+0.25*BD131</f>
        <v>9696.027032627906</v>
      </c>
      <c r="BP131" s="281">
        <f>BN131/B131</f>
        <v>0.26899484360217646</v>
      </c>
      <c r="BQ131" s="281">
        <f>BN131/C131</f>
        <v>0.35944098364670346</v>
      </c>
      <c r="BR131" s="279"/>
      <c r="BS131" s="280">
        <f>SUM(AS131:AT131)</f>
        <v>79654.30816</v>
      </c>
      <c r="BT131" s="280">
        <f>BB131</f>
        <v>10393.60650219856</v>
      </c>
      <c r="BU131" s="281">
        <f>BS131/B131</f>
        <v>0.28834764446440647</v>
      </c>
      <c r="BV131" s="281">
        <f>BS131/C131</f>
        <v>0.3853009209045582</v>
      </c>
      <c r="BW131" s="279"/>
      <c r="BX131" s="280">
        <f>H131</f>
        <v>1211.73279</v>
      </c>
      <c r="BY131" s="280">
        <f>BX131/D131</f>
        <v>241.7634941174087</v>
      </c>
      <c r="BZ131" s="281">
        <f>BX131/B131</f>
        <v>4.3864582316746753E-3</v>
      </c>
      <c r="CA131" s="281">
        <f>BX131/C131</f>
        <v>5.861349758250786E-3</v>
      </c>
      <c r="CC131" s="21"/>
    </row>
    <row r="132" spans="1:81" ht="14.25" customHeight="1" x14ac:dyDescent="0.35">
      <c r="A132" s="76" t="s">
        <v>172</v>
      </c>
      <c r="B132" s="85" t="e">
        <f>'JMP Total sum FINAL calcs'!V132*100/'JMP Total sum FINAL calcs'!U132</f>
        <v>#DIV/0!</v>
      </c>
      <c r="C132" s="77">
        <f t="shared" si="0"/>
        <v>11773</v>
      </c>
      <c r="D132" s="78">
        <f>[1]HH_Islam_wealth!D135</f>
        <v>5.0120585592278903</v>
      </c>
      <c r="E132" s="78">
        <v>99.348870000000005</v>
      </c>
      <c r="F132" s="78">
        <v>11696.34231</v>
      </c>
      <c r="G132" s="80">
        <v>0.87802000000000002</v>
      </c>
      <c r="H132" s="80">
        <v>103.36953</v>
      </c>
      <c r="I132" s="80">
        <v>0</v>
      </c>
      <c r="J132" s="80">
        <v>0</v>
      </c>
      <c r="K132" s="80"/>
      <c r="L132" s="80"/>
      <c r="M132" s="80">
        <v>99.121979999999994</v>
      </c>
      <c r="N132" s="80">
        <v>11669.63047</v>
      </c>
      <c r="O132" s="80">
        <f t="shared" ref="O132:P132" si="557">M132</f>
        <v>99.121979999999994</v>
      </c>
      <c r="P132" s="80">
        <f t="shared" si="557"/>
        <v>11669.63047</v>
      </c>
      <c r="Q132" s="80">
        <v>0</v>
      </c>
      <c r="R132" s="80">
        <v>0</v>
      </c>
      <c r="S132" s="80"/>
      <c r="T132" s="81"/>
      <c r="U132" s="80"/>
      <c r="V132" s="80"/>
      <c r="W132" s="80"/>
      <c r="X132" s="80"/>
      <c r="Y132" s="80"/>
      <c r="Z132" s="80"/>
      <c r="AA132" s="77">
        <f t="shared" si="518"/>
        <v>11669.63047</v>
      </c>
      <c r="AB132" s="82">
        <f t="shared" si="519"/>
        <v>1</v>
      </c>
      <c r="AC132" s="77">
        <f t="shared" si="520"/>
        <v>0</v>
      </c>
      <c r="AD132" s="77">
        <f t="shared" si="521"/>
        <v>0</v>
      </c>
      <c r="AE132" s="77">
        <f t="shared" si="522"/>
        <v>0</v>
      </c>
      <c r="AF132" s="77">
        <f t="shared" si="523"/>
        <v>0</v>
      </c>
      <c r="AG132" s="77">
        <f t="shared" si="524"/>
        <v>0</v>
      </c>
      <c r="AH132" s="77">
        <f t="shared" si="525"/>
        <v>0</v>
      </c>
      <c r="AI132" s="77"/>
      <c r="AJ132" s="77">
        <f>AC132/D132</f>
        <v>0</v>
      </c>
      <c r="AK132" s="77">
        <f>AD132/($AI$2*D132)</f>
        <v>0</v>
      </c>
      <c r="AL132" s="77">
        <f>AE132/D132</f>
        <v>0</v>
      </c>
      <c r="AM132" s="77">
        <f>AF132/($AI$2*D132)</f>
        <v>0</v>
      </c>
      <c r="AN132" s="77">
        <f t="shared" si="526"/>
        <v>0</v>
      </c>
      <c r="AO132" s="77">
        <f>AG132/D132</f>
        <v>0</v>
      </c>
      <c r="AP132" s="77">
        <f>AH132/($AI$2*D132)</f>
        <v>0</v>
      </c>
      <c r="AQ132" s="77">
        <f t="shared" si="527"/>
        <v>0</v>
      </c>
      <c r="AR132" s="77">
        <f t="shared" si="528"/>
        <v>0</v>
      </c>
      <c r="AS132" s="77">
        <f t="shared" si="529"/>
        <v>0</v>
      </c>
      <c r="AT132" s="77">
        <f t="shared" si="530"/>
        <v>0</v>
      </c>
      <c r="AU132" s="77">
        <f>AS132/D132</f>
        <v>0</v>
      </c>
      <c r="AV132" s="77">
        <f>AT132/($AI$2*D132)</f>
        <v>0</v>
      </c>
      <c r="AW132" s="77">
        <f t="shared" si="531"/>
        <v>0</v>
      </c>
      <c r="AX132" s="103"/>
      <c r="AY132" s="103">
        <f t="shared" ref="AY132:AZ132" si="558">AQ132</f>
        <v>0</v>
      </c>
      <c r="AZ132" s="80">
        <f t="shared" si="558"/>
        <v>0</v>
      </c>
      <c r="BA132" s="80">
        <f t="shared" si="17"/>
        <v>0</v>
      </c>
      <c r="BB132" s="77">
        <f t="shared" si="533"/>
        <v>0</v>
      </c>
      <c r="BC132" s="77">
        <f t="shared" si="534"/>
        <v>0</v>
      </c>
      <c r="BD132" s="77">
        <f t="shared" si="443"/>
        <v>0</v>
      </c>
      <c r="BE132" s="77">
        <f t="shared" si="444"/>
        <v>0</v>
      </c>
      <c r="BF132" s="77">
        <f t="shared" ref="BF132:BG132" si="559">AZ132-BD132</f>
        <v>0</v>
      </c>
      <c r="BG132" s="77">
        <f t="shared" si="559"/>
        <v>0</v>
      </c>
      <c r="BI132" s="280">
        <f>0.75*BE132</f>
        <v>0</v>
      </c>
      <c r="BJ132" s="280">
        <f>0.75*BD132</f>
        <v>0</v>
      </c>
      <c r="BK132" s="281" t="e">
        <f>BI132/B132</f>
        <v>#DIV/0!</v>
      </c>
      <c r="BL132" s="281">
        <f>BI132/C132</f>
        <v>0</v>
      </c>
      <c r="BM132" s="279"/>
      <c r="BN132" s="280">
        <f>0.25*BE132+BG132</f>
        <v>0</v>
      </c>
      <c r="BO132" s="280">
        <f>BF132+0.25*BD132</f>
        <v>0</v>
      </c>
      <c r="BP132" s="281" t="e">
        <f>BN132/B132</f>
        <v>#DIV/0!</v>
      </c>
      <c r="BQ132" s="281">
        <f>BN132/C132</f>
        <v>0</v>
      </c>
      <c r="BR132" s="279"/>
      <c r="BS132" s="280">
        <f>SUM(AS132:AT132)</f>
        <v>0</v>
      </c>
      <c r="BT132" s="280">
        <f>BB132</f>
        <v>0</v>
      </c>
      <c r="BU132" s="281" t="e">
        <f>BS132/B132</f>
        <v>#DIV/0!</v>
      </c>
      <c r="BV132" s="281">
        <f>BS132/C132</f>
        <v>0</v>
      </c>
      <c r="BW132" s="279"/>
      <c r="BX132" s="280">
        <f>H132</f>
        <v>103.36953</v>
      </c>
      <c r="BY132" s="280">
        <f>BX132/D132</f>
        <v>20.624166453459019</v>
      </c>
      <c r="BZ132" s="281" t="e">
        <f>BX132/B132</f>
        <v>#DIV/0!</v>
      </c>
      <c r="CA132" s="281">
        <f>BX132/C132</f>
        <v>8.7802199949035924E-3</v>
      </c>
      <c r="CC132" s="21"/>
    </row>
    <row r="133" spans="1:81" ht="14.25" customHeight="1" x14ac:dyDescent="0.35">
      <c r="A133" s="39" t="s">
        <v>185</v>
      </c>
      <c r="B133" s="15"/>
      <c r="C133" s="15"/>
      <c r="D133" s="41"/>
      <c r="E133" s="41"/>
      <c r="F133" s="41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2"/>
      <c r="U133" s="40"/>
      <c r="V133" s="40"/>
      <c r="W133" s="40"/>
      <c r="X133" s="40"/>
      <c r="Y133" s="40"/>
      <c r="Z133" s="40"/>
      <c r="AA133" s="15"/>
      <c r="AB133" s="43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Z133" s="40"/>
      <c r="BA133" s="40"/>
      <c r="BB133" s="15"/>
      <c r="BC133" s="15"/>
      <c r="BD133" s="15"/>
      <c r="BE133" s="15"/>
      <c r="BF133" s="15"/>
      <c r="BG133" s="15"/>
      <c r="BI133" s="294"/>
      <c r="BJ133" s="294"/>
      <c r="BK133" s="288"/>
      <c r="BL133" s="288"/>
      <c r="BM133" s="287"/>
      <c r="BN133" s="294"/>
      <c r="BO133" s="294"/>
      <c r="BP133" s="288"/>
      <c r="BQ133" s="288"/>
      <c r="BR133" s="287"/>
      <c r="BS133" s="294"/>
      <c r="BT133" s="294"/>
      <c r="BU133" s="288"/>
      <c r="BV133" s="288"/>
      <c r="BW133" s="287"/>
      <c r="BX133" s="294"/>
      <c r="BY133" s="294"/>
      <c r="BZ133" s="288"/>
      <c r="CA133" s="288"/>
      <c r="CC133" s="21"/>
    </row>
    <row r="134" spans="1:81" ht="14.25" customHeight="1" x14ac:dyDescent="0.35">
      <c r="A134" s="86" t="s">
        <v>43</v>
      </c>
      <c r="B134" s="87">
        <f>'JMP Total sum FINAL calcs'!V134*100/'JMP Total sum FINAL calcs'!U134</f>
        <v>29784196.593882326</v>
      </c>
      <c r="C134" s="87">
        <f t="shared" si="0"/>
        <v>10472421.37946</v>
      </c>
      <c r="D134" s="88">
        <f>[1]HH_Islam_wealth!D137</f>
        <v>4.8156573635067499</v>
      </c>
      <c r="E134" s="88">
        <v>8.4398499999999999</v>
      </c>
      <c r="F134" s="88">
        <v>883856.60234999994</v>
      </c>
      <c r="G134" s="89">
        <v>54.859540000000003</v>
      </c>
      <c r="H134" s="89">
        <v>5745122.5294700004</v>
      </c>
      <c r="I134" s="89">
        <v>15.951779999999999</v>
      </c>
      <c r="J134" s="89">
        <v>1670537.58109</v>
      </c>
      <c r="K134" s="89"/>
      <c r="L134" s="89"/>
      <c r="M134" s="89">
        <v>23.232769999999999</v>
      </c>
      <c r="N134" s="89">
        <v>2433033.41145</v>
      </c>
      <c r="O134" s="89">
        <f t="shared" ref="O134:P134" si="560">M134</f>
        <v>23.232769999999999</v>
      </c>
      <c r="P134" s="89">
        <f t="shared" si="560"/>
        <v>2433033.41145</v>
      </c>
      <c r="Q134" s="89">
        <v>5.9559100000000003</v>
      </c>
      <c r="R134" s="89">
        <v>623727.85745000001</v>
      </c>
      <c r="S134" s="89"/>
      <c r="T134" s="90"/>
      <c r="U134" s="89">
        <v>1.36249</v>
      </c>
      <c r="V134" s="89">
        <v>142686.08841</v>
      </c>
      <c r="W134" s="89">
        <v>23.595269999999999</v>
      </c>
      <c r="X134" s="89">
        <v>2470995.69729</v>
      </c>
      <c r="Y134" s="89">
        <v>4.2309200000000002</v>
      </c>
      <c r="Z134" s="89">
        <v>443079.48320000002</v>
      </c>
      <c r="AA134" s="87">
        <f t="shared" ref="AA134:AA141" si="561">P134+T134</f>
        <v>2433033.41145</v>
      </c>
      <c r="AB134" s="91">
        <f t="shared" ref="AB134:AB141" si="562">AA134/(AA134+R134)</f>
        <v>0.79595140000106923</v>
      </c>
      <c r="AC134" s="87">
        <f t="shared" ref="AC134:AC141" si="563">V134*AB134</f>
        <v>113571.19183061583</v>
      </c>
      <c r="AD134" s="87">
        <f t="shared" ref="AD134:AD141" si="564">V134*(1-AB134)</f>
        <v>29114.89657938416</v>
      </c>
      <c r="AE134" s="87">
        <f t="shared" ref="AE134:AE141" si="565">X134*AB134</f>
        <v>1966792.4846545937</v>
      </c>
      <c r="AF134" s="87">
        <f t="shared" ref="AF134:AF141" si="566">X134*(1-AB134)</f>
        <v>504203.21263540623</v>
      </c>
      <c r="AG134" s="87">
        <f t="shared" ref="AG134:AG141" si="567">Z134*AB134</f>
        <v>352669.73496479023</v>
      </c>
      <c r="AH134" s="87">
        <f t="shared" ref="AH134:AH141" si="568">Z134*(1-AB134)</f>
        <v>90409.748235209772</v>
      </c>
      <c r="AI134" s="87"/>
      <c r="AJ134" s="87">
        <f>AC134/D134</f>
        <v>23583.735979902351</v>
      </c>
      <c r="AK134" s="87">
        <f>AD134/($AI$2*D134)</f>
        <v>2015.2940281852309</v>
      </c>
      <c r="AL134" s="87">
        <f>AE134/D134</f>
        <v>408416.20077853301</v>
      </c>
      <c r="AM134" s="87">
        <f>AF134/($AI$2*D134)</f>
        <v>34900.269030508622</v>
      </c>
      <c r="AN134" s="87">
        <f t="shared" ref="AN134:AN141" si="569">AL134+AM134</f>
        <v>443316.46980904165</v>
      </c>
      <c r="AO134" s="87">
        <f>AG134/D134</f>
        <v>73233.975830036419</v>
      </c>
      <c r="AP134" s="87">
        <f>AH134/($AI$2*D134)</f>
        <v>6258.0413161131837</v>
      </c>
      <c r="AQ134" s="87">
        <f t="shared" ref="AQ134:AQ141" si="570">AO134+AP134</f>
        <v>79492.017146149607</v>
      </c>
      <c r="AR134" s="87">
        <f t="shared" ref="AR134:AR141" si="571">AQ134+AN134</f>
        <v>522808.48695519124</v>
      </c>
      <c r="AS134" s="87">
        <f t="shared" ref="AS134:AS141" si="572">J134*AB134</f>
        <v>1329666.7264229853</v>
      </c>
      <c r="AT134" s="87">
        <f t="shared" ref="AT134:AT141" si="573">J134*(1-AB134)</f>
        <v>340870.85466701479</v>
      </c>
      <c r="AU134" s="87">
        <f>AS134/D134</f>
        <v>276113.2335741439</v>
      </c>
      <c r="AV134" s="87">
        <f>AT134/($AI$2*D134)</f>
        <v>23594.622633118113</v>
      </c>
      <c r="AW134" s="87">
        <f t="shared" ref="AW134:AW141" si="574">SUM(AU134:AV134)</f>
        <v>299707.85620726203</v>
      </c>
      <c r="AX134" s="87"/>
      <c r="AY134" s="87">
        <f t="shared" ref="AY134:AZ134" si="575">AQ134</f>
        <v>79492.017146149607</v>
      </c>
      <c r="AZ134" s="87">
        <f t="shared" si="575"/>
        <v>522808.48695519124</v>
      </c>
      <c r="BA134" s="87">
        <f t="shared" si="17"/>
        <v>2914075.1804900002</v>
      </c>
      <c r="BB134" s="87">
        <f t="shared" ref="BB134:BB141" si="576">AW134</f>
        <v>299707.85620726203</v>
      </c>
      <c r="BC134" s="87">
        <f t="shared" ref="BC134:BC141" si="577">BB134+AY134</f>
        <v>379199.87335341162</v>
      </c>
      <c r="BD134" s="87">
        <f t="shared" ref="BD133:BD164" si="578">AZ134*(E134/100)</f>
        <v>44124.252086287706</v>
      </c>
      <c r="BE134" s="87">
        <f t="shared" ref="BE133:BE164" si="579">BA134*(E134/100)</f>
        <v>245943.57412058528</v>
      </c>
      <c r="BF134" s="87">
        <f t="shared" ref="BF134:BG134" si="580">AZ134-BD134</f>
        <v>478684.23486890353</v>
      </c>
      <c r="BG134" s="87">
        <f t="shared" si="580"/>
        <v>2668131.6063694148</v>
      </c>
      <c r="BI134" s="280">
        <f>0.75*BE134</f>
        <v>184457.68059043895</v>
      </c>
      <c r="BJ134" s="280">
        <f>0.75*BD134</f>
        <v>33093.189064715778</v>
      </c>
      <c r="BK134" s="281">
        <f>BI134/B134</f>
        <v>6.193139372049624E-3</v>
      </c>
      <c r="BL134" s="281">
        <f>BI134/C134</f>
        <v>1.761366105380591E-2</v>
      </c>
      <c r="BM134" s="279"/>
      <c r="BN134" s="280">
        <f>0.25*BE134+BG134</f>
        <v>2729617.4998995611</v>
      </c>
      <c r="BO134" s="280">
        <f>BF134+0.25*BD134</f>
        <v>489715.29789047543</v>
      </c>
      <c r="BP134" s="281">
        <f>BN134/B134</f>
        <v>9.164650425589202E-2</v>
      </c>
      <c r="BQ134" s="281">
        <f>BN134/C134</f>
        <v>0.2606481730436549</v>
      </c>
      <c r="BR134" s="279"/>
      <c r="BS134" s="280">
        <f>SUM(AS134:AT134)</f>
        <v>1670537.58109</v>
      </c>
      <c r="BT134" s="280">
        <f>BB134</f>
        <v>299707.85620726203</v>
      </c>
      <c r="BU134" s="281">
        <f>BS134/B134</f>
        <v>5.6088052461792048E-2</v>
      </c>
      <c r="BV134" s="281">
        <f>BS134/C134</f>
        <v>0.15951779636813465</v>
      </c>
      <c r="BW134" s="279"/>
      <c r="BX134" s="280">
        <f>H134</f>
        <v>5745122.5294700004</v>
      </c>
      <c r="BY134" s="280">
        <f>BX134/D134</f>
        <v>1193008.9904250198</v>
      </c>
      <c r="BZ134" s="281">
        <f>BX134/B134</f>
        <v>0.19289164008036558</v>
      </c>
      <c r="CA134" s="281">
        <f>BX134/C134</f>
        <v>0.54859543187768889</v>
      </c>
      <c r="CC134" s="21"/>
    </row>
    <row r="135" spans="1:81" ht="14.25" customHeight="1" x14ac:dyDescent="0.35">
      <c r="A135" s="86" t="s">
        <v>110</v>
      </c>
      <c r="B135" s="87">
        <f>'JMP Total sum FINAL calcs'!V135*100/'JMP Total sum FINAL calcs'!U135</f>
        <v>11175688.255369607</v>
      </c>
      <c r="C135" s="87">
        <f t="shared" si="0"/>
        <v>5949044.1914999997</v>
      </c>
      <c r="D135" s="88">
        <f>[1]HH_Islam_wealth!D138</f>
        <v>4.9611351413992599</v>
      </c>
      <c r="E135" s="88">
        <v>27.168659999999999</v>
      </c>
      <c r="F135" s="88">
        <v>1616275.5577799999</v>
      </c>
      <c r="G135" s="89">
        <v>75.411069999999995</v>
      </c>
      <c r="H135" s="89">
        <v>4486237.7046100004</v>
      </c>
      <c r="I135" s="89">
        <v>8.5880700000000001</v>
      </c>
      <c r="J135" s="89">
        <v>510907.81929999997</v>
      </c>
      <c r="K135" s="89"/>
      <c r="L135" s="89"/>
      <c r="M135" s="89">
        <v>7.62141</v>
      </c>
      <c r="N135" s="89">
        <v>453401.09641</v>
      </c>
      <c r="O135" s="89">
        <f t="shared" ref="O135:P135" si="581">M135</f>
        <v>7.62141</v>
      </c>
      <c r="P135" s="89">
        <f t="shared" si="581"/>
        <v>453401.09641</v>
      </c>
      <c r="Q135" s="89">
        <v>8.3794599999999999</v>
      </c>
      <c r="R135" s="89">
        <v>498497.57118000003</v>
      </c>
      <c r="S135" s="89"/>
      <c r="T135" s="90"/>
      <c r="U135" s="89">
        <v>0.34462999999999999</v>
      </c>
      <c r="V135" s="89">
        <v>20501.906950000001</v>
      </c>
      <c r="W135" s="89">
        <v>0.37440000000000001</v>
      </c>
      <c r="X135" s="89">
        <v>22273.419750000001</v>
      </c>
      <c r="Y135" s="89">
        <v>15.281840000000001</v>
      </c>
      <c r="Z135" s="89">
        <v>909123.34088999999</v>
      </c>
      <c r="AA135" s="87">
        <f t="shared" si="561"/>
        <v>453401.09641</v>
      </c>
      <c r="AB135" s="91">
        <f t="shared" si="562"/>
        <v>0.47631235534546212</v>
      </c>
      <c r="AC135" s="87">
        <f t="shared" si="563"/>
        <v>9765.3115884279996</v>
      </c>
      <c r="AD135" s="87">
        <f t="shared" si="564"/>
        <v>10736.595361572001</v>
      </c>
      <c r="AE135" s="87">
        <f t="shared" si="565"/>
        <v>10609.105022720634</v>
      </c>
      <c r="AF135" s="87">
        <f t="shared" si="566"/>
        <v>11664.314727279367</v>
      </c>
      <c r="AG135" s="87">
        <f t="shared" si="567"/>
        <v>433026.67979885137</v>
      </c>
      <c r="AH135" s="87">
        <f t="shared" si="568"/>
        <v>476096.66109114862</v>
      </c>
      <c r="AI135" s="87"/>
      <c r="AJ135" s="87">
        <f>AC135/D135</f>
        <v>1968.3623425089261</v>
      </c>
      <c r="AK135" s="87">
        <f>AD135/($AI$2*D135)</f>
        <v>721.38029271958146</v>
      </c>
      <c r="AL135" s="87">
        <f>AE135/D135</f>
        <v>2138.4430619901227</v>
      </c>
      <c r="AM135" s="87">
        <f>AF135/($AI$2*D135)</f>
        <v>783.71275893051052</v>
      </c>
      <c r="AN135" s="87">
        <f t="shared" si="569"/>
        <v>2922.1558209206332</v>
      </c>
      <c r="AO135" s="87">
        <f>AG135/D135</f>
        <v>87283.790394131182</v>
      </c>
      <c r="AP135" s="87">
        <f>AH135/($AI$2*D135)</f>
        <v>31988.422509615968</v>
      </c>
      <c r="AQ135" s="87">
        <f t="shared" si="570"/>
        <v>119272.21290374715</v>
      </c>
      <c r="AR135" s="87">
        <f t="shared" si="571"/>
        <v>122194.36872466777</v>
      </c>
      <c r="AS135" s="87">
        <f t="shared" si="572"/>
        <v>243351.70677519674</v>
      </c>
      <c r="AT135" s="87">
        <f t="shared" si="573"/>
        <v>267556.11252480326</v>
      </c>
      <c r="AU135" s="87">
        <f>AS135/D135</f>
        <v>49051.61819610517</v>
      </c>
      <c r="AV135" s="87">
        <f>AT135/($AI$2*D135)</f>
        <v>17976.807383732521</v>
      </c>
      <c r="AW135" s="87">
        <f t="shared" si="574"/>
        <v>67028.425579837698</v>
      </c>
      <c r="AX135" s="87"/>
      <c r="AY135" s="87">
        <f t="shared" ref="AY135:AZ135" si="582">AQ135</f>
        <v>119272.21290374715</v>
      </c>
      <c r="AZ135" s="87">
        <f t="shared" si="582"/>
        <v>122194.36872466777</v>
      </c>
      <c r="BA135" s="87">
        <f t="shared" si="17"/>
        <v>931396.76063999999</v>
      </c>
      <c r="BB135" s="87">
        <f t="shared" si="576"/>
        <v>67028.425579837698</v>
      </c>
      <c r="BC135" s="87">
        <f t="shared" si="577"/>
        <v>186300.63848358486</v>
      </c>
      <c r="BD135" s="87">
        <f t="shared" si="578"/>
        <v>33198.572577951323</v>
      </c>
      <c r="BE135" s="87">
        <f t="shared" si="579"/>
        <v>253048.01914929543</v>
      </c>
      <c r="BF135" s="87">
        <f t="shared" ref="BF135:BG135" si="583">AZ135-BD135</f>
        <v>88995.796146716457</v>
      </c>
      <c r="BG135" s="87">
        <f t="shared" si="583"/>
        <v>678348.74149070459</v>
      </c>
      <c r="BI135" s="280">
        <f>0.75*BE135</f>
        <v>189786.01436197158</v>
      </c>
      <c r="BJ135" s="280">
        <f>0.75*BD135</f>
        <v>24898.929433463491</v>
      </c>
      <c r="BK135" s="281">
        <f>BI135/B135</f>
        <v>1.6982042629077872E-2</v>
      </c>
      <c r="BL135" s="281">
        <f>BI135/C135</f>
        <v>3.1901933865802853E-2</v>
      </c>
      <c r="BM135" s="279"/>
      <c r="BN135" s="280">
        <f>0.25*BE135+BG135</f>
        <v>741610.74627802847</v>
      </c>
      <c r="BO135" s="280">
        <f>BF135+0.25*BD135</f>
        <v>97295.439291204282</v>
      </c>
      <c r="BP135" s="281">
        <f>BN135/B135</f>
        <v>6.6359290750769212E-2</v>
      </c>
      <c r="BQ135" s="281">
        <f>BN135/C135</f>
        <v>0.12466048703044476</v>
      </c>
      <c r="BR135" s="279"/>
      <c r="BS135" s="280">
        <f>SUM(AS135:AT135)</f>
        <v>510907.81929999997</v>
      </c>
      <c r="BT135" s="280">
        <f>BB135</f>
        <v>67028.425579837698</v>
      </c>
      <c r="BU135" s="281">
        <f>BS135/B135</f>
        <v>4.5716004922965077E-2</v>
      </c>
      <c r="BV135" s="281">
        <f>BS135/C135</f>
        <v>8.5880656262393468E-2</v>
      </c>
      <c r="BW135" s="279"/>
      <c r="BX135" s="280">
        <f>H135</f>
        <v>4486237.7046100004</v>
      </c>
      <c r="BY135" s="280">
        <f>BX135/D135</f>
        <v>904276.45624357706</v>
      </c>
      <c r="BZ135" s="281">
        <f>BX135/B135</f>
        <v>0.4014283149366204</v>
      </c>
      <c r="CA135" s="281">
        <f>BX135/C135</f>
        <v>0.75411067058804859</v>
      </c>
      <c r="CC135" s="21"/>
    </row>
    <row r="136" spans="1:81" ht="14.25" customHeight="1" x14ac:dyDescent="0.35">
      <c r="A136" s="86" t="s">
        <v>106</v>
      </c>
      <c r="B136" s="87">
        <f>'JMP Total sum FINAL calcs'!V136*100/'JMP Total sum FINAL calcs'!U136</f>
        <v>2291660.9615384615</v>
      </c>
      <c r="C136" s="87">
        <f t="shared" si="0"/>
        <v>717289.96294000011</v>
      </c>
      <c r="D136" s="88">
        <f>[1]HH_Islam_wealth!D139</f>
        <v>3.5240230156281198</v>
      </c>
      <c r="E136" s="88">
        <v>76.509799999999998</v>
      </c>
      <c r="F136" s="88">
        <v>548797.09705999994</v>
      </c>
      <c r="G136" s="89">
        <v>32.617620000000002</v>
      </c>
      <c r="H136" s="89">
        <v>233962.92936000001</v>
      </c>
      <c r="I136" s="89">
        <v>6.54237</v>
      </c>
      <c r="J136" s="89">
        <v>46927.731019999999</v>
      </c>
      <c r="K136" s="89"/>
      <c r="L136" s="89"/>
      <c r="M136" s="89">
        <v>50.597749999999998</v>
      </c>
      <c r="N136" s="89">
        <v>362932.61602000002</v>
      </c>
      <c r="O136" s="89">
        <f t="shared" ref="O136:P136" si="584">M136</f>
        <v>50.597749999999998</v>
      </c>
      <c r="P136" s="89">
        <f t="shared" si="584"/>
        <v>362932.61602000002</v>
      </c>
      <c r="Q136" s="89">
        <v>10.24226</v>
      </c>
      <c r="R136" s="89">
        <v>73466.686539999995</v>
      </c>
      <c r="S136" s="89"/>
      <c r="T136" s="90"/>
      <c r="U136" s="89">
        <v>0.2</v>
      </c>
      <c r="V136" s="89">
        <v>1434.5799300000001</v>
      </c>
      <c r="W136" s="89">
        <v>2.7</v>
      </c>
      <c r="X136" s="89">
        <v>19366.829000000002</v>
      </c>
      <c r="Y136" s="89">
        <v>57.940010000000001</v>
      </c>
      <c r="Z136" s="89">
        <v>415597.89363000001</v>
      </c>
      <c r="AA136" s="87">
        <f t="shared" si="561"/>
        <v>362932.61602000002</v>
      </c>
      <c r="AB136" s="91">
        <f t="shared" si="562"/>
        <v>0.83165260322592027</v>
      </c>
      <c r="AC136" s="87">
        <f t="shared" si="563"/>
        <v>1193.0721333201586</v>
      </c>
      <c r="AD136" s="87">
        <f t="shared" si="564"/>
        <v>241.50779667984153</v>
      </c>
      <c r="AE136" s="87">
        <f t="shared" si="565"/>
        <v>16106.473754081248</v>
      </c>
      <c r="AF136" s="87">
        <f t="shared" si="566"/>
        <v>3260.355245918754</v>
      </c>
      <c r="AG136" s="87">
        <f t="shared" si="567"/>
        <v>345633.07013259863</v>
      </c>
      <c r="AH136" s="87">
        <f t="shared" si="568"/>
        <v>69964.82349740139</v>
      </c>
      <c r="AI136" s="87"/>
      <c r="AJ136" s="87">
        <f>AC136/D136</f>
        <v>338.55401285099327</v>
      </c>
      <c r="AK136" s="87">
        <f>AD136/($AI$2*D136)</f>
        <v>22.843948105977901</v>
      </c>
      <c r="AL136" s="87">
        <f>AE136/D136</f>
        <v>4570.4791605086721</v>
      </c>
      <c r="AM136" s="87">
        <f>AF136/($AI$2*D136)</f>
        <v>308.39329855489331</v>
      </c>
      <c r="AN136" s="87">
        <f t="shared" si="569"/>
        <v>4878.8724590635657</v>
      </c>
      <c r="AO136" s="87">
        <f>AG136/D136</f>
        <v>98079.118269036961</v>
      </c>
      <c r="AP136" s="87">
        <f>AH136/($AI$2*D136)</f>
        <v>6617.8931661461647</v>
      </c>
      <c r="AQ136" s="87">
        <f t="shared" si="570"/>
        <v>104697.01143518313</v>
      </c>
      <c r="AR136" s="87">
        <f t="shared" si="571"/>
        <v>109575.8838942467</v>
      </c>
      <c r="AS136" s="87">
        <f t="shared" si="572"/>
        <v>39027.56966626877</v>
      </c>
      <c r="AT136" s="87">
        <f t="shared" si="573"/>
        <v>7900.1613537312287</v>
      </c>
      <c r="AU136" s="87">
        <f>AS136/D136</f>
        <v>11074.720424126548</v>
      </c>
      <c r="AV136" s="87">
        <f>AT136/($AI$2*D136)</f>
        <v>747.26728691385586</v>
      </c>
      <c r="AW136" s="87">
        <f t="shared" si="574"/>
        <v>11821.987711040403</v>
      </c>
      <c r="AX136" s="87"/>
      <c r="AY136" s="87">
        <f t="shared" ref="AY136:AZ136" si="585">AQ136</f>
        <v>104697.01143518313</v>
      </c>
      <c r="AZ136" s="87">
        <f t="shared" si="585"/>
        <v>109575.8838942467</v>
      </c>
      <c r="BA136" s="87">
        <f t="shared" si="17"/>
        <v>434964.72263000003</v>
      </c>
      <c r="BB136" s="87">
        <f t="shared" si="576"/>
        <v>11821.987711040403</v>
      </c>
      <c r="BC136" s="87">
        <f t="shared" si="577"/>
        <v>116518.99914622353</v>
      </c>
      <c r="BD136" s="87">
        <f t="shared" si="578"/>
        <v>83836.28961572035</v>
      </c>
      <c r="BE136" s="87">
        <f t="shared" si="579"/>
        <v>332790.63935476774</v>
      </c>
      <c r="BF136" s="87">
        <f t="shared" ref="BF136:BG136" si="586">AZ136-BD136</f>
        <v>25739.594278526347</v>
      </c>
      <c r="BG136" s="87">
        <f t="shared" si="586"/>
        <v>102174.08327523229</v>
      </c>
      <c r="BI136" s="280">
        <f>0.75*BE136</f>
        <v>249592.97951607581</v>
      </c>
      <c r="BJ136" s="280">
        <f>0.75*BD136</f>
        <v>62877.217211790266</v>
      </c>
      <c r="BK136" s="281">
        <f>BI136/B136</f>
        <v>0.10891357129394763</v>
      </c>
      <c r="BL136" s="281">
        <f>BI136/C136</f>
        <v>0.34796664168149494</v>
      </c>
      <c r="BM136" s="279"/>
      <c r="BN136" s="280">
        <f>0.25*BE136+BG136</f>
        <v>185371.74311392423</v>
      </c>
      <c r="BO136" s="280">
        <f>BF136+0.25*BD136</f>
        <v>46698.666682456431</v>
      </c>
      <c r="BP136" s="281">
        <f>BN136/B136</f>
        <v>8.0889689279987798E-2</v>
      </c>
      <c r="BQ136" s="281">
        <f>BN136/C136</f>
        <v>0.25843348254049137</v>
      </c>
      <c r="BR136" s="279"/>
      <c r="BS136" s="280">
        <f>SUM(AS136:AT136)</f>
        <v>46927.731019999999</v>
      </c>
      <c r="BT136" s="280">
        <f>BB136</f>
        <v>11821.987711040403</v>
      </c>
      <c r="BU136" s="281">
        <f>BS136/B136</f>
        <v>2.0477606333397586E-2</v>
      </c>
      <c r="BV136" s="281">
        <f>BS136/C136</f>
        <v>6.5423654929806133E-2</v>
      </c>
      <c r="BW136" s="279"/>
      <c r="BX136" s="280">
        <f>H136</f>
        <v>233962.92936000001</v>
      </c>
      <c r="BY136" s="280">
        <f>BX136/D136</f>
        <v>66390.863034218462</v>
      </c>
      <c r="BZ136" s="281">
        <f>BX136/B136</f>
        <v>0.10209316879183281</v>
      </c>
      <c r="CA136" s="281">
        <f>BX136/C136</f>
        <v>0.32617622084246362</v>
      </c>
      <c r="CC136" s="21"/>
    </row>
    <row r="137" spans="1:81" ht="14.25" customHeight="1" x14ac:dyDescent="0.35">
      <c r="A137" s="86" t="s">
        <v>89</v>
      </c>
      <c r="B137" s="87">
        <f>'JMP Total sum FINAL calcs'!V137*100/'JMP Total sum FINAL calcs'!U137</f>
        <v>19193338.94925281</v>
      </c>
      <c r="C137" s="87">
        <f t="shared" si="0"/>
        <v>13676628.205880001</v>
      </c>
      <c r="D137" s="88">
        <f>[1]HH_Islam_wealth!D140</f>
        <v>5.9244534660988002</v>
      </c>
      <c r="E137" s="88">
        <v>5.7852199999999998</v>
      </c>
      <c r="F137" s="88">
        <v>791222.35343999998</v>
      </c>
      <c r="G137" s="89">
        <v>62.538550000000001</v>
      </c>
      <c r="H137" s="89">
        <v>8553165.0784499999</v>
      </c>
      <c r="I137" s="89">
        <v>7.2763400000000003</v>
      </c>
      <c r="J137" s="89">
        <v>995157.74626000004</v>
      </c>
      <c r="K137" s="89"/>
      <c r="L137" s="89"/>
      <c r="M137" s="89">
        <v>11.344049999999999</v>
      </c>
      <c r="N137" s="89">
        <v>1551483.8732799999</v>
      </c>
      <c r="O137" s="89">
        <f t="shared" ref="O137:P137" si="587">M137</f>
        <v>11.344049999999999</v>
      </c>
      <c r="P137" s="89">
        <f t="shared" si="587"/>
        <v>1551483.8732799999</v>
      </c>
      <c r="Q137" s="89">
        <v>18.841059999999999</v>
      </c>
      <c r="R137" s="89">
        <v>2576821.50789</v>
      </c>
      <c r="S137" s="89"/>
      <c r="T137" s="90"/>
      <c r="U137" s="89">
        <v>0</v>
      </c>
      <c r="V137" s="89">
        <v>0</v>
      </c>
      <c r="W137" s="89">
        <v>0.15916</v>
      </c>
      <c r="X137" s="89">
        <v>21767.984390000001</v>
      </c>
      <c r="Y137" s="89">
        <v>30.025950000000002</v>
      </c>
      <c r="Z137" s="89">
        <v>4106537.3967800001</v>
      </c>
      <c r="AA137" s="87">
        <f t="shared" si="561"/>
        <v>1551483.8732799999</v>
      </c>
      <c r="AB137" s="91">
        <f t="shared" si="562"/>
        <v>0.3758161594238203</v>
      </c>
      <c r="AC137" s="87">
        <f t="shared" si="563"/>
        <v>0</v>
      </c>
      <c r="AD137" s="87">
        <f t="shared" si="564"/>
        <v>0</v>
      </c>
      <c r="AE137" s="87">
        <f t="shared" si="565"/>
        <v>8180.7602918474722</v>
      </c>
      <c r="AF137" s="87">
        <f t="shared" si="566"/>
        <v>13587.22409815253</v>
      </c>
      <c r="AG137" s="87">
        <f t="shared" si="567"/>
        <v>1543303.1129881525</v>
      </c>
      <c r="AH137" s="87">
        <f t="shared" si="568"/>
        <v>2563234.2837918475</v>
      </c>
      <c r="AI137" s="87"/>
      <c r="AJ137" s="87">
        <f>AC137/D137</f>
        <v>0</v>
      </c>
      <c r="AK137" s="87">
        <f>AD137/($AI$2*D137)</f>
        <v>0</v>
      </c>
      <c r="AL137" s="87">
        <f>AE137/D137</f>
        <v>1380.8464086450881</v>
      </c>
      <c r="AM137" s="87">
        <f>AF137/($AI$2*D137)</f>
        <v>764.47130951414692</v>
      </c>
      <c r="AN137" s="87">
        <f t="shared" si="569"/>
        <v>2145.317718159235</v>
      </c>
      <c r="AO137" s="87">
        <f>AG137/D137</f>
        <v>260497.12801684032</v>
      </c>
      <c r="AP137" s="87">
        <f>AH137/($AI$2*D137)</f>
        <v>144217.76334640334</v>
      </c>
      <c r="AQ137" s="87">
        <f t="shared" si="570"/>
        <v>404714.89136324369</v>
      </c>
      <c r="AR137" s="87">
        <f t="shared" si="571"/>
        <v>406860.20908140292</v>
      </c>
      <c r="AS137" s="87">
        <f t="shared" si="572"/>
        <v>373996.36222029786</v>
      </c>
      <c r="AT137" s="87">
        <f t="shared" si="573"/>
        <v>621161.38403970213</v>
      </c>
      <c r="AU137" s="87">
        <f>AS137/D137</f>
        <v>63127.571911974374</v>
      </c>
      <c r="AV137" s="87">
        <f>AT137/($AI$2*D137)</f>
        <v>34949.011898686374</v>
      </c>
      <c r="AW137" s="87">
        <f t="shared" si="574"/>
        <v>98076.583810660755</v>
      </c>
      <c r="AX137" s="87"/>
      <c r="AY137" s="87">
        <f t="shared" ref="AY137:AZ137" si="588">AQ137</f>
        <v>404714.89136324369</v>
      </c>
      <c r="AZ137" s="87">
        <f t="shared" si="588"/>
        <v>406860.20908140292</v>
      </c>
      <c r="BA137" s="87">
        <f t="shared" si="17"/>
        <v>4128305.3811699999</v>
      </c>
      <c r="BB137" s="87">
        <f t="shared" si="576"/>
        <v>98076.583810660755</v>
      </c>
      <c r="BC137" s="87">
        <f t="shared" si="577"/>
        <v>502791.47517390444</v>
      </c>
      <c r="BD137" s="87">
        <f t="shared" si="578"/>
        <v>23537.758187819138</v>
      </c>
      <c r="BE137" s="87">
        <f t="shared" si="579"/>
        <v>238831.54857252308</v>
      </c>
      <c r="BF137" s="87">
        <f t="shared" ref="BF137:BG137" si="589">AZ137-BD137</f>
        <v>383322.45089358377</v>
      </c>
      <c r="BG137" s="87">
        <f t="shared" si="589"/>
        <v>3889473.8325974769</v>
      </c>
      <c r="BI137" s="280">
        <f>0.75*BE137</f>
        <v>179123.66142939232</v>
      </c>
      <c r="BJ137" s="280">
        <f>0.75*BD137</f>
        <v>17653.318640864352</v>
      </c>
      <c r="BK137" s="281">
        <f>BI137/B137</f>
        <v>9.3325951207861909E-3</v>
      </c>
      <c r="BL137" s="281">
        <f>BI137/C137</f>
        <v>1.3097063013848807E-2</v>
      </c>
      <c r="BM137" s="279"/>
      <c r="BN137" s="280">
        <f>0.25*BE137+BG137</f>
        <v>3949181.7197406078</v>
      </c>
      <c r="BO137" s="280">
        <f>BF137+0.25*BD137</f>
        <v>389206.89044053853</v>
      </c>
      <c r="BP137" s="281">
        <f>BN137/B137</f>
        <v>0.20575793144602117</v>
      </c>
      <c r="BQ137" s="281">
        <f>BN137/C137</f>
        <v>0.28875404524360276</v>
      </c>
      <c r="BR137" s="279"/>
      <c r="BS137" s="280">
        <f>SUM(AS137:AT137)</f>
        <v>995157.74625999993</v>
      </c>
      <c r="BT137" s="280">
        <f>BB137</f>
        <v>98076.583810660755</v>
      </c>
      <c r="BU137" s="281">
        <f>BS137/B137</f>
        <v>5.1849120618939572E-2</v>
      </c>
      <c r="BV137" s="281">
        <f>BS137/C137</f>
        <v>7.2763383728757874E-2</v>
      </c>
      <c r="BW137" s="279"/>
      <c r="BX137" s="280">
        <f>H137</f>
        <v>8553165.0784499999</v>
      </c>
      <c r="BY137" s="280">
        <f>BX137/D137</f>
        <v>1443705.3354192658</v>
      </c>
      <c r="BZ137" s="281">
        <f>BX137/B137</f>
        <v>0.44563195080671314</v>
      </c>
      <c r="CA137" s="281">
        <f>BX137/C137</f>
        <v>0.62538550801379045</v>
      </c>
      <c r="CC137" s="21"/>
    </row>
    <row r="138" spans="1:81" ht="14.25" customHeight="1" x14ac:dyDescent="0.35">
      <c r="A138" s="86" t="s">
        <v>82</v>
      </c>
      <c r="B138" s="87">
        <f>'JMP Total sum FINAL calcs'!V138*100/'JMP Total sum FINAL calcs'!U138</f>
        <v>10864239.920058692</v>
      </c>
      <c r="C138" s="87">
        <f t="shared" si="0"/>
        <v>9483833.9946599994</v>
      </c>
      <c r="D138" s="88">
        <f>[1]HH_Islam_wealth!D141</f>
        <v>4.8301933751014499</v>
      </c>
      <c r="E138" s="88">
        <v>27.660910000000001</v>
      </c>
      <c r="F138" s="88">
        <v>2623314.5106299999</v>
      </c>
      <c r="G138" s="89">
        <v>2.9115199999999999</v>
      </c>
      <c r="H138" s="89">
        <v>276123.74979999999</v>
      </c>
      <c r="I138" s="89">
        <v>43.735509999999998</v>
      </c>
      <c r="J138" s="89">
        <v>4147802.7640999998</v>
      </c>
      <c r="K138" s="89"/>
      <c r="L138" s="89"/>
      <c r="M138" s="89">
        <v>46.420589999999997</v>
      </c>
      <c r="N138" s="89">
        <v>4402451.80614</v>
      </c>
      <c r="O138" s="89">
        <f t="shared" ref="O138:P138" si="590">M138</f>
        <v>46.420589999999997</v>
      </c>
      <c r="P138" s="89">
        <f t="shared" si="590"/>
        <v>4402451.80614</v>
      </c>
      <c r="Q138" s="89">
        <v>6.9323800000000002</v>
      </c>
      <c r="R138" s="89">
        <v>657455.67461999995</v>
      </c>
      <c r="S138" s="89"/>
      <c r="T138" s="90"/>
      <c r="U138" s="89">
        <v>0</v>
      </c>
      <c r="V138" s="89">
        <v>0</v>
      </c>
      <c r="W138" s="89">
        <v>0.22625999999999999</v>
      </c>
      <c r="X138" s="89">
        <v>21458.447410000001</v>
      </c>
      <c r="Y138" s="89">
        <v>53.126710000000003</v>
      </c>
      <c r="Z138" s="89">
        <v>5038449.0333500002</v>
      </c>
      <c r="AA138" s="87">
        <f t="shared" si="561"/>
        <v>4402451.80614</v>
      </c>
      <c r="AB138" s="91">
        <f t="shared" si="562"/>
        <v>0.87006567271833801</v>
      </c>
      <c r="AC138" s="87">
        <f t="shared" si="563"/>
        <v>0</v>
      </c>
      <c r="AD138" s="87">
        <f t="shared" si="564"/>
        <v>0</v>
      </c>
      <c r="AE138" s="87">
        <f t="shared" si="565"/>
        <v>18670.258481272729</v>
      </c>
      <c r="AF138" s="87">
        <f t="shared" si="566"/>
        <v>2788.188928727272</v>
      </c>
      <c r="AG138" s="87">
        <f t="shared" si="567"/>
        <v>4383781.5476587275</v>
      </c>
      <c r="AH138" s="87">
        <f t="shared" si="568"/>
        <v>654667.48569127242</v>
      </c>
      <c r="AI138" s="87"/>
      <c r="AJ138" s="87">
        <f>AC138/D138</f>
        <v>0</v>
      </c>
      <c r="AK138" s="87">
        <f>AD138/($AI$2*D138)</f>
        <v>0</v>
      </c>
      <c r="AL138" s="87">
        <f>AE138/D138</f>
        <v>3865.3231933764127</v>
      </c>
      <c r="AM138" s="87">
        <f>AF138/($AI$2*D138)</f>
        <v>192.4138926541915</v>
      </c>
      <c r="AN138" s="87">
        <f t="shared" si="569"/>
        <v>4057.7370860306041</v>
      </c>
      <c r="AO138" s="87">
        <f>AG138/D138</f>
        <v>907578.89120053162</v>
      </c>
      <c r="AP138" s="87">
        <f>AH138/($AI$2*D138)</f>
        <v>45178.832043311464</v>
      </c>
      <c r="AQ138" s="87">
        <f t="shared" si="570"/>
        <v>952757.72324384307</v>
      </c>
      <c r="AR138" s="87">
        <f t="shared" si="571"/>
        <v>956815.46032987372</v>
      </c>
      <c r="AS138" s="87">
        <f t="shared" si="572"/>
        <v>3608860.8022496481</v>
      </c>
      <c r="AT138" s="87">
        <f t="shared" si="573"/>
        <v>538941.96185035165</v>
      </c>
      <c r="AU138" s="87">
        <f>AS138/D138</f>
        <v>747146.23659841577</v>
      </c>
      <c r="AV138" s="87">
        <f>AT138/($AI$2*D138)</f>
        <v>37192.573188234041</v>
      </c>
      <c r="AW138" s="87">
        <f t="shared" si="574"/>
        <v>784338.80978664977</v>
      </c>
      <c r="AX138" s="87"/>
      <c r="AY138" s="87">
        <f t="shared" ref="AY138:AZ138" si="591">AQ138</f>
        <v>952757.72324384307</v>
      </c>
      <c r="AZ138" s="87">
        <f t="shared" si="591"/>
        <v>956815.46032987372</v>
      </c>
      <c r="BA138" s="87">
        <f t="shared" si="17"/>
        <v>5059907.4807599997</v>
      </c>
      <c r="BB138" s="87">
        <f t="shared" si="576"/>
        <v>784338.80978664977</v>
      </c>
      <c r="BC138" s="87">
        <f t="shared" si="577"/>
        <v>1737096.5330304927</v>
      </c>
      <c r="BD138" s="87">
        <f t="shared" si="578"/>
        <v>264663.86334793206</v>
      </c>
      <c r="BE138" s="87">
        <f t="shared" si="579"/>
        <v>1399616.4543362907</v>
      </c>
      <c r="BF138" s="87">
        <f t="shared" ref="BF138:BG138" si="592">AZ138-BD138</f>
        <v>692151.59698194172</v>
      </c>
      <c r="BG138" s="87">
        <f t="shared" si="592"/>
        <v>3660291.026423709</v>
      </c>
      <c r="BI138" s="280">
        <f>0.75*BE138</f>
        <v>1049712.3407522179</v>
      </c>
      <c r="BJ138" s="280">
        <f>0.75*BD138</f>
        <v>198497.89751094906</v>
      </c>
      <c r="BK138" s="281">
        <f>BI138/B138</f>
        <v>9.6620872557695414E-2</v>
      </c>
      <c r="BL138" s="281">
        <f>BI138/C138</f>
        <v>0.11068438580254279</v>
      </c>
      <c r="BM138" s="279"/>
      <c r="BN138" s="280">
        <f>0.25*BE138+BG138</f>
        <v>4010195.1400077818</v>
      </c>
      <c r="BO138" s="280">
        <f>BF138+0.25*BD138</f>
        <v>758317.56281892478</v>
      </c>
      <c r="BP138" s="281">
        <f>BN138/B138</f>
        <v>0.36911879427512839</v>
      </c>
      <c r="BQ138" s="281">
        <f>BN138/C138</f>
        <v>0.4228453537109334</v>
      </c>
      <c r="BR138" s="279"/>
      <c r="BS138" s="280">
        <f>SUM(AS138:AT138)</f>
        <v>4147802.7640999998</v>
      </c>
      <c r="BT138" s="280">
        <f>BB138</f>
        <v>784338.80978664977</v>
      </c>
      <c r="BU138" s="281">
        <f>BS138/B138</f>
        <v>0.38178490116385355</v>
      </c>
      <c r="BV138" s="281">
        <f>BS138/C138</f>
        <v>0.43735505771563232</v>
      </c>
      <c r="BW138" s="279"/>
      <c r="BX138" s="280">
        <f>H138</f>
        <v>276123.74979999999</v>
      </c>
      <c r="BY138" s="280">
        <f>BX138/D138</f>
        <v>57166.18949944224</v>
      </c>
      <c r="BZ138" s="281">
        <f>BX138/B138</f>
        <v>2.5415836895335085E-2</v>
      </c>
      <c r="CA138" s="281">
        <f>BX138/C138</f>
        <v>2.9115202770891517E-2</v>
      </c>
      <c r="CC138" s="21"/>
    </row>
    <row r="139" spans="1:81" ht="14.25" customHeight="1" x14ac:dyDescent="0.35">
      <c r="A139" s="86" t="s">
        <v>63</v>
      </c>
      <c r="B139" s="87">
        <f>'JMP Total sum FINAL calcs'!V139*100/'JMP Total sum FINAL calcs'!U139</f>
        <v>24294753.938055202</v>
      </c>
      <c r="C139" s="87">
        <f t="shared" si="0"/>
        <v>12068174.06311</v>
      </c>
      <c r="D139" s="88">
        <f>[1]HH_Islam_wealth!D142</f>
        <v>4.8441079038776351</v>
      </c>
      <c r="E139" s="88">
        <v>20.306719999999999</v>
      </c>
      <c r="F139" s="88">
        <v>2450650.6322599999</v>
      </c>
      <c r="G139" s="89">
        <v>43.619230000000002</v>
      </c>
      <c r="H139" s="89">
        <v>5264044.8688500002</v>
      </c>
      <c r="I139" s="89">
        <v>23.650950000000002</v>
      </c>
      <c r="J139" s="89">
        <v>2854238.3868100001</v>
      </c>
      <c r="K139" s="89"/>
      <c r="L139" s="89"/>
      <c r="M139" s="89">
        <v>18.02</v>
      </c>
      <c r="N139" s="89">
        <v>2174685.40227</v>
      </c>
      <c r="O139" s="89">
        <f t="shared" ref="O139:P139" si="593">M139</f>
        <v>18.02</v>
      </c>
      <c r="P139" s="89">
        <f t="shared" si="593"/>
        <v>2174685.40227</v>
      </c>
      <c r="Q139" s="89">
        <v>14.709809999999999</v>
      </c>
      <c r="R139" s="89">
        <v>1775205.40518</v>
      </c>
      <c r="S139" s="89"/>
      <c r="T139" s="90"/>
      <c r="U139" s="89">
        <v>0.99023000000000005</v>
      </c>
      <c r="V139" s="89">
        <v>119502.11930999999</v>
      </c>
      <c r="W139" s="89">
        <v>7.9709899999999996</v>
      </c>
      <c r="X139" s="89">
        <v>961952.95082000003</v>
      </c>
      <c r="Y139" s="89">
        <v>23.768599999999999</v>
      </c>
      <c r="Z139" s="89">
        <v>2868435.7373199998</v>
      </c>
      <c r="AA139" s="87">
        <f t="shared" si="561"/>
        <v>2174685.40227</v>
      </c>
      <c r="AB139" s="91">
        <f t="shared" si="562"/>
        <v>0.55056848613846865</v>
      </c>
      <c r="AC139" s="87">
        <f t="shared" si="563"/>
        <v>65794.100918845361</v>
      </c>
      <c r="AD139" s="87">
        <f t="shared" si="564"/>
        <v>53708.018391154634</v>
      </c>
      <c r="AE139" s="87">
        <f t="shared" si="565"/>
        <v>529620.97986940015</v>
      </c>
      <c r="AF139" s="87">
        <f t="shared" si="566"/>
        <v>432331.97095059982</v>
      </c>
      <c r="AG139" s="87">
        <f t="shared" si="567"/>
        <v>1579270.3214817545</v>
      </c>
      <c r="AH139" s="87">
        <f t="shared" si="568"/>
        <v>1289165.4158382453</v>
      </c>
      <c r="AI139" s="87"/>
      <c r="AJ139" s="87">
        <f>AC139/D139</f>
        <v>13582.294660731686</v>
      </c>
      <c r="AK139" s="87">
        <f>AD139/($AI$2*D139)</f>
        <v>3695.7625949497792</v>
      </c>
      <c r="AL139" s="87">
        <f>AE139/D139</f>
        <v>109333.02692234551</v>
      </c>
      <c r="AM139" s="87">
        <f>AF139/($AI$2*D139)</f>
        <v>29749.679371959257</v>
      </c>
      <c r="AN139" s="87">
        <f t="shared" si="569"/>
        <v>139082.70629430478</v>
      </c>
      <c r="AO139" s="87">
        <f>AG139/D139</f>
        <v>326018.81560432882</v>
      </c>
      <c r="AP139" s="87">
        <f>AH139/($AI$2*D139)</f>
        <v>88710.205017404602</v>
      </c>
      <c r="AQ139" s="87">
        <f t="shared" si="570"/>
        <v>414729.02062173339</v>
      </c>
      <c r="AR139" s="87">
        <f t="shared" si="571"/>
        <v>553811.7269160382</v>
      </c>
      <c r="AS139" s="87">
        <f t="shared" si="572"/>
        <v>1571453.7077042866</v>
      </c>
      <c r="AT139" s="87">
        <f t="shared" si="573"/>
        <v>1282784.6791057135</v>
      </c>
      <c r="AU139" s="87">
        <f>AS139/D139</f>
        <v>324405.18231362302</v>
      </c>
      <c r="AV139" s="87">
        <f>AT139/($AI$2*D139)</f>
        <v>88271.132997048757</v>
      </c>
      <c r="AW139" s="87">
        <f t="shared" si="574"/>
        <v>412676.31531067181</v>
      </c>
      <c r="AX139" s="87"/>
      <c r="AY139" s="87">
        <f t="shared" ref="AY139:AZ139" si="594">AQ139</f>
        <v>414729.02062173339</v>
      </c>
      <c r="AZ139" s="87">
        <f t="shared" si="594"/>
        <v>553811.7269160382</v>
      </c>
      <c r="BA139" s="87">
        <f t="shared" si="17"/>
        <v>3830388.6881399998</v>
      </c>
      <c r="BB139" s="87">
        <f t="shared" si="576"/>
        <v>412676.31531067181</v>
      </c>
      <c r="BC139" s="87">
        <f t="shared" si="577"/>
        <v>827405.3359324052</v>
      </c>
      <c r="BD139" s="87">
        <f t="shared" si="578"/>
        <v>112460.9967120045</v>
      </c>
      <c r="BE139" s="87">
        <f t="shared" si="579"/>
        <v>777826.30581226281</v>
      </c>
      <c r="BF139" s="87">
        <f t="shared" ref="BF139:BG139" si="595">AZ139-BD139</f>
        <v>441350.73020403367</v>
      </c>
      <c r="BG139" s="87">
        <f t="shared" si="595"/>
        <v>3052562.3823277368</v>
      </c>
      <c r="BI139" s="280">
        <f>0.75*BE139</f>
        <v>583369.72935919708</v>
      </c>
      <c r="BJ139" s="280">
        <f>0.75*BD139</f>
        <v>84345.747534003371</v>
      </c>
      <c r="BK139" s="281">
        <f>BI139/B139</f>
        <v>2.401216867010162E-2</v>
      </c>
      <c r="BL139" s="281">
        <f>BI139/C139</f>
        <v>4.8339518995043497E-2</v>
      </c>
      <c r="BM139" s="279"/>
      <c r="BN139" s="280">
        <f>0.25*BE139+BG139</f>
        <v>3247018.9587808023</v>
      </c>
      <c r="BO139" s="280">
        <f>BF139+0.25*BD139</f>
        <v>469465.9793820348</v>
      </c>
      <c r="BP139" s="281">
        <f>BN139/B139</f>
        <v>0.13365103293739006</v>
      </c>
      <c r="BQ139" s="281">
        <f>BN139/C139</f>
        <v>0.26905635780530307</v>
      </c>
      <c r="BR139" s="279"/>
      <c r="BS139" s="280">
        <f>SUM(AS139:AT139)</f>
        <v>2854238.3868100001</v>
      </c>
      <c r="BT139" s="280">
        <f>BB139</f>
        <v>412676.31531067181</v>
      </c>
      <c r="BU139" s="281">
        <f>BS139/B139</f>
        <v>0.11748373307618205</v>
      </c>
      <c r="BV139" s="281">
        <f>BS139/C139</f>
        <v>0.23650954749938827</v>
      </c>
      <c r="BW139" s="279"/>
      <c r="BX139" s="280">
        <f>H139</f>
        <v>5264044.8688500002</v>
      </c>
      <c r="BY139" s="280">
        <f>BX139/D139</f>
        <v>1086690.2582075456</v>
      </c>
      <c r="BZ139" s="281">
        <f>BX139/B139</f>
        <v>0.21667413805761671</v>
      </c>
      <c r="CA139" s="281">
        <f>BX139/C139</f>
        <v>0.43619232216256604</v>
      </c>
      <c r="CC139" s="21"/>
    </row>
    <row r="140" spans="1:81" ht="14.25" customHeight="1" x14ac:dyDescent="0.35">
      <c r="A140" s="86" t="s">
        <v>149</v>
      </c>
      <c r="B140" s="87">
        <f>'JMP Total sum FINAL calcs'!V140*100/'JMP Total sum FINAL calcs'!U140</f>
        <v>546388.0174999244</v>
      </c>
      <c r="C140" s="87">
        <f t="shared" si="0"/>
        <v>189809.71865</v>
      </c>
      <c r="D140" s="88">
        <f>[1]HH_Islam_wealth!D143</f>
        <v>4.8441079038776351</v>
      </c>
      <c r="E140" s="88">
        <v>74.949259999999995</v>
      </c>
      <c r="F140" s="88">
        <v>142260.97287999999</v>
      </c>
      <c r="G140" s="89">
        <v>35.113410000000002</v>
      </c>
      <c r="H140" s="89">
        <v>66648.662509999995</v>
      </c>
      <c r="I140" s="89">
        <v>0</v>
      </c>
      <c r="J140" s="89">
        <v>0</v>
      </c>
      <c r="K140" s="89"/>
      <c r="L140" s="89"/>
      <c r="M140" s="89">
        <v>62.352969999999999</v>
      </c>
      <c r="N140" s="89">
        <v>118351.99062</v>
      </c>
      <c r="O140" s="89">
        <f t="shared" ref="O140:P140" si="596">M140</f>
        <v>62.352969999999999</v>
      </c>
      <c r="P140" s="89">
        <f t="shared" si="596"/>
        <v>118351.99062</v>
      </c>
      <c r="Q140" s="89">
        <v>2.53362</v>
      </c>
      <c r="R140" s="89">
        <v>4809.0655200000001</v>
      </c>
      <c r="S140" s="89"/>
      <c r="T140" s="90"/>
      <c r="U140" s="89">
        <v>1.1237299999999999</v>
      </c>
      <c r="V140" s="89">
        <v>2132.9567200000001</v>
      </c>
      <c r="W140" s="89">
        <v>63.762860000000003</v>
      </c>
      <c r="X140" s="89">
        <v>121028.09942</v>
      </c>
      <c r="Y140" s="89">
        <v>0</v>
      </c>
      <c r="Z140" s="89">
        <v>0</v>
      </c>
      <c r="AA140" s="87">
        <f t="shared" si="561"/>
        <v>118351.99062</v>
      </c>
      <c r="AB140" s="91">
        <f t="shared" si="562"/>
        <v>0.9609530344191477</v>
      </c>
      <c r="AC140" s="87">
        <f t="shared" si="563"/>
        <v>2049.6712323687125</v>
      </c>
      <c r="AD140" s="87">
        <f t="shared" si="564"/>
        <v>83.285487631287623</v>
      </c>
      <c r="AE140" s="87">
        <f t="shared" si="565"/>
        <v>116302.31938763129</v>
      </c>
      <c r="AF140" s="87">
        <f t="shared" si="566"/>
        <v>4725.7800323687097</v>
      </c>
      <c r="AG140" s="87">
        <f t="shared" si="567"/>
        <v>0</v>
      </c>
      <c r="AH140" s="87">
        <f t="shared" si="568"/>
        <v>0</v>
      </c>
      <c r="AI140" s="87"/>
      <c r="AJ140" s="87">
        <f>AC140/D140</f>
        <v>423.12666708517821</v>
      </c>
      <c r="AK140" s="87">
        <f>AD140/($AI$2*D140)</f>
        <v>5.7310509512404302</v>
      </c>
      <c r="AL140" s="87">
        <f>AE140/D140</f>
        <v>24009.02739894234</v>
      </c>
      <c r="AM140" s="87">
        <f>AF140/($AI$2*D140)</f>
        <v>325.19094166515123</v>
      </c>
      <c r="AN140" s="87">
        <f t="shared" si="569"/>
        <v>24334.218340607491</v>
      </c>
      <c r="AO140" s="87">
        <f>AG140/D140</f>
        <v>0</v>
      </c>
      <c r="AP140" s="87">
        <f>AH140/($AI$2*D140)</f>
        <v>0</v>
      </c>
      <c r="AQ140" s="87">
        <f t="shared" si="570"/>
        <v>0</v>
      </c>
      <c r="AR140" s="87">
        <f t="shared" si="571"/>
        <v>24334.218340607491</v>
      </c>
      <c r="AS140" s="87">
        <f t="shared" si="572"/>
        <v>0</v>
      </c>
      <c r="AT140" s="87">
        <f t="shared" si="573"/>
        <v>0</v>
      </c>
      <c r="AU140" s="87">
        <f>AS140/D140</f>
        <v>0</v>
      </c>
      <c r="AV140" s="87">
        <f>AT140/($AI$2*D140)</f>
        <v>0</v>
      </c>
      <c r="AW140" s="87">
        <f t="shared" si="574"/>
        <v>0</v>
      </c>
      <c r="AX140" s="87"/>
      <c r="AY140" s="87">
        <f t="shared" ref="AY140:AZ140" si="597">AQ140</f>
        <v>0</v>
      </c>
      <c r="AZ140" s="87">
        <f t="shared" si="597"/>
        <v>24334.218340607491</v>
      </c>
      <c r="BA140" s="87">
        <f t="shared" si="17"/>
        <v>121028.09942</v>
      </c>
      <c r="BB140" s="87">
        <f t="shared" si="576"/>
        <v>0</v>
      </c>
      <c r="BC140" s="87">
        <f t="shared" si="577"/>
        <v>0</v>
      </c>
      <c r="BD140" s="87">
        <f t="shared" si="578"/>
        <v>18238.316573069595</v>
      </c>
      <c r="BE140" s="87">
        <f t="shared" si="579"/>
        <v>90709.664907354279</v>
      </c>
      <c r="BF140" s="87">
        <f t="shared" ref="BF140:BG140" si="598">AZ140-BD140</f>
        <v>6095.9017675378964</v>
      </c>
      <c r="BG140" s="87">
        <f t="shared" si="598"/>
        <v>30318.434512645719</v>
      </c>
      <c r="BI140" s="280">
        <f>0.75*BE140</f>
        <v>68032.24868051571</v>
      </c>
      <c r="BJ140" s="280">
        <f>0.75*BD140</f>
        <v>13678.737429802197</v>
      </c>
      <c r="BK140" s="281">
        <f>BI140/B140</f>
        <v>0.12451270251461018</v>
      </c>
      <c r="BL140" s="281">
        <f>BI140/C140</f>
        <v>0.35842342091009527</v>
      </c>
      <c r="BM140" s="279"/>
      <c r="BN140" s="280">
        <f>0.25*BE140+BG140</f>
        <v>52995.850739484289</v>
      </c>
      <c r="BO140" s="280">
        <f>BF140+0.25*BD140</f>
        <v>10655.480910805294</v>
      </c>
      <c r="BP140" s="281">
        <f>BN140/B140</f>
        <v>9.6993069104945415E-2</v>
      </c>
      <c r="BQ140" s="281">
        <f>BN140/C140</f>
        <v>0.27920514880065805</v>
      </c>
      <c r="BR140" s="279"/>
      <c r="BS140" s="280">
        <f>SUM(AS140:AT140)</f>
        <v>0</v>
      </c>
      <c r="BT140" s="280">
        <f>BB140</f>
        <v>0</v>
      </c>
      <c r="BU140" s="281">
        <f>BS140/B140</f>
        <v>0</v>
      </c>
      <c r="BV140" s="281">
        <f>BS140/C140</f>
        <v>0</v>
      </c>
      <c r="BW140" s="279"/>
      <c r="BX140" s="280">
        <f>H140</f>
        <v>66648.662509999995</v>
      </c>
      <c r="BY140" s="280">
        <f>BX140/D140</f>
        <v>13758.707244454392</v>
      </c>
      <c r="BZ140" s="281">
        <f>BX140/B140</f>
        <v>0.12198046145843455</v>
      </c>
      <c r="CA140" s="281">
        <f>BX140/C140</f>
        <v>0.35113408830712683</v>
      </c>
      <c r="CC140" s="21"/>
    </row>
    <row r="141" spans="1:81" ht="14.25" customHeight="1" x14ac:dyDescent="0.35">
      <c r="A141" s="86" t="s">
        <v>56</v>
      </c>
      <c r="B141" s="87">
        <f>'JMP Total sum FINAL calcs'!V141*100/'JMP Total sum FINAL calcs'!U141</f>
        <v>24053722.801357832</v>
      </c>
      <c r="C141" s="87">
        <f t="shared" si="0"/>
        <v>10637279.14621</v>
      </c>
      <c r="D141" s="88">
        <f>[1]HH_Islam_wealth!D144</f>
        <v>4.9923419787069401</v>
      </c>
      <c r="E141" s="88">
        <v>13.102119999999999</v>
      </c>
      <c r="F141" s="88">
        <v>1393709.6001599999</v>
      </c>
      <c r="G141" s="89">
        <v>14.058479999999999</v>
      </c>
      <c r="H141" s="89">
        <v>1495439.3379800001</v>
      </c>
      <c r="I141" s="89">
        <v>60.364370000000001</v>
      </c>
      <c r="J141" s="89">
        <v>6421127.0146000003</v>
      </c>
      <c r="K141" s="89"/>
      <c r="L141" s="89"/>
      <c r="M141" s="89">
        <v>17.7958</v>
      </c>
      <c r="N141" s="89">
        <v>1892989.0453900001</v>
      </c>
      <c r="O141" s="89">
        <f t="shared" ref="O141:P141" si="599">M141</f>
        <v>17.7958</v>
      </c>
      <c r="P141" s="89">
        <f t="shared" si="599"/>
        <v>1892989.0453900001</v>
      </c>
      <c r="Q141" s="89">
        <v>7.7813499999999998</v>
      </c>
      <c r="R141" s="89">
        <v>827723.74823999999</v>
      </c>
      <c r="S141" s="89"/>
      <c r="T141" s="90"/>
      <c r="U141" s="89">
        <v>3.7159999999999999E-2</v>
      </c>
      <c r="V141" s="89">
        <v>3952.4270999999999</v>
      </c>
      <c r="W141" s="89">
        <v>0.89146000000000003</v>
      </c>
      <c r="X141" s="89">
        <v>94827.135909999997</v>
      </c>
      <c r="Y141" s="89">
        <v>24.648530000000001</v>
      </c>
      <c r="Z141" s="89">
        <v>2621933.23062</v>
      </c>
      <c r="AA141" s="87">
        <f t="shared" si="561"/>
        <v>1892989.0453900001</v>
      </c>
      <c r="AB141" s="91">
        <f t="shared" si="562"/>
        <v>0.69576952400931547</v>
      </c>
      <c r="AC141" s="87">
        <f t="shared" si="563"/>
        <v>2749.9783220485192</v>
      </c>
      <c r="AD141" s="87">
        <f t="shared" si="564"/>
        <v>1202.4487779514809</v>
      </c>
      <c r="AE141" s="87">
        <f t="shared" si="565"/>
        <v>65977.831215267361</v>
      </c>
      <c r="AF141" s="87">
        <f t="shared" si="566"/>
        <v>28849.304694732633</v>
      </c>
      <c r="AG141" s="87">
        <f t="shared" si="567"/>
        <v>1824261.2358526841</v>
      </c>
      <c r="AH141" s="87">
        <f t="shared" si="568"/>
        <v>797671.99476731592</v>
      </c>
      <c r="AI141" s="87"/>
      <c r="AJ141" s="87">
        <f>AC141/D141</f>
        <v>550.83933227682996</v>
      </c>
      <c r="AK141" s="87">
        <f>AD141/($AI$2*D141)</f>
        <v>80.286218577713541</v>
      </c>
      <c r="AL141" s="87">
        <f>AE141/D141</f>
        <v>13215.807630301038</v>
      </c>
      <c r="AM141" s="87">
        <f>AF141/($AI$2*D141)</f>
        <v>1926.2372127670128</v>
      </c>
      <c r="AN141" s="87">
        <f t="shared" si="569"/>
        <v>15142.044843068052</v>
      </c>
      <c r="AO141" s="87">
        <f>AG141/D141</f>
        <v>365411.91361357493</v>
      </c>
      <c r="AP141" s="87">
        <f>AH141/($AI$2*D141)</f>
        <v>53259.705776667688</v>
      </c>
      <c r="AQ141" s="87">
        <f t="shared" si="570"/>
        <v>418671.61939024262</v>
      </c>
      <c r="AR141" s="87">
        <f t="shared" si="571"/>
        <v>433813.66423331067</v>
      </c>
      <c r="AS141" s="87">
        <f t="shared" si="572"/>
        <v>4467624.4865515986</v>
      </c>
      <c r="AT141" s="87">
        <f t="shared" si="573"/>
        <v>1953502.5280484012</v>
      </c>
      <c r="AU141" s="87">
        <f>AS141/D141</f>
        <v>894895.52310451947</v>
      </c>
      <c r="AV141" s="87">
        <f>AT141/($AI$2*D141)</f>
        <v>130433.27402785918</v>
      </c>
      <c r="AW141" s="87">
        <f t="shared" si="574"/>
        <v>1025328.7971323787</v>
      </c>
      <c r="AX141" s="87"/>
      <c r="AY141" s="87">
        <f t="shared" ref="AY141:AZ141" si="600">AQ141</f>
        <v>418671.61939024262</v>
      </c>
      <c r="AZ141" s="87">
        <f t="shared" si="600"/>
        <v>433813.66423331067</v>
      </c>
      <c r="BA141" s="87">
        <f t="shared" si="17"/>
        <v>2716760.3665300002</v>
      </c>
      <c r="BB141" s="87">
        <f t="shared" si="576"/>
        <v>1025328.7971323787</v>
      </c>
      <c r="BC141" s="87">
        <f t="shared" si="577"/>
        <v>1444000.4165226212</v>
      </c>
      <c r="BD141" s="87">
        <f t="shared" si="578"/>
        <v>56838.786864245449</v>
      </c>
      <c r="BE141" s="87">
        <f t="shared" si="579"/>
        <v>355953.20333520049</v>
      </c>
      <c r="BF141" s="87">
        <f t="shared" ref="BF141:BG141" si="601">AZ141-BD141</f>
        <v>376974.87736906525</v>
      </c>
      <c r="BG141" s="87">
        <f t="shared" si="601"/>
        <v>2360807.1631947998</v>
      </c>
      <c r="BI141" s="280">
        <f>0.75*BE141</f>
        <v>266964.90250140039</v>
      </c>
      <c r="BJ141" s="280">
        <f>0.75*BD141</f>
        <v>42629.090148184085</v>
      </c>
      <c r="BK141" s="281">
        <f>BI141/B141</f>
        <v>1.1098693732611329E-2</v>
      </c>
      <c r="BL141" s="281">
        <f>BI141/C141</f>
        <v>2.509710414025549E-2</v>
      </c>
      <c r="BM141" s="279"/>
      <c r="BN141" s="280">
        <f>0.25*BE141+BG141</f>
        <v>2449795.4640286001</v>
      </c>
      <c r="BO141" s="280">
        <f>BF141+0.25*BD141</f>
        <v>391184.57408512663</v>
      </c>
      <c r="BP141" s="281">
        <f>BN141/B141</f>
        <v>0.10184683195444114</v>
      </c>
      <c r="BQ141" s="281">
        <f>BN141/C141</f>
        <v>0.23030282747646497</v>
      </c>
      <c r="BR141" s="279"/>
      <c r="BS141" s="280">
        <f>SUM(AS141:AT141)</f>
        <v>6421127.0145999994</v>
      </c>
      <c r="BT141" s="280">
        <f>BB141</f>
        <v>1025328.7971323787</v>
      </c>
      <c r="BU141" s="281">
        <f>BS141/B141</f>
        <v>0.26694940602863881</v>
      </c>
      <c r="BV141" s="281">
        <f>BS141/C141</f>
        <v>0.60364374445205837</v>
      </c>
      <c r="BW141" s="279"/>
      <c r="BX141" s="280">
        <f>H141</f>
        <v>1495439.3379800001</v>
      </c>
      <c r="BY141" s="280">
        <f>BX141/D141</f>
        <v>299546.65452772763</v>
      </c>
      <c r="BZ141" s="281">
        <f>BX141/B141</f>
        <v>6.2170806171241925E-2</v>
      </c>
      <c r="CA141" s="281">
        <f>BX141/C141</f>
        <v>0.14058476020278327</v>
      </c>
      <c r="CC141" s="21"/>
    </row>
    <row r="142" spans="1:81" ht="14.25" customHeight="1" x14ac:dyDescent="0.35">
      <c r="A142" s="86" t="s">
        <v>173</v>
      </c>
      <c r="B142" s="87" t="e">
        <f>'JMP Total sum FINAL calcs'!V142*100/'JMP Total sum FINAL calcs'!U142</f>
        <v>#DIV/0!</v>
      </c>
      <c r="C142" s="87">
        <f t="shared" si="0"/>
        <v>0</v>
      </c>
      <c r="D142" s="88">
        <f>[1]HH_Islam_wealth!D145</f>
        <v>4.9067837026553596</v>
      </c>
      <c r="E142" s="92"/>
      <c r="F142" s="92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90"/>
      <c r="U142" s="89"/>
      <c r="V142" s="89"/>
      <c r="W142" s="89"/>
      <c r="X142" s="89"/>
      <c r="Y142" s="89"/>
      <c r="Z142" s="89"/>
      <c r="AA142" s="87"/>
      <c r="AB142" s="91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 t="s">
        <v>238</v>
      </c>
      <c r="AZ142" s="87">
        <f>AR142</f>
        <v>0</v>
      </c>
      <c r="BA142" s="87">
        <f t="shared" si="17"/>
        <v>0</v>
      </c>
      <c r="BB142" s="87" t="s">
        <v>238</v>
      </c>
      <c r="BC142" s="87" t="s">
        <v>238</v>
      </c>
      <c r="BD142" s="87">
        <f t="shared" si="578"/>
        <v>0</v>
      </c>
      <c r="BE142" s="87">
        <f t="shared" si="579"/>
        <v>0</v>
      </c>
      <c r="BF142" s="87">
        <f t="shared" ref="BF142:BG142" si="602">AZ142-BD142</f>
        <v>0</v>
      </c>
      <c r="BG142" s="87">
        <f t="shared" si="602"/>
        <v>0</v>
      </c>
      <c r="BI142" s="280">
        <f>0.75*BE142</f>
        <v>0</v>
      </c>
      <c r="BJ142" s="280">
        <f>0.75*BD142</f>
        <v>0</v>
      </c>
      <c r="BK142" s="281" t="e">
        <f>BI142/B142</f>
        <v>#DIV/0!</v>
      </c>
      <c r="BL142" s="281" t="e">
        <f>BI142/C142</f>
        <v>#DIV/0!</v>
      </c>
      <c r="BM142" s="279"/>
      <c r="BN142" s="280">
        <f>0.25*BE142+BG142</f>
        <v>0</v>
      </c>
      <c r="BO142" s="280">
        <f>BF142+0.25*BD142</f>
        <v>0</v>
      </c>
      <c r="BP142" s="281" t="e">
        <f>BN142/B142</f>
        <v>#DIV/0!</v>
      </c>
      <c r="BQ142" s="281" t="e">
        <f>BN142/C142</f>
        <v>#DIV/0!</v>
      </c>
      <c r="BR142" s="279"/>
      <c r="BS142" s="280">
        <f>SUM(AS142:AT142)</f>
        <v>0</v>
      </c>
      <c r="BT142" s="280" t="str">
        <f>BB142</f>
        <v>-</v>
      </c>
      <c r="BU142" s="281" t="e">
        <f>BS142/B142</f>
        <v>#DIV/0!</v>
      </c>
      <c r="BV142" s="281" t="e">
        <f>BS142/C142</f>
        <v>#DIV/0!</v>
      </c>
      <c r="BW142" s="279"/>
      <c r="BX142" s="280">
        <f>H142</f>
        <v>0</v>
      </c>
      <c r="BY142" s="280">
        <f>BX142/D142</f>
        <v>0</v>
      </c>
      <c r="BZ142" s="281" t="e">
        <f>BX142/B142</f>
        <v>#DIV/0!</v>
      </c>
      <c r="CA142" s="281" t="e">
        <f>BX142/C142</f>
        <v>#DIV/0!</v>
      </c>
      <c r="CC142" s="21"/>
    </row>
    <row r="143" spans="1:81" ht="14.25" customHeight="1" x14ac:dyDescent="0.35">
      <c r="A143" s="86" t="s">
        <v>132</v>
      </c>
      <c r="B143" s="87">
        <f>'JMP Total sum FINAL calcs'!V143*100/'JMP Total sum FINAL calcs'!U143</f>
        <v>14899995.708580084</v>
      </c>
      <c r="C143" s="87">
        <f t="shared" si="0"/>
        <v>11494153.401039999</v>
      </c>
      <c r="D143" s="88">
        <f>[1]HH_Islam_wealth!D146</f>
        <v>5.7771795342327703</v>
      </c>
      <c r="E143" s="88">
        <v>9.3221000000000007</v>
      </c>
      <c r="F143" s="88">
        <v>1071496.5260699999</v>
      </c>
      <c r="G143" s="89">
        <v>81.979900000000001</v>
      </c>
      <c r="H143" s="89">
        <v>9422896.0269699991</v>
      </c>
      <c r="I143" s="89">
        <v>14.89021</v>
      </c>
      <c r="J143" s="89">
        <v>1711503.6692600001</v>
      </c>
      <c r="K143" s="89"/>
      <c r="L143" s="89"/>
      <c r="M143" s="89">
        <v>1.88975</v>
      </c>
      <c r="N143" s="89">
        <v>217210.625</v>
      </c>
      <c r="O143" s="89">
        <f t="shared" ref="O143:P143" si="603">M143</f>
        <v>1.88975</v>
      </c>
      <c r="P143" s="89">
        <f t="shared" si="603"/>
        <v>217210.625</v>
      </c>
      <c r="Q143" s="89">
        <v>1.24014</v>
      </c>
      <c r="R143" s="89">
        <v>142543.07981</v>
      </c>
      <c r="S143" s="89"/>
      <c r="T143" s="90"/>
      <c r="U143" s="89">
        <v>0</v>
      </c>
      <c r="V143" s="89">
        <v>0</v>
      </c>
      <c r="W143" s="89">
        <v>2.5739999999999999E-2</v>
      </c>
      <c r="X143" s="89">
        <v>2958.5743000000002</v>
      </c>
      <c r="Y143" s="89">
        <v>3.1041400000000001</v>
      </c>
      <c r="Z143" s="89">
        <v>356795.13050999999</v>
      </c>
      <c r="AA143" s="87">
        <f t="shared" ref="AA143:AA148" si="604">P143+T143</f>
        <v>217210.625</v>
      </c>
      <c r="AB143" s="91">
        <f t="shared" ref="AB143:AB148" si="605">AA143/(AA143+R143)</f>
        <v>0.603775922515426</v>
      </c>
      <c r="AC143" s="87">
        <f t="shared" ref="AC143:AC148" si="606">V143*AB143</f>
        <v>0</v>
      </c>
      <c r="AD143" s="87">
        <f t="shared" ref="AD143:AD148" si="607">V143*(1-AB143)</f>
        <v>0</v>
      </c>
      <c r="AE143" s="87">
        <f t="shared" ref="AE143:AE148" si="608">X143*AB143</f>
        <v>1786.3159273129309</v>
      </c>
      <c r="AF143" s="87">
        <f t="shared" ref="AF143:AF148" si="609">X143*(1-AB143)</f>
        <v>1172.2583726870694</v>
      </c>
      <c r="AG143" s="87">
        <f t="shared" ref="AG143:AG148" si="610">Z143*AB143</f>
        <v>215424.30907268706</v>
      </c>
      <c r="AH143" s="87">
        <f t="shared" ref="AH143:AH148" si="611">Z143*(1-AB143)</f>
        <v>141370.82143731293</v>
      </c>
      <c r="AI143" s="87"/>
      <c r="AJ143" s="87">
        <f>AC143/D143</f>
        <v>0</v>
      </c>
      <c r="AK143" s="87">
        <f>AD143/($AI$2*D143)</f>
        <v>0</v>
      </c>
      <c r="AL143" s="87">
        <f>AE143/D143</f>
        <v>309.20207979137348</v>
      </c>
      <c r="AM143" s="87">
        <f>AF143/($AI$2*D143)</f>
        <v>67.63729404292836</v>
      </c>
      <c r="AN143" s="87">
        <f t="shared" ref="AN143:AN148" si="612">AL143+AM143</f>
        <v>376.83937383430185</v>
      </c>
      <c r="AO143" s="87">
        <f>AG143/D143</f>
        <v>37288.837536757659</v>
      </c>
      <c r="AP143" s="87">
        <f>AH143/($AI$2*D143)</f>
        <v>8156.8535072416025</v>
      </c>
      <c r="AQ143" s="87">
        <f t="shared" ref="AQ143:AQ148" si="613">AO143+AP143</f>
        <v>45445.691043999264</v>
      </c>
      <c r="AR143" s="87">
        <f t="shared" ref="AR143:AR148" si="614">AQ143+AN143</f>
        <v>45822.530417833565</v>
      </c>
      <c r="AS143" s="87">
        <f t="shared" ref="AS143:AS148" si="615">J143*AB143</f>
        <v>1033364.7067959931</v>
      </c>
      <c r="AT143" s="87">
        <f t="shared" ref="AT143:AT148" si="616">J143*(1-AB143)</f>
        <v>678138.96246400697</v>
      </c>
      <c r="AU143" s="87">
        <f>AS143/D143</f>
        <v>178870.10446408563</v>
      </c>
      <c r="AV143" s="87">
        <f>AT143/($AI$2*D143)</f>
        <v>39127.453021304696</v>
      </c>
      <c r="AW143" s="87">
        <f t="shared" ref="AW143:AW148" si="617">SUM(AU143:AV143)</f>
        <v>217997.55748539034</v>
      </c>
      <c r="AX143" s="87"/>
      <c r="AY143" s="87">
        <f t="shared" ref="AY143:AZ143" si="618">AQ143</f>
        <v>45445.691043999264</v>
      </c>
      <c r="AZ143" s="87">
        <f t="shared" si="618"/>
        <v>45822.530417833565</v>
      </c>
      <c r="BA143" s="87">
        <f t="shared" si="17"/>
        <v>359753.70481000002</v>
      </c>
      <c r="BB143" s="87">
        <f t="shared" ref="BB143:BB148" si="619">AW143</f>
        <v>217997.55748539034</v>
      </c>
      <c r="BC143" s="87">
        <f t="shared" ref="BC143:BC148" si="620">BB143+AY143</f>
        <v>263443.24852938962</v>
      </c>
      <c r="BD143" s="87">
        <f t="shared" si="578"/>
        <v>4271.6221080808637</v>
      </c>
      <c r="BE143" s="87">
        <f t="shared" si="579"/>
        <v>33536.600116093017</v>
      </c>
      <c r="BF143" s="87">
        <f t="shared" ref="BF143:BG143" si="621">AZ143-BD143</f>
        <v>41550.908309752704</v>
      </c>
      <c r="BG143" s="87">
        <f t="shared" si="621"/>
        <v>326217.10469390702</v>
      </c>
      <c r="BI143" s="280">
        <f>0.75*BE143</f>
        <v>25152.450087069763</v>
      </c>
      <c r="BJ143" s="280">
        <f>0.75*BD143</f>
        <v>3203.7165810606475</v>
      </c>
      <c r="BK143" s="281">
        <f>BI143/B143</f>
        <v>1.6880843846542759E-3</v>
      </c>
      <c r="BL143" s="281">
        <f>BI143/C143</f>
        <v>2.1882820952079823E-3</v>
      </c>
      <c r="BM143" s="279"/>
      <c r="BN143" s="280">
        <f>0.25*BE143+BG143</f>
        <v>334601.25472293026</v>
      </c>
      <c r="BO143" s="280">
        <f>BF143+0.25*BD143</f>
        <v>42618.813836772919</v>
      </c>
      <c r="BP143" s="281">
        <f>BN143/B143</f>
        <v>2.2456466516312612E-2</v>
      </c>
      <c r="BQ143" s="281">
        <f>BN143/C143</f>
        <v>2.9110561086878768E-2</v>
      </c>
      <c r="BR143" s="279"/>
      <c r="BS143" s="280">
        <f>SUM(AS143:AT143)</f>
        <v>1711503.6692600001</v>
      </c>
      <c r="BT143" s="280">
        <f>BB143</f>
        <v>217997.55748539034</v>
      </c>
      <c r="BU143" s="281">
        <f>BS143/B143</f>
        <v>0.11486605115425903</v>
      </c>
      <c r="BV143" s="281">
        <f>BS143/C143</f>
        <v>0.14890210784076904</v>
      </c>
      <c r="BW143" s="279"/>
      <c r="BX143" s="280">
        <f>H143</f>
        <v>9422896.0269699991</v>
      </c>
      <c r="BY143" s="280">
        <f>BX143/D143</f>
        <v>1631054.7337389253</v>
      </c>
      <c r="BZ143" s="281">
        <f>BX143/B143</f>
        <v>0.6324093114700613</v>
      </c>
      <c r="CA143" s="281">
        <f>BX143/C143</f>
        <v>0.81979904897714428</v>
      </c>
      <c r="CC143" s="21"/>
    </row>
    <row r="144" spans="1:81" ht="14.25" customHeight="1" x14ac:dyDescent="0.35">
      <c r="A144" s="86" t="s">
        <v>151</v>
      </c>
      <c r="B144" s="87">
        <f>'JMP Total sum FINAL calcs'!V144*100/'JMP Total sum FINAL calcs'!U144</f>
        <v>813911.40185814607</v>
      </c>
      <c r="C144" s="87">
        <f t="shared" si="0"/>
        <v>579635.56669000001</v>
      </c>
      <c r="D144" s="88">
        <f>[1]HH_Islam_wealth!D147</f>
        <v>5.3716011092460096</v>
      </c>
      <c r="E144" s="88">
        <v>52.656820000000003</v>
      </c>
      <c r="F144" s="88">
        <v>305217.63529000001</v>
      </c>
      <c r="G144" s="89">
        <v>0.61790999999999996</v>
      </c>
      <c r="H144" s="89">
        <v>3581.6533100000001</v>
      </c>
      <c r="I144" s="89">
        <v>55.756450000000001</v>
      </c>
      <c r="J144" s="89">
        <v>323184.19430999999</v>
      </c>
      <c r="K144" s="89"/>
      <c r="L144" s="89"/>
      <c r="M144" s="89">
        <v>32.065420000000003</v>
      </c>
      <c r="N144" s="89">
        <v>185862.60425999999</v>
      </c>
      <c r="O144" s="89">
        <f t="shared" ref="O144:P144" si="622">M144</f>
        <v>32.065420000000003</v>
      </c>
      <c r="P144" s="89">
        <f t="shared" si="622"/>
        <v>185862.60425999999</v>
      </c>
      <c r="Q144" s="89">
        <v>11.56021</v>
      </c>
      <c r="R144" s="89">
        <v>67007.114809999999</v>
      </c>
      <c r="S144" s="89"/>
      <c r="T144" s="90"/>
      <c r="U144" s="89">
        <v>4.0373000000000001</v>
      </c>
      <c r="V144" s="89">
        <v>23401.60543</v>
      </c>
      <c r="W144" s="89">
        <v>3.7661199999999999</v>
      </c>
      <c r="X144" s="89">
        <v>21829.777419999999</v>
      </c>
      <c r="Y144" s="89">
        <v>35.822220000000002</v>
      </c>
      <c r="Z144" s="89">
        <v>207638.33622999999</v>
      </c>
      <c r="AA144" s="87">
        <f t="shared" si="604"/>
        <v>185862.60425999999</v>
      </c>
      <c r="AB144" s="91">
        <f t="shared" si="605"/>
        <v>0.73501329041516861</v>
      </c>
      <c r="AC144" s="87">
        <f t="shared" si="606"/>
        <v>17200.491008101777</v>
      </c>
      <c r="AD144" s="87">
        <f t="shared" si="607"/>
        <v>6201.1144218982236</v>
      </c>
      <c r="AE144" s="87">
        <f t="shared" si="608"/>
        <v>16045.176530504948</v>
      </c>
      <c r="AF144" s="87">
        <f t="shared" si="609"/>
        <v>5784.6008894950492</v>
      </c>
      <c r="AG144" s="87">
        <f t="shared" si="610"/>
        <v>152616.9367287434</v>
      </c>
      <c r="AH144" s="87">
        <f t="shared" si="611"/>
        <v>55021.399501256579</v>
      </c>
      <c r="AI144" s="87"/>
      <c r="AJ144" s="87">
        <f>AC144/D144</f>
        <v>3202.1162141944942</v>
      </c>
      <c r="AK144" s="87">
        <f>AD144/($AI$2*D144)</f>
        <v>384.80856984611108</v>
      </c>
      <c r="AL144" s="87">
        <f>AE144/D144</f>
        <v>2987.03798070314</v>
      </c>
      <c r="AM144" s="87">
        <f>AF144/($AI$2*D144)</f>
        <v>358.96192909398729</v>
      </c>
      <c r="AN144" s="87">
        <f t="shared" si="612"/>
        <v>3345.9999097971272</v>
      </c>
      <c r="AO144" s="87">
        <f>AG144/D144</f>
        <v>28411.814955143913</v>
      </c>
      <c r="AP144" s="87">
        <f>AH144/($AI$2*D144)</f>
        <v>3414.3388772576295</v>
      </c>
      <c r="AQ144" s="87">
        <f t="shared" si="613"/>
        <v>31826.153832401542</v>
      </c>
      <c r="AR144" s="87">
        <f t="shared" si="614"/>
        <v>35172.153742198672</v>
      </c>
      <c r="AS144" s="87">
        <f t="shared" si="615"/>
        <v>237544.6780699683</v>
      </c>
      <c r="AT144" s="87">
        <f t="shared" si="616"/>
        <v>85639.516240031691</v>
      </c>
      <c r="AU144" s="87">
        <f>AS144/D144</f>
        <v>44222.322774691565</v>
      </c>
      <c r="AV144" s="87">
        <f>AT144/($AI$2*D144)</f>
        <v>5314.3382825294811</v>
      </c>
      <c r="AW144" s="87">
        <f t="shared" si="617"/>
        <v>49536.661057221048</v>
      </c>
      <c r="AX144" s="87"/>
      <c r="AY144" s="87">
        <f t="shared" ref="AY144:AZ144" si="623">AQ144</f>
        <v>31826.153832401542</v>
      </c>
      <c r="AZ144" s="87">
        <f t="shared" si="623"/>
        <v>35172.153742198672</v>
      </c>
      <c r="BA144" s="87">
        <f t="shared" si="17"/>
        <v>229468.11364999998</v>
      </c>
      <c r="BB144" s="87">
        <f t="shared" si="619"/>
        <v>49536.661057221048</v>
      </c>
      <c r="BC144" s="87">
        <f t="shared" si="620"/>
        <v>81362.81488962259</v>
      </c>
      <c r="BD144" s="87">
        <f t="shared" si="578"/>
        <v>18520.53768615282</v>
      </c>
      <c r="BE144" s="87">
        <f t="shared" si="579"/>
        <v>120830.61156207594</v>
      </c>
      <c r="BF144" s="87">
        <f t="shared" ref="BF144:BG144" si="624">AZ144-BD144</f>
        <v>16651.616056045852</v>
      </c>
      <c r="BG144" s="87">
        <f t="shared" si="624"/>
        <v>108637.50208792405</v>
      </c>
      <c r="BI144" s="280">
        <f>0.75*BE144</f>
        <v>90622.95867155696</v>
      </c>
      <c r="BJ144" s="280">
        <f>0.75*BD144</f>
        <v>13890.403264614615</v>
      </c>
      <c r="BK144" s="281">
        <f>BI144/B144</f>
        <v>0.11134253490572348</v>
      </c>
      <c r="BL144" s="281">
        <f>BI144/C144</f>
        <v>0.15634471705913075</v>
      </c>
      <c r="BM144" s="279"/>
      <c r="BN144" s="280">
        <f>0.25*BE144+BG144</f>
        <v>138845.15497844302</v>
      </c>
      <c r="BO144" s="280">
        <f>BF144+0.25*BD144</f>
        <v>21281.750477584057</v>
      </c>
      <c r="BP144" s="281">
        <f>BN144/B144</f>
        <v>0.17059001097842083</v>
      </c>
      <c r="BQ144" s="281">
        <f>BN144/C144</f>
        <v>0.23953870838415964</v>
      </c>
      <c r="BR144" s="279"/>
      <c r="BS144" s="280">
        <f>SUM(AS144:AT144)</f>
        <v>323184.19430999999</v>
      </c>
      <c r="BT144" s="280">
        <f>BB144</f>
        <v>49536.661057221048</v>
      </c>
      <c r="BU144" s="281">
        <f>BS144/B144</f>
        <v>0.39707539859028379</v>
      </c>
      <c r="BV144" s="281">
        <f>BS144/C144</f>
        <v>0.55756446443674668</v>
      </c>
      <c r="BW144" s="279"/>
      <c r="BX144" s="280">
        <f>H144</f>
        <v>3581.6533100000001</v>
      </c>
      <c r="BY144" s="280">
        <f>BX144/D144</f>
        <v>666.77574100485333</v>
      </c>
      <c r="BZ144" s="281">
        <f>BX144/B144</f>
        <v>4.4005444595359468E-3</v>
      </c>
      <c r="CA144" s="281">
        <f>BX144/C144</f>
        <v>6.1791468913009878E-3</v>
      </c>
      <c r="CC144" s="21"/>
    </row>
    <row r="145" spans="1:81" ht="14.25" customHeight="1" x14ac:dyDescent="0.35">
      <c r="A145" s="86" t="s">
        <v>128</v>
      </c>
      <c r="B145" s="87">
        <f>'JMP Total sum FINAL calcs'!V145*100/'JMP Total sum FINAL calcs'!U145</f>
        <v>5260749.2689794842</v>
      </c>
      <c r="C145" s="87">
        <f t="shared" si="0"/>
        <v>1764508.1767599999</v>
      </c>
      <c r="D145" s="88">
        <f>[1]HH_Islam_wealth!D148</f>
        <v>4.3074023816909</v>
      </c>
      <c r="E145" s="88">
        <v>10.456</v>
      </c>
      <c r="F145" s="88">
        <v>184496.96794</v>
      </c>
      <c r="G145" s="89">
        <v>23.012139999999999</v>
      </c>
      <c r="H145" s="89">
        <v>406051.17219999997</v>
      </c>
      <c r="I145" s="89">
        <v>61.856099999999998</v>
      </c>
      <c r="J145" s="89">
        <v>1091455.97465</v>
      </c>
      <c r="K145" s="89"/>
      <c r="L145" s="89"/>
      <c r="M145" s="89">
        <v>6.25685</v>
      </c>
      <c r="N145" s="89">
        <v>110402.62436</v>
      </c>
      <c r="O145" s="89">
        <f t="shared" ref="O145:P145" si="625">M145</f>
        <v>6.25685</v>
      </c>
      <c r="P145" s="89">
        <f t="shared" si="625"/>
        <v>110402.62436</v>
      </c>
      <c r="Q145" s="89">
        <v>8.8749000000000002</v>
      </c>
      <c r="R145" s="89">
        <v>156598.40555</v>
      </c>
      <c r="S145" s="89"/>
      <c r="T145" s="90"/>
      <c r="U145" s="89">
        <v>0.35909999999999997</v>
      </c>
      <c r="V145" s="89">
        <v>6336.4278700000004</v>
      </c>
      <c r="W145" s="89">
        <v>0.55779999999999996</v>
      </c>
      <c r="X145" s="89">
        <v>9842.4628100000009</v>
      </c>
      <c r="Y145" s="89">
        <v>14.21485</v>
      </c>
      <c r="Z145" s="89">
        <v>250822.13923999999</v>
      </c>
      <c r="AA145" s="87">
        <f t="shared" si="604"/>
        <v>110402.62436</v>
      </c>
      <c r="AB145" s="91">
        <f t="shared" si="605"/>
        <v>0.41349138015390513</v>
      </c>
      <c r="AC145" s="87">
        <f t="shared" si="606"/>
        <v>2620.0583052119696</v>
      </c>
      <c r="AD145" s="87">
        <f t="shared" si="607"/>
        <v>3716.3695647880313</v>
      </c>
      <c r="AE145" s="87">
        <f t="shared" si="608"/>
        <v>4069.7735314203837</v>
      </c>
      <c r="AF145" s="87">
        <f t="shared" si="609"/>
        <v>5772.6892785796181</v>
      </c>
      <c r="AG145" s="87">
        <f t="shared" si="610"/>
        <v>103712.79252750256</v>
      </c>
      <c r="AH145" s="87">
        <f t="shared" si="611"/>
        <v>147109.34671249744</v>
      </c>
      <c r="AI145" s="87"/>
      <c r="AJ145" s="87">
        <f>AC145/D145</f>
        <v>608.26875992566261</v>
      </c>
      <c r="AK145" s="87">
        <f>AD145/($AI$2*D145)</f>
        <v>287.59557272730308</v>
      </c>
      <c r="AL145" s="87">
        <f>AE145/D145</f>
        <v>944.83244674781611</v>
      </c>
      <c r="AM145" s="87">
        <f>AF145/($AI$2*D145)</f>
        <v>446.72626075188492</v>
      </c>
      <c r="AN145" s="87">
        <f t="shared" si="612"/>
        <v>1391.5587074997011</v>
      </c>
      <c r="AO145" s="87">
        <f>AG145/D145</f>
        <v>24077.80451818142</v>
      </c>
      <c r="AP145" s="87">
        <f>AH145/($AI$2*D145)</f>
        <v>11384.227559654229</v>
      </c>
      <c r="AQ145" s="87">
        <f t="shared" si="613"/>
        <v>35462.032077835647</v>
      </c>
      <c r="AR145" s="87">
        <f t="shared" si="614"/>
        <v>36853.590785335349</v>
      </c>
      <c r="AS145" s="87">
        <f t="shared" si="615"/>
        <v>451307.63733525417</v>
      </c>
      <c r="AT145" s="87">
        <f t="shared" si="616"/>
        <v>640148.33731474588</v>
      </c>
      <c r="AU145" s="87">
        <f>AS145/D145</f>
        <v>104774.89617723857</v>
      </c>
      <c r="AV145" s="87">
        <f>AT145/($AI$2*D145)</f>
        <v>49538.622166325316</v>
      </c>
      <c r="AW145" s="87">
        <f t="shared" si="617"/>
        <v>154313.51834356389</v>
      </c>
      <c r="AX145" s="87"/>
      <c r="AY145" s="87">
        <f t="shared" ref="AY145:AZ145" si="626">AQ145</f>
        <v>35462.032077835647</v>
      </c>
      <c r="AZ145" s="87">
        <f t="shared" si="626"/>
        <v>36853.590785335349</v>
      </c>
      <c r="BA145" s="87">
        <f t="shared" si="17"/>
        <v>260664.60204999999</v>
      </c>
      <c r="BB145" s="87">
        <f t="shared" si="619"/>
        <v>154313.51834356389</v>
      </c>
      <c r="BC145" s="87">
        <f t="shared" si="620"/>
        <v>189775.55042139953</v>
      </c>
      <c r="BD145" s="87">
        <f t="shared" si="578"/>
        <v>3853.4114525146642</v>
      </c>
      <c r="BE145" s="87">
        <f t="shared" si="579"/>
        <v>27255.090790348</v>
      </c>
      <c r="BF145" s="87">
        <f t="shared" ref="BF145:BG145" si="627">AZ145-BD145</f>
        <v>33000.179332820684</v>
      </c>
      <c r="BG145" s="87">
        <f t="shared" si="627"/>
        <v>233409.51125965198</v>
      </c>
      <c r="BI145" s="280">
        <f>0.75*BE145</f>
        <v>20441.318092761001</v>
      </c>
      <c r="BJ145" s="280">
        <f>0.75*BD145</f>
        <v>2890.0585893859979</v>
      </c>
      <c r="BK145" s="281">
        <f>BI145/B145</f>
        <v>3.8856286524231835E-3</v>
      </c>
      <c r="BL145" s="281">
        <f>BI145/C145</f>
        <v>1.1584711457838334E-2</v>
      </c>
      <c r="BM145" s="279"/>
      <c r="BN145" s="280">
        <f>0.25*BE145+BG145</f>
        <v>240223.28395723898</v>
      </c>
      <c r="BO145" s="280">
        <f>BF145+0.25*BD145</f>
        <v>33963.532195949352</v>
      </c>
      <c r="BP145" s="281">
        <f>BN145/B145</f>
        <v>4.5663321263710241E-2</v>
      </c>
      <c r="BQ145" s="281">
        <f>BN145/C145</f>
        <v>0.13614177997085758</v>
      </c>
      <c r="BR145" s="279"/>
      <c r="BS145" s="280">
        <f>SUM(AS145:AT145)</f>
        <v>1091455.97465</v>
      </c>
      <c r="BT145" s="280">
        <f>BB145</f>
        <v>154313.51834356389</v>
      </c>
      <c r="BU145" s="281">
        <f>BS145/B145</f>
        <v>0.20747158224891565</v>
      </c>
      <c r="BV145" s="281">
        <f>BS145/C145</f>
        <v>0.61856101831964172</v>
      </c>
      <c r="BW145" s="279"/>
      <c r="BX145" s="280">
        <f>H145</f>
        <v>406051.17219999997</v>
      </c>
      <c r="BY145" s="280">
        <f>BX145/D145</f>
        <v>94268.223912854373</v>
      </c>
      <c r="BZ145" s="281">
        <f>BX145/B145</f>
        <v>7.7185045596892418E-2</v>
      </c>
      <c r="CA145" s="281">
        <f>BX145/C145</f>
        <v>0.23012144548153551</v>
      </c>
      <c r="CC145" s="21"/>
    </row>
    <row r="146" spans="1:81" ht="14.25" customHeight="1" x14ac:dyDescent="0.35">
      <c r="A146" s="86" t="s">
        <v>32</v>
      </c>
      <c r="B146" s="87">
        <f>'JMP Total sum FINAL calcs'!V146*100/'JMP Total sum FINAL calcs'!U146</f>
        <v>81340045.872004673</v>
      </c>
      <c r="C146" s="87">
        <f t="shared" si="0"/>
        <v>45647998.151999995</v>
      </c>
      <c r="D146" s="88">
        <f>[1]HH_Islam_wealth!D149</f>
        <v>5.3020675050332002</v>
      </c>
      <c r="E146" s="88">
        <v>8.1958300000000008</v>
      </c>
      <c r="F146" s="88">
        <v>3741234.48288</v>
      </c>
      <c r="G146" s="89">
        <v>18.62754</v>
      </c>
      <c r="H146" s="89">
        <v>8503098.9860900007</v>
      </c>
      <c r="I146" s="89">
        <v>51.540300000000002</v>
      </c>
      <c r="J146" s="89">
        <v>23527117.288849998</v>
      </c>
      <c r="K146" s="89"/>
      <c r="L146" s="89"/>
      <c r="M146" s="89">
        <v>18.167899999999999</v>
      </c>
      <c r="N146" s="89">
        <v>8293280.8662799997</v>
      </c>
      <c r="O146" s="89">
        <f t="shared" ref="O146:P146" si="628">M146</f>
        <v>18.167899999999999</v>
      </c>
      <c r="P146" s="89">
        <f t="shared" si="628"/>
        <v>8293280.8662799997</v>
      </c>
      <c r="Q146" s="89">
        <v>11.664260000000001</v>
      </c>
      <c r="R146" s="89">
        <v>5324501.0107800001</v>
      </c>
      <c r="S146" s="89"/>
      <c r="T146" s="90"/>
      <c r="U146" s="89">
        <v>0.11792999999999999</v>
      </c>
      <c r="V146" s="89">
        <v>53833.748200000002</v>
      </c>
      <c r="W146" s="89">
        <v>0.22842000000000001</v>
      </c>
      <c r="X146" s="89">
        <v>104271.3009</v>
      </c>
      <c r="Y146" s="89">
        <v>29.485800000000001</v>
      </c>
      <c r="Z146" s="89">
        <v>13459676.827959999</v>
      </c>
      <c r="AA146" s="87">
        <f t="shared" si="604"/>
        <v>8293280.8662799997</v>
      </c>
      <c r="AB146" s="91">
        <f t="shared" si="605"/>
        <v>0.60900379673803906</v>
      </c>
      <c r="AC146" s="87">
        <f t="shared" si="606"/>
        <v>32784.95704643958</v>
      </c>
      <c r="AD146" s="87">
        <f t="shared" si="607"/>
        <v>21048.791153560425</v>
      </c>
      <c r="AE146" s="87">
        <f t="shared" si="608"/>
        <v>63501.618138914513</v>
      </c>
      <c r="AF146" s="87">
        <f t="shared" si="609"/>
        <v>40769.682761085489</v>
      </c>
      <c r="AG146" s="87">
        <f t="shared" si="610"/>
        <v>8196994.2910946459</v>
      </c>
      <c r="AH146" s="87">
        <f t="shared" si="611"/>
        <v>5262682.5368653536</v>
      </c>
      <c r="AI146" s="87"/>
      <c r="AJ146" s="87">
        <f>AC146/D146</f>
        <v>6183.4288257018879</v>
      </c>
      <c r="AK146" s="87">
        <f>AD146/($AI$2*D146)</f>
        <v>1323.3071271146596</v>
      </c>
      <c r="AL146" s="87">
        <f>AE146/D146</f>
        <v>11976.765304974531</v>
      </c>
      <c r="AM146" s="87">
        <f>AF146/($AI$2*D146)</f>
        <v>2563.1311258852156</v>
      </c>
      <c r="AN146" s="87">
        <f t="shared" si="612"/>
        <v>14539.896430859746</v>
      </c>
      <c r="AO146" s="87">
        <f>AG146/D146</f>
        <v>1545999.6092681431</v>
      </c>
      <c r="AP146" s="87">
        <f>AH146/($AI$2*D146)</f>
        <v>330857.25721582765</v>
      </c>
      <c r="AQ146" s="87">
        <f t="shared" si="613"/>
        <v>1876856.8664839708</v>
      </c>
      <c r="AR146" s="87">
        <f t="shared" si="614"/>
        <v>1891396.7629148306</v>
      </c>
      <c r="AS146" s="87">
        <f t="shared" si="615"/>
        <v>14328103.755210809</v>
      </c>
      <c r="AT146" s="87">
        <f t="shared" si="616"/>
        <v>9199013.5336391889</v>
      </c>
      <c r="AU146" s="87">
        <f>AS146/D146</f>
        <v>2702361.6243303735</v>
      </c>
      <c r="AV146" s="87">
        <f>AT146/($AI$2*D146)</f>
        <v>578328.70698751986</v>
      </c>
      <c r="AW146" s="87">
        <f t="shared" si="617"/>
        <v>3280690.3313178932</v>
      </c>
      <c r="AX146" s="87"/>
      <c r="AY146" s="87">
        <f t="shared" ref="AY146:AZ146" si="629">AQ146</f>
        <v>1876856.8664839708</v>
      </c>
      <c r="AZ146" s="87">
        <f t="shared" si="629"/>
        <v>1891396.7629148306</v>
      </c>
      <c r="BA146" s="87">
        <f t="shared" si="17"/>
        <v>13563948.128860001</v>
      </c>
      <c r="BB146" s="87">
        <f t="shared" si="619"/>
        <v>3280690.3313178932</v>
      </c>
      <c r="BC146" s="87">
        <f t="shared" si="620"/>
        <v>5157547.1978018638</v>
      </c>
      <c r="BD146" s="87">
        <f t="shared" si="578"/>
        <v>155015.6633140026</v>
      </c>
      <c r="BE146" s="87">
        <f t="shared" si="579"/>
        <v>1111678.1299295467</v>
      </c>
      <c r="BF146" s="87">
        <f t="shared" ref="BF146:BG146" si="630">AZ146-BD146</f>
        <v>1736381.099600828</v>
      </c>
      <c r="BG146" s="87">
        <f t="shared" si="630"/>
        <v>12452269.998930454</v>
      </c>
      <c r="BI146" s="280">
        <f>0.75*BE146</f>
        <v>833758.59744716005</v>
      </c>
      <c r="BJ146" s="280">
        <f>0.75*BD146</f>
        <v>116261.74748550195</v>
      </c>
      <c r="BK146" s="281">
        <f>BI146/B146</f>
        <v>1.0250284328080519E-2</v>
      </c>
      <c r="BL146" s="281">
        <f>BI146/C146</f>
        <v>1.8264954241167097E-2</v>
      </c>
      <c r="BM146" s="279"/>
      <c r="BN146" s="280">
        <f>0.25*BE146+BG146</f>
        <v>12730189.531412842</v>
      </c>
      <c r="BO146" s="280">
        <f>BF146+0.25*BD146</f>
        <v>1775135.0154293287</v>
      </c>
      <c r="BP146" s="281">
        <f>BN146/B146</f>
        <v>0.15650580713274803</v>
      </c>
      <c r="BQ146" s="281">
        <f>BN146/C146</f>
        <v>0.27887727932829598</v>
      </c>
      <c r="BR146" s="279"/>
      <c r="BS146" s="280">
        <f>SUM(AS146:AT146)</f>
        <v>23527117.288849998</v>
      </c>
      <c r="BT146" s="280">
        <f>BB146</f>
        <v>3280690.3313178932</v>
      </c>
      <c r="BU146" s="281">
        <f>BS146/B146</f>
        <v>0.28924396386340712</v>
      </c>
      <c r="BV146" s="281">
        <f>BS146/C146</f>
        <v>0.51540304594538267</v>
      </c>
      <c r="BW146" s="279"/>
      <c r="BX146" s="280">
        <f>H146</f>
        <v>8503098.9860900007</v>
      </c>
      <c r="BY146" s="280">
        <f>BX146/D146</f>
        <v>1603732.6906943552</v>
      </c>
      <c r="BZ146" s="281">
        <f>BX146/B146</f>
        <v>0.1045376713884614</v>
      </c>
      <c r="CA146" s="281">
        <f>BX146/C146</f>
        <v>0.18627539717680808</v>
      </c>
      <c r="CC146" s="21"/>
    </row>
    <row r="147" spans="1:81" ht="14.25" customHeight="1" x14ac:dyDescent="0.35">
      <c r="A147" s="86" t="s">
        <v>140</v>
      </c>
      <c r="B147" s="87">
        <f>'JMP Total sum FINAL calcs'!V147*100/'JMP Total sum FINAL calcs'!U147</f>
        <v>956984.8438145743</v>
      </c>
      <c r="C147" s="87">
        <f t="shared" si="0"/>
        <v>213905.26208000001</v>
      </c>
      <c r="D147" s="88">
        <f>[1]HH_Islam_wealth!D150</f>
        <v>4.8441079038776351</v>
      </c>
      <c r="E147" s="88">
        <v>25.35896</v>
      </c>
      <c r="F147" s="88">
        <v>54244.143530000001</v>
      </c>
      <c r="G147" s="89">
        <v>66.418629999999993</v>
      </c>
      <c r="H147" s="89">
        <v>142072.95152999999</v>
      </c>
      <c r="I147" s="89">
        <v>12.042680000000001</v>
      </c>
      <c r="J147" s="89">
        <v>25759.91562</v>
      </c>
      <c r="K147" s="89">
        <v>0.48520999999999997</v>
      </c>
      <c r="L147" s="89">
        <v>1037.8967600000001</v>
      </c>
      <c r="M147" s="89"/>
      <c r="N147" s="89"/>
      <c r="O147" s="89">
        <f t="shared" ref="O147:P147" si="631">K147</f>
        <v>0.48520999999999997</v>
      </c>
      <c r="P147" s="89">
        <f t="shared" si="631"/>
        <v>1037.8967600000001</v>
      </c>
      <c r="Q147" s="89">
        <v>2.1185900000000002</v>
      </c>
      <c r="R147" s="89">
        <v>4531.7763299999997</v>
      </c>
      <c r="S147" s="89">
        <v>18.934889999999999</v>
      </c>
      <c r="T147" s="90">
        <v>40502.721839999998</v>
      </c>
      <c r="U147" s="89">
        <v>0</v>
      </c>
      <c r="V147" s="89">
        <v>0</v>
      </c>
      <c r="W147" s="89">
        <v>0.4</v>
      </c>
      <c r="X147" s="89">
        <v>855.62104999999997</v>
      </c>
      <c r="Y147" s="89">
        <v>21.13869</v>
      </c>
      <c r="Z147" s="89">
        <v>45216.773880000001</v>
      </c>
      <c r="AA147" s="87">
        <f t="shared" si="604"/>
        <v>41540.618600000002</v>
      </c>
      <c r="AB147" s="91">
        <f t="shared" si="605"/>
        <v>0.90163792577127055</v>
      </c>
      <c r="AC147" s="87">
        <f t="shared" si="606"/>
        <v>0</v>
      </c>
      <c r="AD147" s="87">
        <f t="shared" si="607"/>
        <v>0</v>
      </c>
      <c r="AE147" s="87">
        <f t="shared" si="608"/>
        <v>771.4603887682365</v>
      </c>
      <c r="AF147" s="87">
        <f t="shared" si="609"/>
        <v>84.160661231763427</v>
      </c>
      <c r="AG147" s="87">
        <f t="shared" si="610"/>
        <v>40769.158211231763</v>
      </c>
      <c r="AH147" s="87">
        <f t="shared" si="611"/>
        <v>4447.6156687682351</v>
      </c>
      <c r="AI147" s="87"/>
      <c r="AJ147" s="87">
        <f>AC147/D147</f>
        <v>0</v>
      </c>
      <c r="AK147" s="87">
        <f>AD147/($AI$2*D147)</f>
        <v>0</v>
      </c>
      <c r="AL147" s="87">
        <f>AE147/D147</f>
        <v>159.25747404402244</v>
      </c>
      <c r="AM147" s="87">
        <f>AF147/($AI$2*D147)</f>
        <v>5.7912735018690844</v>
      </c>
      <c r="AN147" s="87">
        <f t="shared" si="612"/>
        <v>165.04874754589153</v>
      </c>
      <c r="AO147" s="87">
        <f>AG147/D147</f>
        <v>8416.2365951007541</v>
      </c>
      <c r="AP147" s="87">
        <f>AH147/($AI$2*D147)</f>
        <v>306.04986215714325</v>
      </c>
      <c r="AQ147" s="87">
        <f t="shared" si="613"/>
        <v>8722.2864572578983</v>
      </c>
      <c r="AR147" s="87">
        <f t="shared" si="614"/>
        <v>8887.3352048037905</v>
      </c>
      <c r="AS147" s="87">
        <f t="shared" si="615"/>
        <v>23226.116887659751</v>
      </c>
      <c r="AT147" s="87">
        <f t="shared" si="616"/>
        <v>2533.7987323402472</v>
      </c>
      <c r="AU147" s="87">
        <f>AS147/D147</f>
        <v>4794.7150122456178</v>
      </c>
      <c r="AV147" s="87">
        <f>AT147/($AI$2*D147)</f>
        <v>174.35606188100391</v>
      </c>
      <c r="AW147" s="87">
        <f t="shared" si="617"/>
        <v>4969.0710741266221</v>
      </c>
      <c r="AX147" s="87"/>
      <c r="AY147" s="87">
        <f t="shared" ref="AY147:AZ147" si="632">AQ147</f>
        <v>8722.2864572578983</v>
      </c>
      <c r="AZ147" s="87">
        <f t="shared" si="632"/>
        <v>8887.3352048037905</v>
      </c>
      <c r="BA147" s="87">
        <f t="shared" si="17"/>
        <v>46072.394930000002</v>
      </c>
      <c r="BB147" s="87">
        <f t="shared" si="619"/>
        <v>4969.0710741266221</v>
      </c>
      <c r="BC147" s="87">
        <f t="shared" si="620"/>
        <v>13691.357531384521</v>
      </c>
      <c r="BD147" s="87">
        <f t="shared" si="578"/>
        <v>2253.735779652111</v>
      </c>
      <c r="BE147" s="87">
        <f t="shared" si="579"/>
        <v>11683.480201340728</v>
      </c>
      <c r="BF147" s="87">
        <f t="shared" ref="BF147:BG147" si="633">AZ147-BD147</f>
        <v>6633.5994251516795</v>
      </c>
      <c r="BG147" s="87">
        <f t="shared" si="633"/>
        <v>34388.914728659278</v>
      </c>
      <c r="BI147" s="280">
        <f>0.75*BE147</f>
        <v>8762.610151005545</v>
      </c>
      <c r="BJ147" s="280">
        <f>0.75*BD147</f>
        <v>1690.3018347390832</v>
      </c>
      <c r="BK147" s="281">
        <f>BI147/B147</f>
        <v>9.156477459013334E-3</v>
      </c>
      <c r="BL147" s="281">
        <f>BI147/C147</f>
        <v>4.0964911595902452E-2</v>
      </c>
      <c r="BM147" s="279"/>
      <c r="BN147" s="280">
        <f>0.25*BE147+BG147</f>
        <v>37309.784778994457</v>
      </c>
      <c r="BO147" s="280">
        <f>BF147+0.25*BD147</f>
        <v>7197.033370064707</v>
      </c>
      <c r="BP147" s="281">
        <f>BN147/B147</f>
        <v>3.8986808432907236E-2</v>
      </c>
      <c r="BQ147" s="281">
        <f>BN147/C147</f>
        <v>0.17442200540649017</v>
      </c>
      <c r="BR147" s="279"/>
      <c r="BS147" s="280">
        <f>SUM(AS147:AT147)</f>
        <v>25759.91562</v>
      </c>
      <c r="BT147" s="280">
        <f>BB147</f>
        <v>4969.0710741266221</v>
      </c>
      <c r="BU147" s="281">
        <f>BS147/B147</f>
        <v>2.6917788496336154E-2</v>
      </c>
      <c r="BV147" s="281">
        <f>BS147/C147</f>
        <v>0.12042675046659608</v>
      </c>
      <c r="BW147" s="279"/>
      <c r="BX147" s="280">
        <f>H147</f>
        <v>142072.95152999999</v>
      </c>
      <c r="BY147" s="280">
        <f>BX147/D147</f>
        <v>29329.022876693714</v>
      </c>
      <c r="BZ147" s="281">
        <f>BX147/B147</f>
        <v>0.14845893584238215</v>
      </c>
      <c r="CA147" s="281">
        <f>BX147/C147</f>
        <v>0.66418633253101123</v>
      </c>
      <c r="CC147" s="21"/>
    </row>
    <row r="148" spans="1:81" ht="14.25" customHeight="1" x14ac:dyDescent="0.35">
      <c r="A148" s="86" t="s">
        <v>141</v>
      </c>
      <c r="B148" s="87">
        <f>'JMP Total sum FINAL calcs'!V148*100/'JMP Total sum FINAL calcs'!U148</f>
        <v>1267689.4190510977</v>
      </c>
      <c r="C148" s="87">
        <f t="shared" si="0"/>
        <v>359440.49185000005</v>
      </c>
      <c r="D148" s="88">
        <f>[1]HH_Islam_wealth!D151</f>
        <v>4.8441079038776351</v>
      </c>
      <c r="E148" s="88">
        <v>22.25243</v>
      </c>
      <c r="F148" s="88">
        <v>79984.253649999999</v>
      </c>
      <c r="G148" s="89">
        <v>3.63266</v>
      </c>
      <c r="H148" s="89">
        <v>13057.250969999999</v>
      </c>
      <c r="I148" s="89">
        <v>32.920870000000001</v>
      </c>
      <c r="J148" s="89">
        <v>118330.93704999999</v>
      </c>
      <c r="K148" s="89"/>
      <c r="L148" s="89"/>
      <c r="M148" s="89">
        <v>57.251530000000002</v>
      </c>
      <c r="N148" s="89">
        <v>205785.19524</v>
      </c>
      <c r="O148" s="89">
        <f t="shared" ref="O148:P148" si="634">M148</f>
        <v>57.251530000000002</v>
      </c>
      <c r="P148" s="89">
        <f t="shared" si="634"/>
        <v>205785.19524</v>
      </c>
      <c r="Q148" s="89">
        <v>6.1949399999999999</v>
      </c>
      <c r="R148" s="89">
        <v>22267.10859</v>
      </c>
      <c r="S148" s="89"/>
      <c r="T148" s="90"/>
      <c r="U148" s="89">
        <v>6.6</v>
      </c>
      <c r="V148" s="89">
        <v>23723.072459999999</v>
      </c>
      <c r="W148" s="89">
        <v>5.3</v>
      </c>
      <c r="X148" s="89">
        <v>19050.34607</v>
      </c>
      <c r="Y148" s="89">
        <v>51.546469999999999</v>
      </c>
      <c r="Z148" s="89">
        <v>185278.88531000001</v>
      </c>
      <c r="AA148" s="87">
        <f t="shared" si="604"/>
        <v>205785.19524</v>
      </c>
      <c r="AB148" s="91">
        <f t="shared" si="605"/>
        <v>0.90235964199423813</v>
      </c>
      <c r="AC148" s="87">
        <f t="shared" si="606"/>
        <v>21406.74317200897</v>
      </c>
      <c r="AD148" s="87">
        <f t="shared" si="607"/>
        <v>2316.32928799103</v>
      </c>
      <c r="AE148" s="87">
        <f t="shared" si="608"/>
        <v>17190.263459591541</v>
      </c>
      <c r="AF148" s="87">
        <f t="shared" si="609"/>
        <v>1860.0826104084588</v>
      </c>
      <c r="AG148" s="87">
        <f t="shared" si="610"/>
        <v>167188.18861742312</v>
      </c>
      <c r="AH148" s="87">
        <f t="shared" si="611"/>
        <v>18090.696692576897</v>
      </c>
      <c r="AI148" s="87"/>
      <c r="AJ148" s="87">
        <f>AC148/D148</f>
        <v>4419.1301260802211</v>
      </c>
      <c r="AK148" s="87">
        <f>AD148/($AI$2*D148)</f>
        <v>159.39152842685741</v>
      </c>
      <c r="AL148" s="87">
        <f>AE148/D148</f>
        <v>3548.6954049539222</v>
      </c>
      <c r="AM148" s="87">
        <f>AF148/($AI$2*D148)</f>
        <v>127.9962273975146</v>
      </c>
      <c r="AN148" s="87">
        <f t="shared" si="612"/>
        <v>3676.691632351437</v>
      </c>
      <c r="AO148" s="87">
        <f>AG148/D148</f>
        <v>34513.720985362757</v>
      </c>
      <c r="AP148" s="87">
        <f>AH148/($AI$2*D148)</f>
        <v>1244.859187804602</v>
      </c>
      <c r="AQ148" s="87">
        <f t="shared" si="613"/>
        <v>35758.580173167356</v>
      </c>
      <c r="AR148" s="87">
        <f t="shared" si="614"/>
        <v>39435.271805518794</v>
      </c>
      <c r="AS148" s="87">
        <f t="shared" si="615"/>
        <v>106777.06199328072</v>
      </c>
      <c r="AT148" s="87">
        <f t="shared" si="616"/>
        <v>11553.875056719271</v>
      </c>
      <c r="AU148" s="87">
        <f>AS148/D148</f>
        <v>22042.667940531897</v>
      </c>
      <c r="AV148" s="87">
        <f>AT148/($AI$2*D148)</f>
        <v>795.04663438446312</v>
      </c>
      <c r="AW148" s="87">
        <f t="shared" si="617"/>
        <v>22837.714574916361</v>
      </c>
      <c r="AX148" s="87"/>
      <c r="AY148" s="87">
        <f t="shared" ref="AY148:AZ148" si="635">AQ148</f>
        <v>35758.580173167356</v>
      </c>
      <c r="AZ148" s="87">
        <f t="shared" si="635"/>
        <v>39435.271805518794</v>
      </c>
      <c r="BA148" s="87">
        <f t="shared" si="17"/>
        <v>204329.23138000001</v>
      </c>
      <c r="BB148" s="87">
        <f t="shared" si="619"/>
        <v>22837.714574916361</v>
      </c>
      <c r="BC148" s="87">
        <f t="shared" si="620"/>
        <v>58596.294748083717</v>
      </c>
      <c r="BD148" s="87">
        <f t="shared" si="578"/>
        <v>8775.3062538328068</v>
      </c>
      <c r="BE148" s="87">
        <f t="shared" si="579"/>
        <v>45468.219182372537</v>
      </c>
      <c r="BF148" s="87">
        <f t="shared" ref="BF148:BG148" si="636">AZ148-BD148</f>
        <v>30659.965551685986</v>
      </c>
      <c r="BG148" s="87">
        <f t="shared" si="636"/>
        <v>158861.01219762748</v>
      </c>
      <c r="BI148" s="280">
        <f>0.75*BE148</f>
        <v>34101.164386779405</v>
      </c>
      <c r="BJ148" s="280">
        <f>0.75*BD148</f>
        <v>6581.4796903746046</v>
      </c>
      <c r="BK148" s="281">
        <f>BI148/B148</f>
        <v>2.6900251650207128E-2</v>
      </c>
      <c r="BL148" s="281">
        <f>BI148/C148</f>
        <v>9.4872907087525174E-2</v>
      </c>
      <c r="BM148" s="279"/>
      <c r="BN148" s="280">
        <f>0.25*BE148+BG148</f>
        <v>170228.06699322062</v>
      </c>
      <c r="BO148" s="280">
        <f>BF148+0.25*BD148</f>
        <v>32853.792115144184</v>
      </c>
      <c r="BP148" s="281">
        <f>BN148/B148</f>
        <v>0.13428215494662823</v>
      </c>
      <c r="BQ148" s="281">
        <f>BN148/C148</f>
        <v>0.47359179294763309</v>
      </c>
      <c r="BR148" s="279"/>
      <c r="BS148" s="280">
        <f>SUM(AS148:AT148)</f>
        <v>118330.93704999999</v>
      </c>
      <c r="BT148" s="280">
        <f>BB148</f>
        <v>22837.714574916361</v>
      </c>
      <c r="BU148" s="281">
        <f>BS148/B148</f>
        <v>9.3343791682488075E-2</v>
      </c>
      <c r="BV148" s="281">
        <f>BS148/C148</f>
        <v>0.32920870000194991</v>
      </c>
      <c r="BW148" s="279"/>
      <c r="BX148" s="280">
        <f>H148</f>
        <v>13057.250969999999</v>
      </c>
      <c r="BY148" s="280">
        <f>BX148/D148</f>
        <v>2695.491353433285</v>
      </c>
      <c r="BZ148" s="281">
        <f>BX148/B148</f>
        <v>1.0300039405372437E-2</v>
      </c>
      <c r="CA148" s="281">
        <f>BX148/C148</f>
        <v>3.6326599996555166E-2</v>
      </c>
      <c r="CC148" s="21"/>
    </row>
    <row r="149" spans="1:81" ht="14.25" customHeight="1" x14ac:dyDescent="0.35">
      <c r="A149" s="86" t="s">
        <v>174</v>
      </c>
      <c r="B149" s="87" t="e">
        <f>'JMP Total sum FINAL calcs'!V149*100/'JMP Total sum FINAL calcs'!U149</f>
        <v>#DIV/0!</v>
      </c>
      <c r="C149" s="87">
        <f t="shared" si="0"/>
        <v>0</v>
      </c>
      <c r="D149" s="88">
        <f>[1]HH_Islam_wealth!D152</f>
        <v>4.8441079038776351</v>
      </c>
      <c r="E149" s="92"/>
      <c r="F149" s="92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90"/>
      <c r="U149" s="89"/>
      <c r="V149" s="89"/>
      <c r="W149" s="89"/>
      <c r="X149" s="89"/>
      <c r="Y149" s="89"/>
      <c r="Z149" s="89"/>
      <c r="AA149" s="87"/>
      <c r="AB149" s="91"/>
      <c r="AC149" s="87"/>
      <c r="AD149" s="87"/>
      <c r="AE149" s="87"/>
      <c r="AF149" s="87"/>
      <c r="AG149" s="87"/>
      <c r="AH149" s="87"/>
      <c r="AI149" s="87"/>
      <c r="AJ149" s="87"/>
      <c r="AK149" s="87"/>
      <c r="AL149" s="87"/>
      <c r="AM149" s="87"/>
      <c r="AN149" s="87"/>
      <c r="AO149" s="87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 t="s">
        <v>238</v>
      </c>
      <c r="AZ149" s="87">
        <f>AR149</f>
        <v>0</v>
      </c>
      <c r="BA149" s="87">
        <f t="shared" si="17"/>
        <v>0</v>
      </c>
      <c r="BB149" s="87" t="s">
        <v>238</v>
      </c>
      <c r="BC149" s="87" t="s">
        <v>238</v>
      </c>
      <c r="BD149" s="87">
        <f t="shared" si="578"/>
        <v>0</v>
      </c>
      <c r="BE149" s="87">
        <f t="shared" si="579"/>
        <v>0</v>
      </c>
      <c r="BF149" s="87">
        <f t="shared" ref="BF149:BG149" si="637">AZ149-BD149</f>
        <v>0</v>
      </c>
      <c r="BG149" s="87">
        <f t="shared" si="637"/>
        <v>0</v>
      </c>
      <c r="BI149" s="280">
        <f>0.75*BE149</f>
        <v>0</v>
      </c>
      <c r="BJ149" s="280">
        <f>0.75*BD149</f>
        <v>0</v>
      </c>
      <c r="BK149" s="281" t="e">
        <f>BI149/B149</f>
        <v>#DIV/0!</v>
      </c>
      <c r="BL149" s="281" t="e">
        <f>BI149/C149</f>
        <v>#DIV/0!</v>
      </c>
      <c r="BM149" s="279"/>
      <c r="BN149" s="280">
        <f>0.25*BE149+BG149</f>
        <v>0</v>
      </c>
      <c r="BO149" s="280">
        <f>BF149+0.25*BD149</f>
        <v>0</v>
      </c>
      <c r="BP149" s="281" t="e">
        <f>BN149/B149</f>
        <v>#DIV/0!</v>
      </c>
      <c r="BQ149" s="281" t="e">
        <f>BN149/C149</f>
        <v>#DIV/0!</v>
      </c>
      <c r="BR149" s="279"/>
      <c r="BS149" s="280">
        <f>SUM(AS149:AT149)</f>
        <v>0</v>
      </c>
      <c r="BT149" s="280" t="str">
        <f>BB149</f>
        <v>-</v>
      </c>
      <c r="BU149" s="281" t="e">
        <f>BS149/B149</f>
        <v>#DIV/0!</v>
      </c>
      <c r="BV149" s="281" t="e">
        <f>BS149/C149</f>
        <v>#DIV/0!</v>
      </c>
      <c r="BW149" s="279"/>
      <c r="BX149" s="280">
        <f>H149</f>
        <v>0</v>
      </c>
      <c r="BY149" s="280">
        <f>BX149/D149</f>
        <v>0</v>
      </c>
      <c r="BZ149" s="281" t="e">
        <f>BX149/B149</f>
        <v>#DIV/0!</v>
      </c>
      <c r="CA149" s="281" t="e">
        <f>BX149/C149</f>
        <v>#DIV/0!</v>
      </c>
      <c r="CC149" s="21"/>
    </row>
    <row r="150" spans="1:81" ht="14.25" customHeight="1" x14ac:dyDescent="0.35">
      <c r="A150" s="86" t="s">
        <v>143</v>
      </c>
      <c r="B150" s="87">
        <f>'JMP Total sum FINAL calcs'!V150*100/'JMP Total sum FINAL calcs'!U150</f>
        <v>1367255.1948478441</v>
      </c>
      <c r="C150" s="87">
        <f t="shared" si="0"/>
        <v>1044240.2425000001</v>
      </c>
      <c r="D150" s="88">
        <f>[1]HH_Islam_wealth!D153</f>
        <v>4.7371804236669099</v>
      </c>
      <c r="E150" s="88">
        <v>50.563389999999998</v>
      </c>
      <c r="F150" s="88">
        <v>528003.31330000004</v>
      </c>
      <c r="G150" s="89">
        <v>9.0238300000000002</v>
      </c>
      <c r="H150" s="89">
        <v>94230.483949999994</v>
      </c>
      <c r="I150" s="89">
        <v>8.5674200000000003</v>
      </c>
      <c r="J150" s="89">
        <v>89464.479670000001</v>
      </c>
      <c r="K150" s="89"/>
      <c r="L150" s="89"/>
      <c r="M150" s="89">
        <v>60.658389999999997</v>
      </c>
      <c r="N150" s="89">
        <v>633419.32831000001</v>
      </c>
      <c r="O150" s="89">
        <f t="shared" ref="O150:P150" si="638">M150</f>
        <v>60.658389999999997</v>
      </c>
      <c r="P150" s="89">
        <f t="shared" si="638"/>
        <v>633419.32831000001</v>
      </c>
      <c r="Q150" s="89">
        <v>21.750350000000001</v>
      </c>
      <c r="R150" s="89">
        <v>227125.95056999999</v>
      </c>
      <c r="S150" s="89"/>
      <c r="T150" s="90"/>
      <c r="U150" s="89">
        <v>2.54684</v>
      </c>
      <c r="V150" s="89">
        <v>26595.125759999999</v>
      </c>
      <c r="W150" s="89">
        <v>3.2</v>
      </c>
      <c r="X150" s="89">
        <v>33415.687760000001</v>
      </c>
      <c r="Y150" s="89">
        <v>76.661910000000006</v>
      </c>
      <c r="Z150" s="89">
        <v>800534.46536000003</v>
      </c>
      <c r="AA150" s="87">
        <f t="shared" ref="AA150:AA164" si="639">P150+T150</f>
        <v>633419.32831000001</v>
      </c>
      <c r="AB150" s="91">
        <f t="shared" ref="AB150:AB164" si="640">AA150/(AA150+R150)</f>
        <v>0.7360674026756564</v>
      </c>
      <c r="AC150" s="87">
        <f t="shared" ref="AC150:AC164" si="641">V150*AB150</f>
        <v>19575.805141995643</v>
      </c>
      <c r="AD150" s="87">
        <f t="shared" ref="AD150:AD164" si="642">V150*(1-AB150)</f>
        <v>7019.3206180043571</v>
      </c>
      <c r="AE150" s="87">
        <f t="shared" ref="AE150:AE164" si="643">X150*AB150</f>
        <v>24596.198498123922</v>
      </c>
      <c r="AF150" s="87">
        <f t="shared" ref="AF150:AF164" si="644">X150*(1-AB150)</f>
        <v>8819.4892618760769</v>
      </c>
      <c r="AG150" s="87">
        <f t="shared" ref="AG150:AG164" si="645">Z150*AB150</f>
        <v>589247.32466988044</v>
      </c>
      <c r="AH150" s="87">
        <f t="shared" ref="AH150:AH164" si="646">Z150*(1-AB150)</f>
        <v>211287.14069011959</v>
      </c>
      <c r="AI150" s="87"/>
      <c r="AJ150" s="87">
        <f>AC150/D150</f>
        <v>4132.3748287473072</v>
      </c>
      <c r="AK150" s="87">
        <f>AD150/($AI$2*D150)</f>
        <v>493.91691472110682</v>
      </c>
      <c r="AL150" s="87">
        <f>AE150/D150</f>
        <v>5192.1599555806533</v>
      </c>
      <c r="AM150" s="87">
        <f>AF150/($AI$2*D150)</f>
        <v>620.58640183332045</v>
      </c>
      <c r="AN150" s="87">
        <f t="shared" ref="AN150:AN164" si="647">AL150+AM150</f>
        <v>5812.7463574139738</v>
      </c>
      <c r="AO150" s="87">
        <f>AG150/D150</f>
        <v>124387.77331047098</v>
      </c>
      <c r="AP150" s="87">
        <f>AH150/($AI$2*D150)</f>
        <v>14867.292481587498</v>
      </c>
      <c r="AQ150" s="87">
        <f t="shared" ref="AQ150:AQ164" si="648">AO150+AP150</f>
        <v>139255.06579205848</v>
      </c>
      <c r="AR150" s="87">
        <f t="shared" ref="AR150:AR164" si="649">AQ150+AN150</f>
        <v>145067.81214947245</v>
      </c>
      <c r="AS150" s="87">
        <f t="shared" ref="AS150:AS164" si="650">J150*AB150</f>
        <v>65851.88718242597</v>
      </c>
      <c r="AT150" s="87">
        <f t="shared" ref="AT150:AT164" si="651">J150*(1-AB150)</f>
        <v>23612.592487574035</v>
      </c>
      <c r="AU150" s="87">
        <f>AS150/D150</f>
        <v>13901.072218704305</v>
      </c>
      <c r="AV150" s="87">
        <f>AT150/($AI$2*D150)</f>
        <v>1661.5082092296745</v>
      </c>
      <c r="AW150" s="87">
        <f t="shared" ref="AW150:AW164" si="652">SUM(AU150:AV150)</f>
        <v>15562.580427933979</v>
      </c>
      <c r="AX150" s="87"/>
      <c r="AY150" s="87">
        <f t="shared" ref="AY150:AZ150" si="653">AQ150</f>
        <v>139255.06579205848</v>
      </c>
      <c r="AZ150" s="87">
        <f t="shared" si="653"/>
        <v>145067.81214947245</v>
      </c>
      <c r="BA150" s="87">
        <f t="shared" si="17"/>
        <v>833950.15312000003</v>
      </c>
      <c r="BB150" s="87">
        <f t="shared" ref="BB150:BB164" si="654">AW150</f>
        <v>15562.580427933979</v>
      </c>
      <c r="BC150" s="87">
        <f t="shared" ref="BC150:BC164" si="655">BB150+AY150</f>
        <v>154817.64621999246</v>
      </c>
      <c r="BD150" s="87">
        <f t="shared" si="578"/>
        <v>73351.203621605135</v>
      </c>
      <c r="BE150" s="87">
        <f t="shared" si="579"/>
        <v>421673.46832766273</v>
      </c>
      <c r="BF150" s="87">
        <f t="shared" ref="BF150:BG150" si="656">AZ150-BD150</f>
        <v>71716.608527867313</v>
      </c>
      <c r="BG150" s="87">
        <f t="shared" si="656"/>
        <v>412276.6847923373</v>
      </c>
      <c r="BI150" s="280">
        <f>0.75*BE150</f>
        <v>316255.10124574706</v>
      </c>
      <c r="BJ150" s="280">
        <f>0.75*BD150</f>
        <v>55013.402716203855</v>
      </c>
      <c r="BK150" s="281">
        <f>BI150/B150</f>
        <v>0.23130656401048943</v>
      </c>
      <c r="BL150" s="281">
        <f>BI150/C150</f>
        <v>0.30285664962365882</v>
      </c>
      <c r="BM150" s="279"/>
      <c r="BN150" s="280">
        <f>0.25*BE150+BG150</f>
        <v>517695.05187425297</v>
      </c>
      <c r="BO150" s="280">
        <f>BF150+0.25*BD150</f>
        <v>90054.409433268593</v>
      </c>
      <c r="BP150" s="281">
        <f>BN150/B150</f>
        <v>0.37863820435647716</v>
      </c>
      <c r="BQ150" s="281">
        <f>BN150/C150</f>
        <v>0.49576240294555873</v>
      </c>
      <c r="BR150" s="279"/>
      <c r="BS150" s="280">
        <f>SUM(AS150:AT150)</f>
        <v>89464.479670000001</v>
      </c>
      <c r="BT150" s="280">
        <f>BB150</f>
        <v>15562.580427933979</v>
      </c>
      <c r="BU150" s="281">
        <f>BS150/B150</f>
        <v>6.5433636681085067E-2</v>
      </c>
      <c r="BV150" s="281">
        <f>BS150/C150</f>
        <v>8.5674230918178773E-2</v>
      </c>
      <c r="BW150" s="279"/>
      <c r="BX150" s="280">
        <f>H150</f>
        <v>94230.483949999994</v>
      </c>
      <c r="BY150" s="280">
        <f>BX150/D150</f>
        <v>19891.681448151176</v>
      </c>
      <c r="BZ150" s="281">
        <f>BX150/B150</f>
        <v>6.8919455786369488E-2</v>
      </c>
      <c r="CA150" s="281">
        <f>BX150/C150</f>
        <v>9.023831884165294E-2</v>
      </c>
      <c r="CC150" s="21"/>
    </row>
    <row r="151" spans="1:81" ht="14.25" customHeight="1" x14ac:dyDescent="0.35">
      <c r="A151" s="86" t="s">
        <v>55</v>
      </c>
      <c r="B151" s="87">
        <f>'JMP Total sum FINAL calcs'!V151*100/'JMP Total sum FINAL calcs'!U151</f>
        <v>104957569.24398701</v>
      </c>
      <c r="C151" s="87">
        <f t="shared" si="0"/>
        <v>83640584.496539995</v>
      </c>
      <c r="D151" s="88">
        <f>[1]HH_Islam_wealth!D154</f>
        <v>4.6145778397678496</v>
      </c>
      <c r="E151" s="88">
        <v>22.997949999999999</v>
      </c>
      <c r="F151" s="88">
        <v>19235621.373009998</v>
      </c>
      <c r="G151" s="89">
        <v>26.74878</v>
      </c>
      <c r="H151" s="89">
        <v>22372838.92591</v>
      </c>
      <c r="I151" s="89">
        <v>67.505210000000005</v>
      </c>
      <c r="J151" s="89">
        <v>56461755.610739999</v>
      </c>
      <c r="K151" s="89">
        <v>0.3715</v>
      </c>
      <c r="L151" s="89">
        <v>310723.96562999999</v>
      </c>
      <c r="M151" s="89"/>
      <c r="N151" s="89"/>
      <c r="O151" s="89">
        <f t="shared" ref="O151:P151" si="657">K151</f>
        <v>0.3715</v>
      </c>
      <c r="P151" s="89">
        <f t="shared" si="657"/>
        <v>310723.96562999999</v>
      </c>
      <c r="Q151" s="89">
        <v>1.5598799999999999</v>
      </c>
      <c r="R151" s="89">
        <v>1304690.5978099999</v>
      </c>
      <c r="S151" s="89">
        <v>3.8146300000000002</v>
      </c>
      <c r="T151" s="90">
        <v>3190575.3964499999</v>
      </c>
      <c r="U151" s="89">
        <v>0.71875999999999995</v>
      </c>
      <c r="V151" s="89">
        <v>601178.05250999995</v>
      </c>
      <c r="W151" s="89">
        <v>0.30109999999999998</v>
      </c>
      <c r="X151" s="89">
        <v>251840.27278</v>
      </c>
      <c r="Y151" s="89">
        <v>4.72614</v>
      </c>
      <c r="Z151" s="89">
        <v>3952971.6345899999</v>
      </c>
      <c r="AA151" s="87">
        <f t="shared" si="639"/>
        <v>3501299.3620799999</v>
      </c>
      <c r="AB151" s="91">
        <f t="shared" si="640"/>
        <v>0.72852823066657801</v>
      </c>
      <c r="AC151" s="87">
        <f t="shared" si="641"/>
        <v>437975.18291068939</v>
      </c>
      <c r="AD151" s="87">
        <f t="shared" si="642"/>
        <v>163202.86959931056</v>
      </c>
      <c r="AE151" s="87">
        <f t="shared" si="643"/>
        <v>183472.74833900176</v>
      </c>
      <c r="AF151" s="87">
        <f t="shared" si="644"/>
        <v>68367.524440998226</v>
      </c>
      <c r="AG151" s="87">
        <f t="shared" si="645"/>
        <v>2879851.4308230234</v>
      </c>
      <c r="AH151" s="87">
        <f t="shared" si="646"/>
        <v>1073120.2037669765</v>
      </c>
      <c r="AI151" s="87"/>
      <c r="AJ151" s="87">
        <f>AC151/D151</f>
        <v>94911.213575437927</v>
      </c>
      <c r="AK151" s="87">
        <f>AD151/($AI$2*D151)</f>
        <v>11788.934637591969</v>
      </c>
      <c r="AL151" s="87">
        <f>AE151/D151</f>
        <v>39759.378801210536</v>
      </c>
      <c r="AM151" s="87">
        <f>AF151/($AI$2*D151)</f>
        <v>4938.5178027059901</v>
      </c>
      <c r="AN151" s="87">
        <f t="shared" si="647"/>
        <v>44697.896603916524</v>
      </c>
      <c r="AO151" s="87">
        <f>AG151/D151</f>
        <v>624076.89951718377</v>
      </c>
      <c r="AP151" s="87">
        <f>AH151/($AI$2*D151)</f>
        <v>77516.675849808118</v>
      </c>
      <c r="AQ151" s="87">
        <f t="shared" si="648"/>
        <v>701593.57536699192</v>
      </c>
      <c r="AR151" s="87">
        <f t="shared" si="649"/>
        <v>746291.47197090846</v>
      </c>
      <c r="AS151" s="87">
        <f t="shared" si="650"/>
        <v>41133982.915421143</v>
      </c>
      <c r="AT151" s="87">
        <f t="shared" si="651"/>
        <v>15327772.695318853</v>
      </c>
      <c r="AU151" s="87">
        <f>AS151/D151</f>
        <v>8913921.1307551619</v>
      </c>
      <c r="AV151" s="87">
        <f>AT151/($AI$2*D151)</f>
        <v>1107199.3457506227</v>
      </c>
      <c r="AW151" s="87">
        <f t="shared" si="652"/>
        <v>10021120.476505784</v>
      </c>
      <c r="AX151" s="87"/>
      <c r="AY151" s="87">
        <f t="shared" ref="AY151:AZ151" si="658">AQ151</f>
        <v>701593.57536699192</v>
      </c>
      <c r="AZ151" s="87">
        <f t="shared" si="658"/>
        <v>746291.47197090846</v>
      </c>
      <c r="BA151" s="87">
        <f t="shared" si="17"/>
        <v>4204811.9073700001</v>
      </c>
      <c r="BB151" s="87">
        <f t="shared" si="654"/>
        <v>10021120.476505784</v>
      </c>
      <c r="BC151" s="87">
        <f t="shared" si="655"/>
        <v>10722714.051872777</v>
      </c>
      <c r="BD151" s="87">
        <f t="shared" si="578"/>
        <v>171631.73957813354</v>
      </c>
      <c r="BE151" s="87">
        <f t="shared" si="579"/>
        <v>967020.54005099891</v>
      </c>
      <c r="BF151" s="87">
        <f t="shared" ref="BF151:BG151" si="659">AZ151-BD151</f>
        <v>574659.73239277489</v>
      </c>
      <c r="BG151" s="87">
        <f t="shared" si="659"/>
        <v>3237791.3673190014</v>
      </c>
      <c r="BI151" s="280">
        <f>0.75*BE151</f>
        <v>725265.40503824921</v>
      </c>
      <c r="BJ151" s="280">
        <f>0.75*BD151</f>
        <v>128723.80468360014</v>
      </c>
      <c r="BK151" s="281">
        <f>BI151/B151</f>
        <v>6.9100819527582518E-3</v>
      </c>
      <c r="BL151" s="281">
        <f>BI151/C151</f>
        <v>8.6712139735017242E-3</v>
      </c>
      <c r="BM151" s="279"/>
      <c r="BN151" s="280">
        <f>0.25*BE151+BG151</f>
        <v>3479546.5023317509</v>
      </c>
      <c r="BO151" s="280">
        <f>BF151+0.25*BD151</f>
        <v>617567.66728730826</v>
      </c>
      <c r="BP151" s="281">
        <f>BN151/B151</f>
        <v>3.3151934895168059E-2</v>
      </c>
      <c r="BQ151" s="281">
        <f>BN151/C151</f>
        <v>4.1601173919052312E-2</v>
      </c>
      <c r="BR151" s="279"/>
      <c r="BS151" s="280">
        <f>SUM(AS151:AT151)</f>
        <v>56461755.610739999</v>
      </c>
      <c r="BT151" s="280">
        <f>BB151</f>
        <v>10021120.476505784</v>
      </c>
      <c r="BU151" s="281">
        <f>BS151/B151</f>
        <v>0.53794839207344425</v>
      </c>
      <c r="BV151" s="281">
        <f>BS151/C151</f>
        <v>0.67505214066355168</v>
      </c>
      <c r="BW151" s="279"/>
      <c r="BX151" s="280">
        <f>H151</f>
        <v>22372838.92591</v>
      </c>
      <c r="BY151" s="280">
        <f>BX151/D151</f>
        <v>4848295.9227827294</v>
      </c>
      <c r="BZ151" s="281">
        <f>BX151/B151</f>
        <v>0.21316079523432499</v>
      </c>
      <c r="CA151" s="281">
        <f>BX151/C151</f>
        <v>0.26748783572687146</v>
      </c>
      <c r="CC151" s="21"/>
    </row>
    <row r="152" spans="1:81" ht="14.25" customHeight="1" x14ac:dyDescent="0.35">
      <c r="A152" s="86" t="s">
        <v>136</v>
      </c>
      <c r="B152" s="87" t="e">
        <f>'JMP Total sum FINAL calcs'!V152*100/'JMP Total sum FINAL calcs'!U152</f>
        <v>#DIV/0!</v>
      </c>
      <c r="C152" s="87">
        <f t="shared" si="0"/>
        <v>223251.14490000001</v>
      </c>
      <c r="D152" s="88">
        <f>[1]HH_Islam_wealth!D155</f>
        <v>4.0975978134522197</v>
      </c>
      <c r="E152" s="88">
        <v>24.234960000000001</v>
      </c>
      <c r="F152" s="88">
        <v>54104.828959999999</v>
      </c>
      <c r="G152" s="89">
        <v>6.5378600000000002</v>
      </c>
      <c r="H152" s="89">
        <v>14595.838680000001</v>
      </c>
      <c r="I152" s="89">
        <v>41.594569999999997</v>
      </c>
      <c r="J152" s="89">
        <v>92860.363230000003</v>
      </c>
      <c r="K152" s="89"/>
      <c r="L152" s="89"/>
      <c r="M152" s="89">
        <v>37.40513</v>
      </c>
      <c r="N152" s="89">
        <v>83507.384749999997</v>
      </c>
      <c r="O152" s="89">
        <f t="shared" ref="O152:P152" si="660">M152</f>
        <v>37.40513</v>
      </c>
      <c r="P152" s="89">
        <f t="shared" si="660"/>
        <v>83507.384749999997</v>
      </c>
      <c r="Q152" s="89">
        <v>14.462440000000001</v>
      </c>
      <c r="R152" s="89">
        <v>32287.558239999998</v>
      </c>
      <c r="S152" s="89"/>
      <c r="T152" s="90"/>
      <c r="U152" s="89">
        <v>8.6587499999999995</v>
      </c>
      <c r="V152" s="89">
        <v>19330.758269999998</v>
      </c>
      <c r="W152" s="89"/>
      <c r="X152" s="89"/>
      <c r="Y152" s="89">
        <v>43.208820000000003</v>
      </c>
      <c r="Z152" s="89">
        <v>96464.184720000005</v>
      </c>
      <c r="AA152" s="87">
        <f t="shared" si="639"/>
        <v>83507.384749999997</v>
      </c>
      <c r="AB152" s="91">
        <f t="shared" si="640"/>
        <v>0.72116607680537193</v>
      </c>
      <c r="AC152" s="87">
        <f t="shared" si="641"/>
        <v>13940.687103248898</v>
      </c>
      <c r="AD152" s="87">
        <f t="shared" si="642"/>
        <v>5390.0711667511014</v>
      </c>
      <c r="AE152" s="87">
        <f t="shared" si="643"/>
        <v>0</v>
      </c>
      <c r="AF152" s="87">
        <f t="shared" si="644"/>
        <v>0</v>
      </c>
      <c r="AG152" s="87">
        <f t="shared" si="645"/>
        <v>69566.697646751112</v>
      </c>
      <c r="AH152" s="87">
        <f t="shared" si="646"/>
        <v>26897.487073248896</v>
      </c>
      <c r="AI152" s="87"/>
      <c r="AJ152" s="87">
        <f>AC152/D152</f>
        <v>3402.1609093704319</v>
      </c>
      <c r="AK152" s="87">
        <f>AD152/($AI$2*D152)</f>
        <v>438.47406961673602</v>
      </c>
      <c r="AL152" s="87">
        <f>AE152/D152</f>
        <v>0</v>
      </c>
      <c r="AM152" s="87">
        <f>AF152/($AI$2*D152)</f>
        <v>0</v>
      </c>
      <c r="AN152" s="87">
        <f t="shared" si="647"/>
        <v>0</v>
      </c>
      <c r="AO152" s="87">
        <f>AG152/D152</f>
        <v>16977.434295373485</v>
      </c>
      <c r="AP152" s="87">
        <f>AH152/($AI$2*D152)</f>
        <v>2188.0695550407377</v>
      </c>
      <c r="AQ152" s="87">
        <f t="shared" si="648"/>
        <v>19165.503850414221</v>
      </c>
      <c r="AR152" s="87">
        <f t="shared" si="649"/>
        <v>19165.503850414221</v>
      </c>
      <c r="AS152" s="87">
        <f t="shared" si="650"/>
        <v>66967.743841300922</v>
      </c>
      <c r="AT152" s="87">
        <f t="shared" si="651"/>
        <v>25892.619388699084</v>
      </c>
      <c r="AU152" s="87">
        <f>AS152/D152</f>
        <v>16343.171509280142</v>
      </c>
      <c r="AV152" s="87">
        <f>AT152/($AI$2*D152)</f>
        <v>2106.3251013146319</v>
      </c>
      <c r="AW152" s="87">
        <f t="shared" si="652"/>
        <v>18449.496610594775</v>
      </c>
      <c r="AX152" s="87"/>
      <c r="AY152" s="87">
        <f t="shared" ref="AY152:AZ152" si="661">AQ152</f>
        <v>19165.503850414221</v>
      </c>
      <c r="AZ152" s="87">
        <f t="shared" si="661"/>
        <v>19165.503850414221</v>
      </c>
      <c r="BA152" s="87">
        <f t="shared" si="17"/>
        <v>96464.184720000005</v>
      </c>
      <c r="BB152" s="87">
        <f t="shared" si="654"/>
        <v>18449.496610594775</v>
      </c>
      <c r="BC152" s="87">
        <f t="shared" si="655"/>
        <v>37615.000461008996</v>
      </c>
      <c r="BD152" s="87">
        <f t="shared" si="578"/>
        <v>4644.7521919463461</v>
      </c>
      <c r="BE152" s="87">
        <f t="shared" si="579"/>
        <v>23378.056581218112</v>
      </c>
      <c r="BF152" s="87">
        <f t="shared" ref="BF152:BG152" si="662">AZ152-BD152</f>
        <v>14520.751658467874</v>
      </c>
      <c r="BG152" s="87">
        <f t="shared" si="662"/>
        <v>73086.128138781889</v>
      </c>
      <c r="BI152" s="280">
        <f>0.75*BE152</f>
        <v>17533.542435913583</v>
      </c>
      <c r="BJ152" s="280">
        <f>0.75*BD152</f>
        <v>3483.5641439597593</v>
      </c>
      <c r="BK152" s="281" t="e">
        <f>BI152/B152</f>
        <v>#DIV/0!</v>
      </c>
      <c r="BL152" s="281">
        <f>BI152/C152</f>
        <v>7.8537301314926339E-2</v>
      </c>
      <c r="BM152" s="279"/>
      <c r="BN152" s="280">
        <f>0.25*BE152+BG152</f>
        <v>78930.642284086411</v>
      </c>
      <c r="BO152" s="280">
        <f>BF152+0.25*BD152</f>
        <v>15681.939706454461</v>
      </c>
      <c r="BP152" s="281" t="e">
        <f>BN152/B152</f>
        <v>#DIV/0!</v>
      </c>
      <c r="BQ152" s="281">
        <f>BN152/C152</f>
        <v>0.35355089587308275</v>
      </c>
      <c r="BR152" s="279"/>
      <c r="BS152" s="280">
        <f>SUM(AS152:AT152)</f>
        <v>92860.363230000003</v>
      </c>
      <c r="BT152" s="280">
        <f>BB152</f>
        <v>18449.496610594775</v>
      </c>
      <c r="BU152" s="281" t="e">
        <f>BS152/B152</f>
        <v>#DIV/0!</v>
      </c>
      <c r="BV152" s="281">
        <f>BS152/C152</f>
        <v>0.41594574250266253</v>
      </c>
      <c r="BW152" s="279"/>
      <c r="BX152" s="280">
        <f>H152</f>
        <v>14595.838680000001</v>
      </c>
      <c r="BY152" s="280">
        <f>BX152/D152</f>
        <v>3562.0476543799768</v>
      </c>
      <c r="BZ152" s="281" t="e">
        <f>BX152/B152</f>
        <v>#DIV/0!</v>
      </c>
      <c r="CA152" s="281">
        <f>BX152/C152</f>
        <v>6.5378561380000338E-2</v>
      </c>
      <c r="CC152" s="21"/>
    </row>
    <row r="153" spans="1:81" ht="14.25" customHeight="1" x14ac:dyDescent="0.35">
      <c r="A153" s="86" t="s">
        <v>146</v>
      </c>
      <c r="B153" s="87">
        <f>'JMP Total sum FINAL calcs'!V153*100/'JMP Total sum FINAL calcs'!U153</f>
        <v>2100567.7795368005</v>
      </c>
      <c r="C153" s="87">
        <f t="shared" si="0"/>
        <v>827644.81819000002</v>
      </c>
      <c r="D153" s="88">
        <f>[1]HH_Islam_wealth!D156</f>
        <v>8.2296813888947593</v>
      </c>
      <c r="E153" s="88">
        <v>53.352060000000002</v>
      </c>
      <c r="F153" s="88">
        <v>441565.56449999998</v>
      </c>
      <c r="G153" s="89">
        <v>2.7330700000000001</v>
      </c>
      <c r="H153" s="89">
        <v>22620.099160000002</v>
      </c>
      <c r="I153" s="89">
        <v>52.749160000000003</v>
      </c>
      <c r="J153" s="89">
        <v>436575.65593000001</v>
      </c>
      <c r="K153" s="89"/>
      <c r="L153" s="89"/>
      <c r="M153" s="89">
        <v>29.607140000000001</v>
      </c>
      <c r="N153" s="89">
        <v>245041.98527999999</v>
      </c>
      <c r="O153" s="89">
        <f t="shared" ref="O153:P153" si="663">M153</f>
        <v>29.607140000000001</v>
      </c>
      <c r="P153" s="89">
        <f t="shared" si="663"/>
        <v>245041.98527999999</v>
      </c>
      <c r="Q153" s="89">
        <v>14.910629999999999</v>
      </c>
      <c r="R153" s="89">
        <v>123407.07782000001</v>
      </c>
      <c r="S153" s="89"/>
      <c r="T153" s="90"/>
      <c r="U153" s="89">
        <v>2.7990000000000001E-2</v>
      </c>
      <c r="V153" s="89">
        <v>231.67833999999999</v>
      </c>
      <c r="W153" s="89">
        <v>1.8767199999999999</v>
      </c>
      <c r="X153" s="89">
        <v>15532.54602</v>
      </c>
      <c r="Y153" s="89">
        <v>42.61307</v>
      </c>
      <c r="Z153" s="89">
        <v>352684.83873999998</v>
      </c>
      <c r="AA153" s="87">
        <f t="shared" si="639"/>
        <v>245041.98527999999</v>
      </c>
      <c r="AB153" s="91">
        <f t="shared" si="640"/>
        <v>0.66506339633029177</v>
      </c>
      <c r="AC153" s="87">
        <f t="shared" si="641"/>
        <v>154.08078365656408</v>
      </c>
      <c r="AD153" s="87">
        <f t="shared" si="642"/>
        <v>77.597556343435912</v>
      </c>
      <c r="AE153" s="87">
        <f t="shared" si="643"/>
        <v>10330.127809717756</v>
      </c>
      <c r="AF153" s="87">
        <f t="shared" si="644"/>
        <v>5202.4182102822442</v>
      </c>
      <c r="AG153" s="87">
        <f t="shared" si="645"/>
        <v>234557.77668662564</v>
      </c>
      <c r="AH153" s="87">
        <f t="shared" si="646"/>
        <v>118127.06205337433</v>
      </c>
      <c r="AI153" s="87"/>
      <c r="AJ153" s="87">
        <f>AC153/D153</f>
        <v>18.722569729671761</v>
      </c>
      <c r="AK153" s="87">
        <f>AD153/($AI$2*D153)</f>
        <v>3.1429955659501427</v>
      </c>
      <c r="AL153" s="87">
        <f>AE153/D153</f>
        <v>1255.2281578795221</v>
      </c>
      <c r="AM153" s="87">
        <f>AF153/($AI$2*D153)</f>
        <v>210.71768413385789</v>
      </c>
      <c r="AN153" s="87">
        <f t="shared" si="647"/>
        <v>1465.9458420133799</v>
      </c>
      <c r="AO153" s="87">
        <f>AG153/D153</f>
        <v>28501.440773046328</v>
      </c>
      <c r="AP153" s="87">
        <f>AH153/($AI$2*D153)</f>
        <v>4784.5943834786667</v>
      </c>
      <c r="AQ153" s="87">
        <f t="shared" si="648"/>
        <v>33286.035156524995</v>
      </c>
      <c r="AR153" s="87">
        <f t="shared" si="649"/>
        <v>34751.980998538376</v>
      </c>
      <c r="AS153" s="87">
        <f t="shared" si="650"/>
        <v>290350.48848793068</v>
      </c>
      <c r="AT153" s="87">
        <f t="shared" si="651"/>
        <v>146225.16744206933</v>
      </c>
      <c r="AU153" s="87">
        <f>AS153/D153</f>
        <v>35280.890567614617</v>
      </c>
      <c r="AV153" s="87">
        <f>AT153/($AI$2*D153)</f>
        <v>5922.6743026118247</v>
      </c>
      <c r="AW153" s="87">
        <f t="shared" si="652"/>
        <v>41203.564870226444</v>
      </c>
      <c r="AX153" s="87"/>
      <c r="AY153" s="87">
        <f t="shared" ref="AY153:AZ153" si="664">AQ153</f>
        <v>33286.035156524995</v>
      </c>
      <c r="AZ153" s="87">
        <f t="shared" si="664"/>
        <v>34751.980998538376</v>
      </c>
      <c r="BA153" s="87">
        <f t="shared" si="17"/>
        <v>368217.38475999999</v>
      </c>
      <c r="BB153" s="87">
        <f t="shared" si="654"/>
        <v>41203.564870226444</v>
      </c>
      <c r="BC153" s="87">
        <f t="shared" si="655"/>
        <v>74489.600026751432</v>
      </c>
      <c r="BD153" s="87">
        <f t="shared" si="578"/>
        <v>18540.897753528792</v>
      </c>
      <c r="BE153" s="87">
        <f t="shared" si="579"/>
        <v>196451.56004758604</v>
      </c>
      <c r="BF153" s="87">
        <f t="shared" ref="BF153:BG153" si="665">AZ153-BD153</f>
        <v>16211.083245009584</v>
      </c>
      <c r="BG153" s="87">
        <f t="shared" si="665"/>
        <v>171765.82471241395</v>
      </c>
      <c r="BI153" s="280">
        <f>0.75*BE153</f>
        <v>147338.67003568955</v>
      </c>
      <c r="BJ153" s="280">
        <f>0.75*BD153</f>
        <v>13905.673315146594</v>
      </c>
      <c r="BK153" s="281">
        <f>BI153/B153</f>
        <v>7.0142306985294917E-2</v>
      </c>
      <c r="BL153" s="281">
        <f>BI153/C153</f>
        <v>0.17802161844969763</v>
      </c>
      <c r="BM153" s="279"/>
      <c r="BN153" s="280">
        <f>0.25*BE153+BG153</f>
        <v>220878.71472431044</v>
      </c>
      <c r="BO153" s="280">
        <f>BF153+0.25*BD153</f>
        <v>20846.30768339178</v>
      </c>
      <c r="BP153" s="281">
        <f>BN153/B153</f>
        <v>0.1051519102958995</v>
      </c>
      <c r="BQ153" s="281">
        <f>BN153/C153</f>
        <v>0.2668762129235055</v>
      </c>
      <c r="BR153" s="279"/>
      <c r="BS153" s="280">
        <f>SUM(AS153:AT153)</f>
        <v>436575.65593000001</v>
      </c>
      <c r="BT153" s="280">
        <f>BB153</f>
        <v>41203.564870226444</v>
      </c>
      <c r="BU153" s="281">
        <f>BS153/B153</f>
        <v>0.20783697635611167</v>
      </c>
      <c r="BV153" s="281">
        <f>BS153/C153</f>
        <v>0.52749155958562</v>
      </c>
      <c r="BW153" s="279"/>
      <c r="BX153" s="280">
        <f>H153</f>
        <v>22620.099160000002</v>
      </c>
      <c r="BY153" s="280">
        <f>BX153/D153</f>
        <v>2748.5996226444272</v>
      </c>
      <c r="BZ153" s="281">
        <f>BX153/B153</f>
        <v>1.0768564280743178E-2</v>
      </c>
      <c r="CA153" s="281">
        <f>BX153/C153</f>
        <v>2.7330684205174559E-2</v>
      </c>
      <c r="CC153" s="21"/>
    </row>
    <row r="154" spans="1:81" ht="14.25" customHeight="1" x14ac:dyDescent="0.35">
      <c r="A154" s="86" t="s">
        <v>39</v>
      </c>
      <c r="B154" s="87">
        <f>'JMP Total sum FINAL calcs'!V154*100/'JMP Total sum FINAL calcs'!U154</f>
        <v>28833620.268165432</v>
      </c>
      <c r="C154" s="87">
        <f t="shared" si="0"/>
        <v>12857779.30287</v>
      </c>
      <c r="D154" s="88">
        <f>[1]HH_Islam_wealth!D157</f>
        <v>3.4928861200744699</v>
      </c>
      <c r="E154" s="88">
        <v>23.558129999999998</v>
      </c>
      <c r="F154" s="88">
        <v>3029052.9003900001</v>
      </c>
      <c r="G154" s="89">
        <v>31.21951</v>
      </c>
      <c r="H154" s="89">
        <v>4014136.29207</v>
      </c>
      <c r="I154" s="89">
        <v>19.326560000000001</v>
      </c>
      <c r="J154" s="89">
        <v>2484966.0433</v>
      </c>
      <c r="K154" s="89"/>
      <c r="L154" s="89"/>
      <c r="M154" s="89">
        <v>11.93172</v>
      </c>
      <c r="N154" s="89">
        <v>1534154.68007</v>
      </c>
      <c r="O154" s="89">
        <f t="shared" ref="O154:P154" si="666">M154</f>
        <v>11.93172</v>
      </c>
      <c r="P154" s="89">
        <f t="shared" si="666"/>
        <v>1534154.68007</v>
      </c>
      <c r="Q154" s="89">
        <v>37.522199999999998</v>
      </c>
      <c r="R154" s="89">
        <v>4824522.2874299996</v>
      </c>
      <c r="S154" s="89"/>
      <c r="T154" s="90"/>
      <c r="U154" s="89">
        <v>0.43557000000000001</v>
      </c>
      <c r="V154" s="89">
        <v>56005.118219999997</v>
      </c>
      <c r="W154" s="89">
        <v>2.4234300000000002</v>
      </c>
      <c r="X154" s="89">
        <v>311599.62689000001</v>
      </c>
      <c r="Y154" s="89">
        <v>46.594920000000002</v>
      </c>
      <c r="Z154" s="89">
        <v>5991072.2223899998</v>
      </c>
      <c r="AA154" s="87">
        <f t="shared" si="639"/>
        <v>1534154.68007</v>
      </c>
      <c r="AB154" s="91">
        <f t="shared" si="640"/>
        <v>0.24126947915600341</v>
      </c>
      <c r="AC154" s="87">
        <f t="shared" si="641"/>
        <v>13512.325703009796</v>
      </c>
      <c r="AD154" s="87">
        <f t="shared" si="642"/>
        <v>42492.792516990201</v>
      </c>
      <c r="AE154" s="87">
        <f t="shared" si="643"/>
        <v>75179.479684955295</v>
      </c>
      <c r="AF154" s="87">
        <f t="shared" si="644"/>
        <v>236420.14720504472</v>
      </c>
      <c r="AG154" s="87">
        <f t="shared" si="645"/>
        <v>1445462.8746820351</v>
      </c>
      <c r="AH154" s="87">
        <f t="shared" si="646"/>
        <v>4545609.3477079645</v>
      </c>
      <c r="AI154" s="87"/>
      <c r="AJ154" s="87">
        <f>AC154/D154</f>
        <v>3868.5274121452626</v>
      </c>
      <c r="AK154" s="87">
        <f>AD154/($AI$2*D154)</f>
        <v>4055.1749142133722</v>
      </c>
      <c r="AL154" s="87">
        <f>AE154/D154</f>
        <v>21523.598852215782</v>
      </c>
      <c r="AM154" s="87">
        <f>AF154/($AI$2*D154)</f>
        <v>22562.062725748045</v>
      </c>
      <c r="AN154" s="87">
        <f t="shared" si="647"/>
        <v>44085.661577963823</v>
      </c>
      <c r="AO154" s="87">
        <f>AG154/D154</f>
        <v>413830.51865750982</v>
      </c>
      <c r="AP154" s="87">
        <f>AH154/($AI$2*D154)</f>
        <v>433796.88424263604</v>
      </c>
      <c r="AQ154" s="87">
        <f t="shared" si="648"/>
        <v>847627.40290014585</v>
      </c>
      <c r="AR154" s="87">
        <f t="shared" si="649"/>
        <v>891713.06447810971</v>
      </c>
      <c r="AS154" s="87">
        <f t="shared" si="650"/>
        <v>599546.46298734564</v>
      </c>
      <c r="AT154" s="87">
        <f t="shared" si="651"/>
        <v>1885419.5803126544</v>
      </c>
      <c r="AU154" s="87">
        <f>AS154/D154</f>
        <v>171647.87009275958</v>
      </c>
      <c r="AV154" s="87">
        <f>AT154/($AI$2*D154)</f>
        <v>179929.48290686103</v>
      </c>
      <c r="AW154" s="87">
        <f t="shared" si="652"/>
        <v>351577.35299962061</v>
      </c>
      <c r="AX154" s="87"/>
      <c r="AY154" s="87">
        <f t="shared" ref="AY154:AZ154" si="667">AQ154</f>
        <v>847627.40290014585</v>
      </c>
      <c r="AZ154" s="87">
        <f t="shared" si="667"/>
        <v>891713.06447810971</v>
      </c>
      <c r="BA154" s="87">
        <f t="shared" si="17"/>
        <v>6302671.8492799997</v>
      </c>
      <c r="BB154" s="87">
        <f t="shared" si="654"/>
        <v>351577.35299962061</v>
      </c>
      <c r="BC154" s="87">
        <f t="shared" si="655"/>
        <v>1199204.7558997665</v>
      </c>
      <c r="BD154" s="87">
        <f t="shared" si="578"/>
        <v>210070.9229567369</v>
      </c>
      <c r="BE154" s="87">
        <f t="shared" si="579"/>
        <v>1484791.6277267863</v>
      </c>
      <c r="BF154" s="87">
        <f t="shared" ref="BF154:BG154" si="668">AZ154-BD154</f>
        <v>681642.14152137283</v>
      </c>
      <c r="BG154" s="87">
        <f t="shared" si="668"/>
        <v>4817880.2215532139</v>
      </c>
      <c r="BI154" s="280">
        <f>0.75*BE154</f>
        <v>1113593.7207950898</v>
      </c>
      <c r="BJ154" s="280">
        <f>0.75*BD154</f>
        <v>157553.19221755269</v>
      </c>
      <c r="BK154" s="281">
        <f>BI154/B154</f>
        <v>3.862136320164361E-2</v>
      </c>
      <c r="BL154" s="281">
        <f>BI154/C154</f>
        <v>8.6608557711557801E-2</v>
      </c>
      <c r="BM154" s="279"/>
      <c r="BN154" s="280">
        <f>0.25*BE154+BG154</f>
        <v>5189078.1284849104</v>
      </c>
      <c r="BO154" s="280">
        <f>BF154+0.25*BD154</f>
        <v>734159.87226055702</v>
      </c>
      <c r="BP154" s="281">
        <f>BN154/B154</f>
        <v>0.17996623664403522</v>
      </c>
      <c r="BQ154" s="281">
        <f>BN154/C154</f>
        <v>0.40357498804841441</v>
      </c>
      <c r="BR154" s="279"/>
      <c r="BS154" s="280">
        <f>SUM(AS154:AT154)</f>
        <v>2484966.0433</v>
      </c>
      <c r="BT154" s="280">
        <f>BB154</f>
        <v>351577.35299962061</v>
      </c>
      <c r="BU154" s="281">
        <f>BS154/B154</f>
        <v>8.6182935760016108E-2</v>
      </c>
      <c r="BV154" s="281">
        <f>BS154/C154</f>
        <v>0.19326556979752543</v>
      </c>
      <c r="BW154" s="279"/>
      <c r="BX154" s="280">
        <f>H154</f>
        <v>4014136.29207</v>
      </c>
      <c r="BY154" s="280">
        <f>BX154/D154</f>
        <v>1149231.9400279839</v>
      </c>
      <c r="BZ154" s="281">
        <f>BX154/B154</f>
        <v>0.13921721430527126</v>
      </c>
      <c r="CA154" s="281">
        <f>BX154/C154</f>
        <v>0.31219514641801327</v>
      </c>
      <c r="CC154" s="21"/>
    </row>
    <row r="155" spans="1:81" ht="14.25" customHeight="1" x14ac:dyDescent="0.35">
      <c r="A155" s="86" t="s">
        <v>101</v>
      </c>
      <c r="B155" s="87">
        <f>'JMP Total sum FINAL calcs'!V155*100/'JMP Total sum FINAL calcs'!U155</f>
        <v>12717180.620669585</v>
      </c>
      <c r="C155" s="87">
        <f t="shared" si="0"/>
        <v>8165317.2874699989</v>
      </c>
      <c r="D155" s="88">
        <f>[1]HH_Islam_wealth!D158</f>
        <v>6.2508190391038401</v>
      </c>
      <c r="E155" s="88">
        <v>7.45892</v>
      </c>
      <c r="F155" s="88">
        <v>609044.21658000001</v>
      </c>
      <c r="G155" s="89">
        <v>21.690899999999999</v>
      </c>
      <c r="H155" s="89">
        <v>1771131.1905499999</v>
      </c>
      <c r="I155" s="89">
        <v>43.516379999999998</v>
      </c>
      <c r="J155" s="89">
        <v>3553250.602</v>
      </c>
      <c r="K155" s="89"/>
      <c r="L155" s="89"/>
      <c r="M155" s="89">
        <v>16.558990000000001</v>
      </c>
      <c r="N155" s="89">
        <v>1352094.1193200001</v>
      </c>
      <c r="O155" s="89">
        <f t="shared" ref="O155:P155" si="669">M155</f>
        <v>16.558990000000001</v>
      </c>
      <c r="P155" s="89">
        <f t="shared" si="669"/>
        <v>1352094.1193200001</v>
      </c>
      <c r="Q155" s="89">
        <v>18.233720000000002</v>
      </c>
      <c r="R155" s="89">
        <v>1488841.3755999999</v>
      </c>
      <c r="S155" s="89"/>
      <c r="T155" s="90"/>
      <c r="U155" s="89">
        <v>0.45140999999999998</v>
      </c>
      <c r="V155" s="89">
        <v>36858.843359999999</v>
      </c>
      <c r="W155" s="89">
        <v>2.4249999999999998</v>
      </c>
      <c r="X155" s="89">
        <v>198009.20238</v>
      </c>
      <c r="Y155" s="89">
        <v>31.9163</v>
      </c>
      <c r="Z155" s="89">
        <v>2606067.4491699999</v>
      </c>
      <c r="AA155" s="87">
        <f t="shared" si="639"/>
        <v>1352094.1193200001</v>
      </c>
      <c r="AB155" s="91">
        <f t="shared" si="640"/>
        <v>0.47593270658124348</v>
      </c>
      <c r="AC155" s="87">
        <f t="shared" si="641"/>
        <v>17542.329081778895</v>
      </c>
      <c r="AD155" s="87">
        <f t="shared" si="642"/>
        <v>19316.514278221104</v>
      </c>
      <c r="AE155" s="87">
        <f t="shared" si="643"/>
        <v>94239.055616706595</v>
      </c>
      <c r="AF155" s="87">
        <f t="shared" si="644"/>
        <v>103770.14676329339</v>
      </c>
      <c r="AG155" s="87">
        <f t="shared" si="645"/>
        <v>1240312.7346167553</v>
      </c>
      <c r="AH155" s="87">
        <f t="shared" si="646"/>
        <v>1365754.7145532446</v>
      </c>
      <c r="AI155" s="87"/>
      <c r="AJ155" s="87">
        <f>AC155/D155</f>
        <v>2806.4048842300003</v>
      </c>
      <c r="AK155" s="87">
        <f>AD155/($AI$2*D155)</f>
        <v>1030.0791068274923</v>
      </c>
      <c r="AL155" s="87">
        <f>AE155/D155</f>
        <v>15076.273209505254</v>
      </c>
      <c r="AM155" s="87">
        <f>AF155/($AI$2*D155)</f>
        <v>5533.6826589778957</v>
      </c>
      <c r="AN155" s="87">
        <f t="shared" si="647"/>
        <v>20609.95586848315</v>
      </c>
      <c r="AO155" s="87">
        <f>AG155/D155</f>
        <v>198424.03481169645</v>
      </c>
      <c r="AP155" s="87">
        <f>AH155/($AI$2*D155)</f>
        <v>72830.707251287851</v>
      </c>
      <c r="AQ155" s="87">
        <f t="shared" si="648"/>
        <v>271254.74206298427</v>
      </c>
      <c r="AR155" s="87">
        <f t="shared" si="649"/>
        <v>291864.69793146744</v>
      </c>
      <c r="AS155" s="87">
        <f t="shared" si="650"/>
        <v>1691108.1761712928</v>
      </c>
      <c r="AT155" s="87">
        <f t="shared" si="651"/>
        <v>1862142.4258287069</v>
      </c>
      <c r="AU155" s="87">
        <f>AS155/D155</f>
        <v>270541.85469009221</v>
      </c>
      <c r="AV155" s="87">
        <f>AT155/($AI$2*D155)</f>
        <v>99301.249653820094</v>
      </c>
      <c r="AW155" s="87">
        <f t="shared" si="652"/>
        <v>369843.10434391233</v>
      </c>
      <c r="AX155" s="87"/>
      <c r="AY155" s="87">
        <f t="shared" ref="AY155:AZ155" si="670">AQ155</f>
        <v>271254.74206298427</v>
      </c>
      <c r="AZ155" s="87">
        <f t="shared" si="670"/>
        <v>291864.69793146744</v>
      </c>
      <c r="BA155" s="87">
        <f t="shared" si="17"/>
        <v>2804076.6515499996</v>
      </c>
      <c r="BB155" s="87">
        <f t="shared" si="654"/>
        <v>369843.10434391233</v>
      </c>
      <c r="BC155" s="87">
        <f t="shared" si="655"/>
        <v>641097.8464068966</v>
      </c>
      <c r="BD155" s="87">
        <f t="shared" si="578"/>
        <v>21769.95432694981</v>
      </c>
      <c r="BE155" s="87">
        <f t="shared" si="579"/>
        <v>209153.83417779321</v>
      </c>
      <c r="BF155" s="87">
        <f t="shared" ref="BF155:BG155" si="671">AZ155-BD155</f>
        <v>270094.74360451766</v>
      </c>
      <c r="BG155" s="87">
        <f t="shared" si="671"/>
        <v>2594922.8173722066</v>
      </c>
      <c r="BI155" s="280">
        <f>0.75*BE155</f>
        <v>156865.3756333449</v>
      </c>
      <c r="BJ155" s="280">
        <f>0.75*BD155</f>
        <v>16327.465745212357</v>
      </c>
      <c r="BK155" s="281">
        <f>BI155/B155</f>
        <v>1.233491764506256E-2</v>
      </c>
      <c r="BL155" s="281">
        <f>BI155/C155</f>
        <v>1.9211179444803817E-2</v>
      </c>
      <c r="BM155" s="279"/>
      <c r="BN155" s="280">
        <f>0.25*BE155+BG155</f>
        <v>2647211.2759166551</v>
      </c>
      <c r="BO155" s="280">
        <f>BF155+0.25*BD155</f>
        <v>275537.2321862551</v>
      </c>
      <c r="BP155" s="281">
        <f>BN155/B155</f>
        <v>0.20816023259228303</v>
      </c>
      <c r="BQ155" s="281">
        <f>BN155/C155</f>
        <v>0.32420188741212852</v>
      </c>
      <c r="BR155" s="279"/>
      <c r="BS155" s="280">
        <f>SUM(AS155:AT155)</f>
        <v>3553250.602</v>
      </c>
      <c r="BT155" s="280">
        <f>BB155</f>
        <v>369843.10434391233</v>
      </c>
      <c r="BU155" s="281">
        <f>BS155/B155</f>
        <v>0.27940553083163761</v>
      </c>
      <c r="BV155" s="281">
        <f>BS155/C155</f>
        <v>0.43516381261174053</v>
      </c>
      <c r="BW155" s="279"/>
      <c r="BX155" s="280">
        <f>H155</f>
        <v>1771131.1905499999</v>
      </c>
      <c r="BY155" s="280">
        <f>BX155/D155</f>
        <v>283343.85933589935</v>
      </c>
      <c r="BZ155" s="281">
        <f>BX155/B155</f>
        <v>0.13927074273611648</v>
      </c>
      <c r="CA155" s="281">
        <f>BX155/C155</f>
        <v>0.21690904691087393</v>
      </c>
      <c r="CC155" s="21"/>
    </row>
    <row r="156" spans="1:81" ht="14.25" customHeight="1" x14ac:dyDescent="0.35">
      <c r="A156" s="86" t="s">
        <v>147</v>
      </c>
      <c r="B156" s="87">
        <f>'JMP Total sum FINAL calcs'!V156*100/'JMP Total sum FINAL calcs'!U156</f>
        <v>1861283.4650584559</v>
      </c>
      <c r="C156" s="87">
        <f t="shared" si="0"/>
        <v>1061955.02134</v>
      </c>
      <c r="D156" s="88">
        <f>[1]HH_Islam_wealth!D159</f>
        <v>4.8441079038776351</v>
      </c>
      <c r="E156" s="93">
        <v>53.5</v>
      </c>
      <c r="F156" s="93">
        <v>567951</v>
      </c>
      <c r="G156" s="89">
        <v>28.295559999999998</v>
      </c>
      <c r="H156" s="89">
        <v>300486.12365000002</v>
      </c>
      <c r="I156" s="89">
        <v>58.271830000000001</v>
      </c>
      <c r="J156" s="89">
        <v>618820.63882999995</v>
      </c>
      <c r="K156" s="89"/>
      <c r="L156" s="89"/>
      <c r="M156" s="89">
        <v>8.1909799999999997</v>
      </c>
      <c r="N156" s="89">
        <v>86984.493409999995</v>
      </c>
      <c r="O156" s="89">
        <f t="shared" ref="O156:P156" si="672">M156</f>
        <v>8.1909799999999997</v>
      </c>
      <c r="P156" s="89">
        <f t="shared" si="672"/>
        <v>86984.493409999995</v>
      </c>
      <c r="Q156" s="89">
        <v>5.2416299999999998</v>
      </c>
      <c r="R156" s="89">
        <v>55663.765449999999</v>
      </c>
      <c r="S156" s="89"/>
      <c r="T156" s="90"/>
      <c r="U156" s="89">
        <v>0.94362000000000001</v>
      </c>
      <c r="V156" s="89">
        <v>10020.862639999999</v>
      </c>
      <c r="W156" s="89">
        <v>1.54081</v>
      </c>
      <c r="X156" s="89">
        <v>16362.73011</v>
      </c>
      <c r="Y156" s="89">
        <v>10.948169999999999</v>
      </c>
      <c r="Z156" s="89">
        <v>116264.66611000001</v>
      </c>
      <c r="AA156" s="87">
        <f t="shared" si="639"/>
        <v>86984.493409999995</v>
      </c>
      <c r="AB156" s="91">
        <f t="shared" si="640"/>
        <v>0.60978307134733156</v>
      </c>
      <c r="AC156" s="87">
        <f t="shared" si="641"/>
        <v>6110.5523981689294</v>
      </c>
      <c r="AD156" s="87">
        <f t="shared" si="642"/>
        <v>3910.3102418310705</v>
      </c>
      <c r="AE156" s="87">
        <f t="shared" si="643"/>
        <v>9977.7158221032605</v>
      </c>
      <c r="AF156" s="87">
        <f t="shared" si="644"/>
        <v>6385.0142878967399</v>
      </c>
      <c r="AG156" s="87">
        <f t="shared" si="645"/>
        <v>70896.225189727818</v>
      </c>
      <c r="AH156" s="87">
        <f t="shared" si="646"/>
        <v>45368.440920272187</v>
      </c>
      <c r="AI156" s="87"/>
      <c r="AJ156" s="87">
        <f>AC156/D156</f>
        <v>1261.4401907268673</v>
      </c>
      <c r="AK156" s="87">
        <f>AD156/($AI$2*D156)</f>
        <v>269.07673675758588</v>
      </c>
      <c r="AL156" s="87">
        <f>AE156/D156</f>
        <v>2059.7633289952623</v>
      </c>
      <c r="AM156" s="87">
        <f>AF156/($AI$2*D156)</f>
        <v>439.36636800800358</v>
      </c>
      <c r="AN156" s="87">
        <f t="shared" si="647"/>
        <v>2499.1296970032658</v>
      </c>
      <c r="AO156" s="87">
        <f>AG156/D156</f>
        <v>14635.558620190202</v>
      </c>
      <c r="AP156" s="87">
        <f>AH156/($AI$2*D156)</f>
        <v>3121.8985910667152</v>
      </c>
      <c r="AQ156" s="87">
        <f t="shared" si="648"/>
        <v>17757.457211256919</v>
      </c>
      <c r="AR156" s="87">
        <f t="shared" si="649"/>
        <v>20256.586908260186</v>
      </c>
      <c r="AS156" s="87">
        <f t="shared" si="650"/>
        <v>377346.34975887515</v>
      </c>
      <c r="AT156" s="87">
        <f t="shared" si="651"/>
        <v>241474.2890711248</v>
      </c>
      <c r="AU156" s="87">
        <f>AS156/D156</f>
        <v>77898.006660176805</v>
      </c>
      <c r="AV156" s="87">
        <f>AT156/($AI$2*D156)</f>
        <v>16616.357704571932</v>
      </c>
      <c r="AW156" s="87">
        <f t="shared" si="652"/>
        <v>94514.364364748733</v>
      </c>
      <c r="AX156" s="87"/>
      <c r="AY156" s="87">
        <f t="shared" ref="AY156:AZ156" si="673">AQ156</f>
        <v>17757.457211256919</v>
      </c>
      <c r="AZ156" s="87">
        <f t="shared" si="673"/>
        <v>20256.586908260186</v>
      </c>
      <c r="BA156" s="87">
        <f t="shared" si="17"/>
        <v>132627.39622</v>
      </c>
      <c r="BB156" s="87">
        <f t="shared" si="654"/>
        <v>94514.364364748733</v>
      </c>
      <c r="BC156" s="87">
        <f t="shared" si="655"/>
        <v>112271.82157600565</v>
      </c>
      <c r="BD156" s="87">
        <f t="shared" si="578"/>
        <v>10837.2739959192</v>
      </c>
      <c r="BE156" s="87">
        <f t="shared" si="579"/>
        <v>70955.656977699997</v>
      </c>
      <c r="BF156" s="87">
        <f t="shared" ref="BF156:BG156" si="674">AZ156-BD156</f>
        <v>9419.3129123409853</v>
      </c>
      <c r="BG156" s="87">
        <f t="shared" si="674"/>
        <v>61671.739242299998</v>
      </c>
      <c r="BI156" s="280">
        <f>0.75*BE156</f>
        <v>53216.742733274994</v>
      </c>
      <c r="BJ156" s="280">
        <f>0.75*BD156</f>
        <v>8127.9554969394003</v>
      </c>
      <c r="BK156" s="281">
        <f>BI156/B156</f>
        <v>2.8591422925257466E-2</v>
      </c>
      <c r="BL156" s="281">
        <f>BI156/C156</f>
        <v>5.0112049629112213E-2</v>
      </c>
      <c r="BM156" s="279"/>
      <c r="BN156" s="280">
        <f>0.25*BE156+BG156</f>
        <v>79410.653486725001</v>
      </c>
      <c r="BO156" s="280">
        <f>BF156+0.25*BD156</f>
        <v>12128.631411320785</v>
      </c>
      <c r="BP156" s="281">
        <f>BN156/B156</f>
        <v>4.2664459754511927E-2</v>
      </c>
      <c r="BQ156" s="281">
        <f>BN156/C156</f>
        <v>7.4777793683316982E-2</v>
      </c>
      <c r="BR156" s="279"/>
      <c r="BS156" s="280">
        <f>SUM(AS156:AT156)</f>
        <v>618820.63882999995</v>
      </c>
      <c r="BT156" s="280">
        <f>BB156</f>
        <v>94514.364364748733</v>
      </c>
      <c r="BU156" s="281">
        <f>BS156/B156</f>
        <v>0.33246985236102394</v>
      </c>
      <c r="BV156" s="281">
        <f>BS156/C156</f>
        <v>0.58271831329462276</v>
      </c>
      <c r="BW156" s="279"/>
      <c r="BX156" s="280">
        <f>H156</f>
        <v>300486.12365000002</v>
      </c>
      <c r="BY156" s="280">
        <f>BX156/D156</f>
        <v>62031.26140304708</v>
      </c>
      <c r="BZ156" s="281">
        <f>BX156/B156</f>
        <v>0.16144027994175669</v>
      </c>
      <c r="CA156" s="281">
        <f>BX156/C156</f>
        <v>0.28295560321456886</v>
      </c>
      <c r="CC156" s="21"/>
    </row>
    <row r="157" spans="1:81" ht="14.25" customHeight="1" x14ac:dyDescent="0.35">
      <c r="A157" s="86" t="s">
        <v>29</v>
      </c>
      <c r="B157" s="87">
        <f>'JMP Total sum FINAL calcs'!V157*100/'JMP Total sum FINAL calcs'!U157</f>
        <v>49699904.288884364</v>
      </c>
      <c r="C157" s="87">
        <f t="shared" si="0"/>
        <v>36498585.987810001</v>
      </c>
      <c r="D157" s="88">
        <f>[1]HH_Islam_wealth!D160</f>
        <v>3.6388238064867799</v>
      </c>
      <c r="E157" s="88">
        <v>21.358609999999999</v>
      </c>
      <c r="F157" s="88">
        <v>7795589.0597799998</v>
      </c>
      <c r="G157" s="89">
        <v>13.39611</v>
      </c>
      <c r="H157" s="89">
        <v>4889391.5930399997</v>
      </c>
      <c r="I157" s="89">
        <v>45.42333</v>
      </c>
      <c r="J157" s="89">
        <v>16578873.97366</v>
      </c>
      <c r="K157" s="89"/>
      <c r="L157" s="89"/>
      <c r="M157" s="89">
        <v>27.014749999999999</v>
      </c>
      <c r="N157" s="89">
        <v>9860001.1030999999</v>
      </c>
      <c r="O157" s="89">
        <f t="shared" ref="O157:P157" si="675">M157</f>
        <v>27.014749999999999</v>
      </c>
      <c r="P157" s="89">
        <f t="shared" si="675"/>
        <v>9860001.1030999999</v>
      </c>
      <c r="Q157" s="89">
        <v>14.16581</v>
      </c>
      <c r="R157" s="89">
        <v>5170319.3180099996</v>
      </c>
      <c r="S157" s="89"/>
      <c r="T157" s="90"/>
      <c r="U157" s="89">
        <v>0.10283</v>
      </c>
      <c r="V157" s="89">
        <v>37530.096660000003</v>
      </c>
      <c r="W157" s="89">
        <v>1.04236</v>
      </c>
      <c r="X157" s="89">
        <v>380445.09136000002</v>
      </c>
      <c r="Y157" s="89">
        <v>40.03537</v>
      </c>
      <c r="Z157" s="89">
        <v>14612345.233100001</v>
      </c>
      <c r="AA157" s="87">
        <f t="shared" si="639"/>
        <v>9860001.1030999999</v>
      </c>
      <c r="AB157" s="91">
        <f t="shared" si="640"/>
        <v>0.65600737887475002</v>
      </c>
      <c r="AC157" s="87">
        <f t="shared" si="641"/>
        <v>24620.020338842613</v>
      </c>
      <c r="AD157" s="87">
        <f t="shared" si="642"/>
        <v>12910.07632115739</v>
      </c>
      <c r="AE157" s="87">
        <f t="shared" si="643"/>
        <v>249574.78718883841</v>
      </c>
      <c r="AF157" s="87">
        <f t="shared" si="644"/>
        <v>130870.3041711616</v>
      </c>
      <c r="AG157" s="87">
        <f t="shared" si="645"/>
        <v>9585806.2955788802</v>
      </c>
      <c r="AH157" s="87">
        <f t="shared" si="646"/>
        <v>5026538.9375211215</v>
      </c>
      <c r="AI157" s="87"/>
      <c r="AJ157" s="87">
        <f>AC157/D157</f>
        <v>6765.9281262680333</v>
      </c>
      <c r="AK157" s="87">
        <f>AD157/($AI$2*D157)</f>
        <v>1182.6235626049581</v>
      </c>
      <c r="AL157" s="87">
        <f>AE157/D157</f>
        <v>68586.6643897217</v>
      </c>
      <c r="AM157" s="87">
        <f>AF157/($AI$2*D157)</f>
        <v>11988.333880292541</v>
      </c>
      <c r="AN157" s="87">
        <f t="shared" si="647"/>
        <v>80574.998270014243</v>
      </c>
      <c r="AO157" s="87">
        <f>AG157/D157</f>
        <v>2634314.4942853958</v>
      </c>
      <c r="AP157" s="87">
        <f>AH157/($AI$2*D157)</f>
        <v>460454.55022769712</v>
      </c>
      <c r="AQ157" s="87">
        <f t="shared" si="648"/>
        <v>3094769.0445130928</v>
      </c>
      <c r="AR157" s="87">
        <f t="shared" si="649"/>
        <v>3175344.0427831071</v>
      </c>
      <c r="AS157" s="87">
        <f t="shared" si="650"/>
        <v>10875863.660155509</v>
      </c>
      <c r="AT157" s="87">
        <f t="shared" si="651"/>
        <v>5703010.3135044919</v>
      </c>
      <c r="AU157" s="87">
        <f>AS157/D157</f>
        <v>2988840.4161717198</v>
      </c>
      <c r="AV157" s="87">
        <f>AT157/($AI$2*D157)</f>
        <v>522422.50214093656</v>
      </c>
      <c r="AW157" s="87">
        <f t="shared" si="652"/>
        <v>3511262.9183126562</v>
      </c>
      <c r="AX157" s="87"/>
      <c r="AY157" s="87">
        <f t="shared" ref="AY157:AZ157" si="676">AQ157</f>
        <v>3094769.0445130928</v>
      </c>
      <c r="AZ157" s="87">
        <f t="shared" si="676"/>
        <v>3175344.0427831071</v>
      </c>
      <c r="BA157" s="87">
        <f t="shared" si="17"/>
        <v>14992790.324460004</v>
      </c>
      <c r="BB157" s="87">
        <f t="shared" si="654"/>
        <v>3511262.9183126562</v>
      </c>
      <c r="BC157" s="87">
        <f t="shared" si="655"/>
        <v>6606031.9628257491</v>
      </c>
      <c r="BD157" s="87">
        <f t="shared" si="578"/>
        <v>678209.35025627702</v>
      </c>
      <c r="BE157" s="87">
        <f t="shared" si="579"/>
        <v>3202251.6135191466</v>
      </c>
      <c r="BF157" s="87">
        <f t="shared" ref="BF157:BG157" si="677">AZ157-BD157</f>
        <v>2497134.6925268304</v>
      </c>
      <c r="BG157" s="87">
        <f t="shared" si="677"/>
        <v>11790538.710940856</v>
      </c>
      <c r="BI157" s="280">
        <f>0.75*BE157</f>
        <v>2401688.7101393598</v>
      </c>
      <c r="BJ157" s="280">
        <f>0.75*BD157</f>
        <v>508657.01269220776</v>
      </c>
      <c r="BK157" s="281">
        <f>BI157/B157</f>
        <v>4.8323809562677761E-2</v>
      </c>
      <c r="BL157" s="281">
        <f>BI157/C157</f>
        <v>6.5802239871470339E-2</v>
      </c>
      <c r="BM157" s="279"/>
      <c r="BN157" s="280">
        <f>0.25*BE157+BG157</f>
        <v>12591101.614320643</v>
      </c>
      <c r="BO157" s="280">
        <f>BF157+0.25*BD157</f>
        <v>2666687.0300908997</v>
      </c>
      <c r="BP157" s="281">
        <f>BN157/B157</f>
        <v>0.25334257267647708</v>
      </c>
      <c r="BQ157" s="281">
        <f>BN157/C157</f>
        <v>0.3449750524178084</v>
      </c>
      <c r="BR157" s="279"/>
      <c r="BS157" s="280">
        <f>SUM(AS157:AT157)</f>
        <v>16578873.97366</v>
      </c>
      <c r="BT157" s="280">
        <f>BB157</f>
        <v>3511262.9183126562</v>
      </c>
      <c r="BU157" s="281">
        <f>BS157/B157</f>
        <v>0.33357959559225847</v>
      </c>
      <c r="BV157" s="281">
        <f>BS157/C157</f>
        <v>0.45423332233191455</v>
      </c>
      <c r="BW157" s="279"/>
      <c r="BX157" s="280">
        <f>H157</f>
        <v>4889391.5930399997</v>
      </c>
      <c r="BY157" s="280">
        <f>BX157/D157</f>
        <v>1343673.630013051</v>
      </c>
      <c r="BZ157" s="281">
        <f>BX157/B157</f>
        <v>9.8378289918227002E-2</v>
      </c>
      <c r="CA157" s="281">
        <f>BX157/C157</f>
        <v>0.1339611237178609</v>
      </c>
      <c r="CC157" s="21"/>
    </row>
    <row r="158" spans="1:81" ht="14.25" customHeight="1" x14ac:dyDescent="0.35">
      <c r="A158" s="86" t="s">
        <v>134</v>
      </c>
      <c r="B158" s="87">
        <f>'JMP Total sum FINAL calcs'!V158*100/'JMP Total sum FINAL calcs'!U158</f>
        <v>2233347.2968262336</v>
      </c>
      <c r="C158" s="87">
        <f t="shared" si="0"/>
        <v>1614034.10552</v>
      </c>
      <c r="D158" s="88">
        <f>[1]HH_Islam_wealth!D161</f>
        <v>3.34493465723311</v>
      </c>
      <c r="E158" s="88">
        <v>53.781610000000001</v>
      </c>
      <c r="F158" s="88">
        <v>868053.50467000005</v>
      </c>
      <c r="G158" s="89">
        <v>35.396140000000003</v>
      </c>
      <c r="H158" s="89">
        <v>571305.70796999999</v>
      </c>
      <c r="I158" s="89">
        <v>12.284230000000001</v>
      </c>
      <c r="J158" s="89">
        <v>198271.61502</v>
      </c>
      <c r="K158" s="89"/>
      <c r="L158" s="89"/>
      <c r="M158" s="89">
        <v>42.765979999999999</v>
      </c>
      <c r="N158" s="89">
        <v>690257.45203000004</v>
      </c>
      <c r="O158" s="89">
        <f t="shared" ref="O158:P158" si="678">M158</f>
        <v>42.765979999999999</v>
      </c>
      <c r="P158" s="89">
        <f t="shared" si="678"/>
        <v>690257.45203000004</v>
      </c>
      <c r="Q158" s="89">
        <v>9.5536600000000007</v>
      </c>
      <c r="R158" s="89">
        <v>154199.33050000001</v>
      </c>
      <c r="S158" s="89"/>
      <c r="T158" s="90"/>
      <c r="U158" s="89">
        <v>0.33827000000000002</v>
      </c>
      <c r="V158" s="89">
        <v>5459.8113700000004</v>
      </c>
      <c r="W158" s="89">
        <v>0.33366000000000001</v>
      </c>
      <c r="X158" s="89">
        <v>5385.4641499999998</v>
      </c>
      <c r="Y158" s="89">
        <v>51.6477</v>
      </c>
      <c r="Z158" s="89">
        <v>833611.50702000002</v>
      </c>
      <c r="AA158" s="87">
        <f t="shared" si="639"/>
        <v>690257.45203000004</v>
      </c>
      <c r="AB158" s="91">
        <f t="shared" si="640"/>
        <v>0.81739819764604471</v>
      </c>
      <c r="AC158" s="87">
        <f t="shared" si="641"/>
        <v>4462.8399733253827</v>
      </c>
      <c r="AD158" s="87">
        <f t="shared" si="642"/>
        <v>996.97139667461795</v>
      </c>
      <c r="AE158" s="87">
        <f t="shared" si="643"/>
        <v>4402.0686896973884</v>
      </c>
      <c r="AF158" s="87">
        <f t="shared" si="644"/>
        <v>983.39546030261181</v>
      </c>
      <c r="AG158" s="87">
        <f t="shared" si="645"/>
        <v>681392.54337515112</v>
      </c>
      <c r="AH158" s="87">
        <f t="shared" si="646"/>
        <v>152218.96364484885</v>
      </c>
      <c r="AI158" s="87"/>
      <c r="AJ158" s="87">
        <f>AC158/D158</f>
        <v>1334.2084167996843</v>
      </c>
      <c r="AK158" s="87">
        <f>AD158/($AI$2*D158)</f>
        <v>99.351357484045337</v>
      </c>
      <c r="AL158" s="87">
        <f>AE158/D158</f>
        <v>1316.0402640985301</v>
      </c>
      <c r="AM158" s="87">
        <f>AF158/($AI$2*D158)</f>
        <v>97.998472424178317</v>
      </c>
      <c r="AN158" s="87">
        <f t="shared" si="647"/>
        <v>1414.0387365227084</v>
      </c>
      <c r="AO158" s="87">
        <f>AG158/D158</f>
        <v>203708.77556657291</v>
      </c>
      <c r="AP158" s="87">
        <f>AH158/($AI$2*D158)</f>
        <v>15169.101865282531</v>
      </c>
      <c r="AQ158" s="87">
        <f t="shared" si="648"/>
        <v>218877.87743185545</v>
      </c>
      <c r="AR158" s="87">
        <f t="shared" si="649"/>
        <v>220291.91616837817</v>
      </c>
      <c r="AS158" s="87">
        <f t="shared" si="650"/>
        <v>162066.86076171845</v>
      </c>
      <c r="AT158" s="87">
        <f t="shared" si="651"/>
        <v>36204.754258281551</v>
      </c>
      <c r="AU158" s="87">
        <f>AS158/D158</f>
        <v>48451.428015570928</v>
      </c>
      <c r="AV158" s="87">
        <f>AT158/($AI$2*D158)</f>
        <v>3607.918436711675</v>
      </c>
      <c r="AW158" s="87">
        <f t="shared" si="652"/>
        <v>52059.346452282603</v>
      </c>
      <c r="AX158" s="87"/>
      <c r="AY158" s="87">
        <f t="shared" ref="AY158:AZ158" si="679">AQ158</f>
        <v>218877.87743185545</v>
      </c>
      <c r="AZ158" s="87">
        <f t="shared" si="679"/>
        <v>220291.91616837817</v>
      </c>
      <c r="BA158" s="87">
        <f t="shared" si="17"/>
        <v>838996.97117000003</v>
      </c>
      <c r="BB158" s="87">
        <f t="shared" si="654"/>
        <v>52059.346452282603</v>
      </c>
      <c r="BC158" s="87">
        <f t="shared" si="655"/>
        <v>270937.22388413805</v>
      </c>
      <c r="BD158" s="87">
        <f t="shared" si="578"/>
        <v>118476.5392152041</v>
      </c>
      <c r="BE158" s="87">
        <f t="shared" si="579"/>
        <v>451226.07894646184</v>
      </c>
      <c r="BF158" s="87">
        <f t="shared" ref="BF158:BG158" si="680">AZ158-BD158</f>
        <v>101815.37695317407</v>
      </c>
      <c r="BG158" s="87">
        <f t="shared" si="680"/>
        <v>387770.89222353819</v>
      </c>
      <c r="BI158" s="280">
        <f>0.75*BE158</f>
        <v>338419.55920984637</v>
      </c>
      <c r="BJ158" s="280">
        <f>0.75*BD158</f>
        <v>88857.404411403084</v>
      </c>
      <c r="BK158" s="281">
        <f>BI158/B158</f>
        <v>0.15153019850104271</v>
      </c>
      <c r="BL158" s="281">
        <f>BI158/C158</f>
        <v>0.20967311536506619</v>
      </c>
      <c r="BM158" s="279"/>
      <c r="BN158" s="280">
        <f>0.25*BE158+BG158</f>
        <v>500577.41196015367</v>
      </c>
      <c r="BO158" s="280">
        <f>BF158+0.25*BD158</f>
        <v>131434.51175697509</v>
      </c>
      <c r="BP158" s="281">
        <f>BN158/B158</f>
        <v>0.22413773830497141</v>
      </c>
      <c r="BQ158" s="281">
        <f>BN158/C158</f>
        <v>0.31014054179411565</v>
      </c>
      <c r="BR158" s="279"/>
      <c r="BS158" s="280">
        <f>SUM(AS158:AT158)</f>
        <v>198271.61502</v>
      </c>
      <c r="BT158" s="280">
        <f>BB158</f>
        <v>52059.346452282603</v>
      </c>
      <c r="BU158" s="281">
        <f>BS158/B158</f>
        <v>8.8777780017357769E-2</v>
      </c>
      <c r="BV158" s="281">
        <f>BS158/C158</f>
        <v>0.12284227101639963</v>
      </c>
      <c r="BW158" s="279"/>
      <c r="BX158" s="280">
        <f>H158</f>
        <v>571305.70796999999</v>
      </c>
      <c r="BY158" s="280">
        <f>BX158/D158</f>
        <v>170797.27005566598</v>
      </c>
      <c r="BZ158" s="281">
        <f>BX158/B158</f>
        <v>0.25580692657244641</v>
      </c>
      <c r="CA158" s="281">
        <f>BX158/C158</f>
        <v>0.35396136055374128</v>
      </c>
      <c r="CC158" s="21"/>
    </row>
    <row r="159" spans="1:81" ht="14.25" customHeight="1" x14ac:dyDescent="0.35">
      <c r="A159" s="86" t="s">
        <v>129</v>
      </c>
      <c r="B159" s="87">
        <f>'JMP Total sum FINAL calcs'!V159*100/'JMP Total sum FINAL calcs'!U159</f>
        <v>4731905.4074254734</v>
      </c>
      <c r="C159" s="87">
        <f t="shared" si="0"/>
        <v>2332971.6816000002</v>
      </c>
      <c r="D159" s="88">
        <f>[1]HH_Islam_wealth!D162</f>
        <v>4.94573145418242</v>
      </c>
      <c r="E159" s="88">
        <v>0</v>
      </c>
      <c r="F159" s="88">
        <v>0</v>
      </c>
      <c r="G159" s="89">
        <v>60.44258</v>
      </c>
      <c r="H159" s="89">
        <v>1410108.17035</v>
      </c>
      <c r="I159" s="89">
        <v>16.085339999999999</v>
      </c>
      <c r="J159" s="89">
        <v>375266.42293</v>
      </c>
      <c r="K159" s="89"/>
      <c r="L159" s="89"/>
      <c r="M159" s="89">
        <v>5.8932000000000002</v>
      </c>
      <c r="N159" s="89">
        <v>137486.65492999999</v>
      </c>
      <c r="O159" s="89">
        <f t="shared" ref="O159:P159" si="681">M159</f>
        <v>5.8932000000000002</v>
      </c>
      <c r="P159" s="89">
        <f t="shared" si="681"/>
        <v>137486.65492999999</v>
      </c>
      <c r="Q159" s="89">
        <v>17.578890000000001</v>
      </c>
      <c r="R159" s="89">
        <v>410110.43339000002</v>
      </c>
      <c r="S159" s="89"/>
      <c r="T159" s="90"/>
      <c r="U159" s="89">
        <v>1.788E-2</v>
      </c>
      <c r="V159" s="89">
        <v>417.25060000000002</v>
      </c>
      <c r="W159" s="89">
        <v>2.6698499999999998</v>
      </c>
      <c r="X159" s="89">
        <v>62286.739090000003</v>
      </c>
      <c r="Y159" s="89">
        <v>20.78435</v>
      </c>
      <c r="Z159" s="89">
        <v>484893.09863000002</v>
      </c>
      <c r="AA159" s="87">
        <f t="shared" si="639"/>
        <v>137486.65492999999</v>
      </c>
      <c r="AB159" s="91">
        <f t="shared" si="640"/>
        <v>0.25107265517390176</v>
      </c>
      <c r="AC159" s="87">
        <f t="shared" si="641"/>
        <v>104.76021601490362</v>
      </c>
      <c r="AD159" s="87">
        <f t="shared" si="642"/>
        <v>312.4903839850964</v>
      </c>
      <c r="AE159" s="87">
        <f t="shared" si="643"/>
        <v>15638.496965450358</v>
      </c>
      <c r="AF159" s="87">
        <f t="shared" si="644"/>
        <v>46648.242124549644</v>
      </c>
      <c r="AG159" s="87">
        <f t="shared" si="645"/>
        <v>121743.39774853473</v>
      </c>
      <c r="AH159" s="87">
        <f t="shared" si="646"/>
        <v>363149.70088146528</v>
      </c>
      <c r="AI159" s="87"/>
      <c r="AJ159" s="87">
        <f>AC159/D159</f>
        <v>21.181945883113372</v>
      </c>
      <c r="AK159" s="87">
        <f>AD159/($AI$2*D159)</f>
        <v>21.061285331268508</v>
      </c>
      <c r="AL159" s="87">
        <f>AE159/D159</f>
        <v>3162.0190279893718</v>
      </c>
      <c r="AM159" s="87">
        <f>AF159/($AI$2*D159)</f>
        <v>3144.0069452956227</v>
      </c>
      <c r="AN159" s="87">
        <f t="shared" si="647"/>
        <v>6306.0259732849945</v>
      </c>
      <c r="AO159" s="87">
        <f>AG159/D159</f>
        <v>24615.852857433434</v>
      </c>
      <c r="AP159" s="87">
        <f>AH159/($AI$2*D159)</f>
        <v>24475.631444051494</v>
      </c>
      <c r="AQ159" s="87">
        <f t="shared" si="648"/>
        <v>49091.484301484932</v>
      </c>
      <c r="AR159" s="87">
        <f t="shared" si="649"/>
        <v>55397.510274769927</v>
      </c>
      <c r="AS159" s="87">
        <f t="shared" si="650"/>
        <v>94219.137202647471</v>
      </c>
      <c r="AT159" s="87">
        <f t="shared" si="651"/>
        <v>281047.28572735254</v>
      </c>
      <c r="AU159" s="87">
        <f>AS159/D159</f>
        <v>19050.597080634023</v>
      </c>
      <c r="AV159" s="87">
        <f>AT159/($AI$2*D159)</f>
        <v>18942.077515462443</v>
      </c>
      <c r="AW159" s="87">
        <f t="shared" si="652"/>
        <v>37992.674596096462</v>
      </c>
      <c r="AX159" s="87"/>
      <c r="AY159" s="87">
        <f t="shared" ref="AY159:AZ159" si="682">AQ159</f>
        <v>49091.484301484932</v>
      </c>
      <c r="AZ159" s="87">
        <f t="shared" si="682"/>
        <v>55397.510274769927</v>
      </c>
      <c r="BA159" s="87">
        <f t="shared" si="17"/>
        <v>547179.83771999995</v>
      </c>
      <c r="BB159" s="87">
        <f t="shared" si="654"/>
        <v>37992.674596096462</v>
      </c>
      <c r="BC159" s="87">
        <f t="shared" si="655"/>
        <v>87084.158897581394</v>
      </c>
      <c r="BD159" s="87">
        <f t="shared" si="578"/>
        <v>0</v>
      </c>
      <c r="BE159" s="87">
        <f t="shared" si="579"/>
        <v>0</v>
      </c>
      <c r="BF159" s="87">
        <f t="shared" ref="BF159:BG159" si="683">AZ159-BD159</f>
        <v>55397.510274769927</v>
      </c>
      <c r="BG159" s="87">
        <f t="shared" si="683"/>
        <v>547179.83771999995</v>
      </c>
      <c r="BI159" s="280">
        <f>0.75*BE159</f>
        <v>0</v>
      </c>
      <c r="BJ159" s="280">
        <f>0.75*BD159</f>
        <v>0</v>
      </c>
      <c r="BK159" s="281">
        <f>BI159/B159</f>
        <v>0</v>
      </c>
      <c r="BL159" s="281">
        <f>BI159/C159</f>
        <v>0</v>
      </c>
      <c r="BM159" s="279"/>
      <c r="BN159" s="280">
        <f>0.25*BE159+BG159</f>
        <v>547179.83771999995</v>
      </c>
      <c r="BO159" s="280">
        <f>BF159+0.25*BD159</f>
        <v>55397.510274769927</v>
      </c>
      <c r="BP159" s="281">
        <f>BN159/B159</f>
        <v>0.11563625867527824</v>
      </c>
      <c r="BQ159" s="281">
        <f>BN159/C159</f>
        <v>0.23454199724564712</v>
      </c>
      <c r="BR159" s="279"/>
      <c r="BS159" s="280">
        <f>SUM(AS159:AT159)</f>
        <v>375266.42293</v>
      </c>
      <c r="BT159" s="280">
        <f>BB159</f>
        <v>37992.674596096462</v>
      </c>
      <c r="BU159" s="281">
        <f>BS159/B159</f>
        <v>7.9305563112296931E-2</v>
      </c>
      <c r="BV159" s="281">
        <f>BS159/C159</f>
        <v>0.16085339821726191</v>
      </c>
      <c r="BW159" s="279"/>
      <c r="BX159" s="280">
        <f>H159</f>
        <v>1410108.17035</v>
      </c>
      <c r="BY159" s="280">
        <f>BX159/D159</f>
        <v>285116.20240875077</v>
      </c>
      <c r="BZ159" s="281">
        <f>BX159/B159</f>
        <v>0.29800007585468813</v>
      </c>
      <c r="CA159" s="281">
        <f>BX159/C159</f>
        <v>0.60442575513086327</v>
      </c>
      <c r="CC159" s="21"/>
    </row>
    <row r="160" spans="1:81" ht="14.25" customHeight="1" x14ac:dyDescent="0.35">
      <c r="A160" s="86" t="s">
        <v>96</v>
      </c>
      <c r="B160" s="87">
        <f>'JMP Total sum FINAL calcs'!V160*100/'JMP Total sum FINAL calcs'!U160</f>
        <v>25570894.828186814</v>
      </c>
      <c r="C160" s="87">
        <f t="shared" si="0"/>
        <v>16231892.257200001</v>
      </c>
      <c r="D160" s="88">
        <f>[1]HH_Islam_wealth!D163</f>
        <v>4.9492635062293804</v>
      </c>
      <c r="E160" s="88">
        <v>15.91915</v>
      </c>
      <c r="F160" s="88">
        <v>2583979.0544599998</v>
      </c>
      <c r="G160" s="89">
        <v>56.726610000000001</v>
      </c>
      <c r="H160" s="89">
        <v>9207802.7467199992</v>
      </c>
      <c r="I160" s="89">
        <v>26.663460000000001</v>
      </c>
      <c r="J160" s="89">
        <v>4327984.7829799997</v>
      </c>
      <c r="K160" s="89"/>
      <c r="L160" s="89"/>
      <c r="M160" s="89">
        <v>6.3266499999999999</v>
      </c>
      <c r="N160" s="89">
        <v>1026935.4773499999</v>
      </c>
      <c r="O160" s="89">
        <f t="shared" ref="O160:P160" si="684">M160</f>
        <v>6.3266499999999999</v>
      </c>
      <c r="P160" s="89">
        <f t="shared" si="684"/>
        <v>1026935.4773499999</v>
      </c>
      <c r="Q160" s="89">
        <v>10.28327</v>
      </c>
      <c r="R160" s="89">
        <v>1669169.25015</v>
      </c>
      <c r="S160" s="89"/>
      <c r="T160" s="90"/>
      <c r="U160" s="89">
        <v>0.73168</v>
      </c>
      <c r="V160" s="89">
        <v>118764.79233</v>
      </c>
      <c r="W160" s="89">
        <v>1.0614300000000001</v>
      </c>
      <c r="X160" s="89">
        <v>172290.22031999999</v>
      </c>
      <c r="Y160" s="89">
        <v>14.81682</v>
      </c>
      <c r="Z160" s="89">
        <v>2405049.71484</v>
      </c>
      <c r="AA160" s="87">
        <f t="shared" si="639"/>
        <v>1026935.4773499999</v>
      </c>
      <c r="AB160" s="91">
        <f t="shared" si="640"/>
        <v>0.38089598926753854</v>
      </c>
      <c r="AC160" s="87">
        <f t="shared" si="641"/>
        <v>45237.033064689123</v>
      </c>
      <c r="AD160" s="87">
        <f t="shared" si="642"/>
        <v>73527.759265310873</v>
      </c>
      <c r="AE160" s="87">
        <f t="shared" si="643"/>
        <v>65624.653909908564</v>
      </c>
      <c r="AF160" s="87">
        <f t="shared" si="644"/>
        <v>106665.56641009143</v>
      </c>
      <c r="AG160" s="87">
        <f t="shared" si="645"/>
        <v>916073.79037159332</v>
      </c>
      <c r="AH160" s="87">
        <f t="shared" si="646"/>
        <v>1488975.9244684067</v>
      </c>
      <c r="AI160" s="87"/>
      <c r="AJ160" s="87">
        <f>AC160/D160</f>
        <v>9140.154491219073</v>
      </c>
      <c r="AK160" s="87">
        <f>AD160/($AI$2*D160)</f>
        <v>4952.1010666715229</v>
      </c>
      <c r="AL160" s="87">
        <f>AE160/D160</f>
        <v>13259.478673404685</v>
      </c>
      <c r="AM160" s="87">
        <f>AF160/($AI$2*D160)</f>
        <v>7183.9352983756762</v>
      </c>
      <c r="AN160" s="87">
        <f t="shared" si="647"/>
        <v>20443.413971780363</v>
      </c>
      <c r="AO160" s="87">
        <f>AG160/D160</f>
        <v>185092.95155098915</v>
      </c>
      <c r="AP160" s="87">
        <f>AH160/($AI$2*D160)</f>
        <v>100282.65973946158</v>
      </c>
      <c r="AQ160" s="87">
        <f t="shared" si="648"/>
        <v>285375.61129045073</v>
      </c>
      <c r="AR160" s="87">
        <f t="shared" si="649"/>
        <v>305819.02526223112</v>
      </c>
      <c r="AS160" s="87">
        <f t="shared" si="650"/>
        <v>1648512.0454480201</v>
      </c>
      <c r="AT160" s="87">
        <f t="shared" si="651"/>
        <v>2679472.7375319796</v>
      </c>
      <c r="AU160" s="87">
        <f>AS160/D160</f>
        <v>333082.29464305623</v>
      </c>
      <c r="AV160" s="87">
        <f>AT160/($AI$2*D160)</f>
        <v>180462.72502022889</v>
      </c>
      <c r="AW160" s="87">
        <f t="shared" si="652"/>
        <v>513545.01966328511</v>
      </c>
      <c r="AX160" s="87"/>
      <c r="AY160" s="87">
        <f t="shared" ref="AY160:AZ160" si="685">AQ160</f>
        <v>285375.61129045073</v>
      </c>
      <c r="AZ160" s="87">
        <f t="shared" si="685"/>
        <v>305819.02526223112</v>
      </c>
      <c r="BA160" s="87">
        <f t="shared" si="17"/>
        <v>2577339.9351599999</v>
      </c>
      <c r="BB160" s="87">
        <f t="shared" si="654"/>
        <v>513545.01966328511</v>
      </c>
      <c r="BC160" s="87">
        <f t="shared" si="655"/>
        <v>798920.6309537359</v>
      </c>
      <c r="BD160" s="87">
        <f t="shared" si="578"/>
        <v>48683.789360032468</v>
      </c>
      <c r="BE160" s="87">
        <f t="shared" si="579"/>
        <v>410290.61028802313</v>
      </c>
      <c r="BF160" s="87">
        <f t="shared" ref="BF160:BG160" si="686">AZ160-BD160</f>
        <v>257135.23590219865</v>
      </c>
      <c r="BG160" s="87">
        <f t="shared" si="686"/>
        <v>2167049.3248719769</v>
      </c>
      <c r="BI160" s="280">
        <f>0.75*BE160</f>
        <v>307717.95771601738</v>
      </c>
      <c r="BJ160" s="280">
        <f>0.75*BD160</f>
        <v>36512.842020024349</v>
      </c>
      <c r="BK160" s="281">
        <f>BI160/B160</f>
        <v>1.2033914330476214E-2</v>
      </c>
      <c r="BL160" s="281">
        <f>BI160/C160</f>
        <v>1.895761460463875E-2</v>
      </c>
      <c r="BM160" s="279"/>
      <c r="BN160" s="280">
        <f>0.25*BE160+BG160</f>
        <v>2269621.9774439828</v>
      </c>
      <c r="BO160" s="280">
        <f>BF160+0.25*BD160</f>
        <v>269306.18324220675</v>
      </c>
      <c r="BP160" s="281">
        <f>BN160/B160</f>
        <v>8.8758019329936669E-2</v>
      </c>
      <c r="BQ160" s="281">
        <f>BN160/C160</f>
        <v>0.13982485476622381</v>
      </c>
      <c r="BR160" s="279"/>
      <c r="BS160" s="280">
        <f>SUM(AS160:AT160)</f>
        <v>4327984.7829799997</v>
      </c>
      <c r="BT160" s="280">
        <f>BB160</f>
        <v>513545.01966328511</v>
      </c>
      <c r="BU160" s="281">
        <f>BS160/B160</f>
        <v>0.16925433435396478</v>
      </c>
      <c r="BV160" s="281">
        <f>BS160/C160</f>
        <v>0.2666346421231468</v>
      </c>
      <c r="BW160" s="279"/>
      <c r="BX160" s="280">
        <f>H160</f>
        <v>9207802.7467199992</v>
      </c>
      <c r="BY160" s="280">
        <f>BX160/D160</f>
        <v>1860438.9794826275</v>
      </c>
      <c r="BZ160" s="281">
        <f>BX160/B160</f>
        <v>0.36008918767168963</v>
      </c>
      <c r="CA160" s="281">
        <f>BX160/C160</f>
        <v>0.56726613267382198</v>
      </c>
      <c r="CC160" s="21"/>
    </row>
    <row r="161" spans="1:81" ht="14.25" customHeight="1" x14ac:dyDescent="0.35">
      <c r="A161" s="86" t="s">
        <v>70</v>
      </c>
      <c r="B161" s="87">
        <f>'JMP Total sum FINAL calcs'!V161*100/'JMP Total sum FINAL calcs'!U161</f>
        <v>18622123.56626787</v>
      </c>
      <c r="C161" s="87">
        <f t="shared" si="0"/>
        <v>15509605.40673</v>
      </c>
      <c r="D161" s="88">
        <f>[1]HH_Islam_wealth!D164</f>
        <v>4.5089180901256203</v>
      </c>
      <c r="E161" s="88">
        <v>9.6489600000000006</v>
      </c>
      <c r="F161" s="88">
        <v>1496515.14582</v>
      </c>
      <c r="G161" s="89">
        <v>6.5621600000000004</v>
      </c>
      <c r="H161" s="89">
        <v>1017764.45276</v>
      </c>
      <c r="I161" s="89">
        <v>57.537140000000001</v>
      </c>
      <c r="J161" s="89">
        <v>8923783.1905300003</v>
      </c>
      <c r="K161" s="89"/>
      <c r="L161" s="89"/>
      <c r="M161" s="89">
        <v>24.654620000000001</v>
      </c>
      <c r="N161" s="89">
        <v>3823833.7757700002</v>
      </c>
      <c r="O161" s="89">
        <f t="shared" ref="O161:P161" si="687">M161</f>
        <v>24.654620000000001</v>
      </c>
      <c r="P161" s="89">
        <f t="shared" si="687"/>
        <v>3823833.7757700002</v>
      </c>
      <c r="Q161" s="89">
        <v>11.246090000000001</v>
      </c>
      <c r="R161" s="89">
        <v>1744223.9876699999</v>
      </c>
      <c r="S161" s="89"/>
      <c r="T161" s="90"/>
      <c r="U161" s="89">
        <v>0.95233999999999996</v>
      </c>
      <c r="V161" s="89">
        <v>147703.40813</v>
      </c>
      <c r="W161" s="89">
        <v>0.67059000000000002</v>
      </c>
      <c r="X161" s="89">
        <v>104005.98056</v>
      </c>
      <c r="Y161" s="89">
        <v>34.27778</v>
      </c>
      <c r="Z161" s="89">
        <v>5316348.37476</v>
      </c>
      <c r="AA161" s="87">
        <f t="shared" si="639"/>
        <v>3823833.7757700002</v>
      </c>
      <c r="AB161" s="91">
        <f t="shared" si="640"/>
        <v>0.68674463129268948</v>
      </c>
      <c r="AC161" s="87">
        <f t="shared" si="641"/>
        <v>101434.52255691048</v>
      </c>
      <c r="AD161" s="87">
        <f t="shared" si="642"/>
        <v>46268.885573089516</v>
      </c>
      <c r="AE161" s="87">
        <f t="shared" si="643"/>
        <v>71425.548771911825</v>
      </c>
      <c r="AF161" s="87">
        <f t="shared" si="644"/>
        <v>32580.431788088168</v>
      </c>
      <c r="AG161" s="87">
        <f t="shared" si="645"/>
        <v>3650973.7044480452</v>
      </c>
      <c r="AH161" s="87">
        <f t="shared" si="646"/>
        <v>1665374.6703119548</v>
      </c>
      <c r="AI161" s="87"/>
      <c r="AJ161" s="87">
        <f>AC161/D161</f>
        <v>22496.42165357776</v>
      </c>
      <c r="AK161" s="87">
        <f>AD161/($AI$2*D161)</f>
        <v>3420.5460266559899</v>
      </c>
      <c r="AL161" s="87">
        <f>AE161/D161</f>
        <v>15840.95061037622</v>
      </c>
      <c r="AM161" s="87">
        <f>AF161/($AI$2*D161)</f>
        <v>2408.5919753446119</v>
      </c>
      <c r="AN161" s="87">
        <f t="shared" si="647"/>
        <v>18249.542585720832</v>
      </c>
      <c r="AO161" s="87">
        <f>AG161/D161</f>
        <v>809722.78304268944</v>
      </c>
      <c r="AP161" s="87">
        <f>AH161/($AI$2*D161)</f>
        <v>123117.0935040248</v>
      </c>
      <c r="AQ161" s="87">
        <f t="shared" si="648"/>
        <v>932839.87654671422</v>
      </c>
      <c r="AR161" s="87">
        <f t="shared" si="649"/>
        <v>951089.419132435</v>
      </c>
      <c r="AS161" s="87">
        <f t="shared" si="650"/>
        <v>6128360.1969164256</v>
      </c>
      <c r="AT161" s="87">
        <f t="shared" si="651"/>
        <v>2795422.9936135751</v>
      </c>
      <c r="AU161" s="87">
        <f>AS161/D161</f>
        <v>1359164.2328427588</v>
      </c>
      <c r="AV161" s="87">
        <f>AT161/($AI$2*D161)</f>
        <v>206658.81391336117</v>
      </c>
      <c r="AW161" s="87">
        <f t="shared" si="652"/>
        <v>1565823.0467561199</v>
      </c>
      <c r="AX161" s="87"/>
      <c r="AY161" s="87">
        <f t="shared" ref="AY161:AZ161" si="688">AQ161</f>
        <v>932839.87654671422</v>
      </c>
      <c r="AZ161" s="87">
        <f t="shared" si="688"/>
        <v>951089.419132435</v>
      </c>
      <c r="BA161" s="87">
        <f t="shared" si="17"/>
        <v>5420354.3553200001</v>
      </c>
      <c r="BB161" s="87">
        <f t="shared" si="654"/>
        <v>1565823.0467561199</v>
      </c>
      <c r="BC161" s="87">
        <f t="shared" si="655"/>
        <v>2498662.9233028339</v>
      </c>
      <c r="BD161" s="87">
        <f t="shared" si="578"/>
        <v>91770.237616321014</v>
      </c>
      <c r="BE161" s="87">
        <f t="shared" si="579"/>
        <v>523007.82360308472</v>
      </c>
      <c r="BF161" s="87">
        <f t="shared" ref="BF161:BG161" si="689">AZ161-BD161</f>
        <v>859319.18151611392</v>
      </c>
      <c r="BG161" s="87">
        <f t="shared" si="689"/>
        <v>4897346.5317169158</v>
      </c>
      <c r="BI161" s="280">
        <f>0.75*BE161</f>
        <v>392255.86770231352</v>
      </c>
      <c r="BJ161" s="280">
        <f>0.75*BD161</f>
        <v>68827.67821224076</v>
      </c>
      <c r="BK161" s="281">
        <f>BI161/B161</f>
        <v>2.1063970835895757E-2</v>
      </c>
      <c r="BL161" s="281">
        <f>BI161/C161</f>
        <v>2.529115715169027E-2</v>
      </c>
      <c r="BM161" s="279"/>
      <c r="BN161" s="280">
        <f>0.25*BE161+BG161</f>
        <v>5028098.4876176873</v>
      </c>
      <c r="BO161" s="280">
        <f>BF161+0.25*BD161</f>
        <v>882261.74092019419</v>
      </c>
      <c r="BP161" s="281">
        <f>BN161/B161</f>
        <v>0.27000671914376023</v>
      </c>
      <c r="BQ161" s="281">
        <f>BN161/C161</f>
        <v>0.32419254750581028</v>
      </c>
      <c r="BR161" s="279"/>
      <c r="BS161" s="280">
        <f>SUM(AS161:AT161)</f>
        <v>8923783.1905300003</v>
      </c>
      <c r="BT161" s="280">
        <f>BB161</f>
        <v>1565823.0467561199</v>
      </c>
      <c r="BU161" s="281">
        <f>BS161/B161</f>
        <v>0.47920330668917632</v>
      </c>
      <c r="BV161" s="281">
        <f>BS161/C161</f>
        <v>0.57537138802111309</v>
      </c>
      <c r="BW161" s="279"/>
      <c r="BX161" s="280">
        <f>H161</f>
        <v>1017764.45276</v>
      </c>
      <c r="BY161" s="280">
        <f>BX161/D161</f>
        <v>225722.54195277358</v>
      </c>
      <c r="BZ161" s="281">
        <f>BX161/B161</f>
        <v>5.4653511944447591E-2</v>
      </c>
      <c r="CA161" s="281">
        <f>BX161/C161</f>
        <v>6.5621556839761175E-2</v>
      </c>
      <c r="CC161" s="21"/>
    </row>
    <row r="162" spans="1:81" ht="14.25" customHeight="1" x14ac:dyDescent="0.35">
      <c r="A162" s="86" t="s">
        <v>79</v>
      </c>
      <c r="B162" s="87">
        <f>'JMP Total sum FINAL calcs'!V162*100/'JMP Total sum FINAL calcs'!U162</f>
        <v>18541999.404820409</v>
      </c>
      <c r="C162" s="87">
        <f t="shared" si="0"/>
        <v>10833708.334689999</v>
      </c>
      <c r="D162" s="88">
        <f>[1]HH_Islam_wealth!D165</f>
        <v>5.6685934691248399</v>
      </c>
      <c r="E162" s="88">
        <v>19.805399999999999</v>
      </c>
      <c r="F162" s="88">
        <v>2145658.9954900001</v>
      </c>
      <c r="G162" s="89">
        <v>11.57718</v>
      </c>
      <c r="H162" s="89">
        <v>1254237.48887</v>
      </c>
      <c r="I162" s="89">
        <v>54.365299999999998</v>
      </c>
      <c r="J162" s="89">
        <v>5889778.3821299998</v>
      </c>
      <c r="K162" s="89">
        <v>3.88889</v>
      </c>
      <c r="L162" s="89">
        <v>421310.93329999998</v>
      </c>
      <c r="M162" s="89"/>
      <c r="N162" s="89"/>
      <c r="O162" s="89">
        <f t="shared" ref="O162:P162" si="690">K162</f>
        <v>3.88889</v>
      </c>
      <c r="P162" s="89">
        <f t="shared" si="690"/>
        <v>421310.93329999998</v>
      </c>
      <c r="Q162" s="89">
        <v>4.6302000000000003</v>
      </c>
      <c r="R162" s="89">
        <v>501621.98567000002</v>
      </c>
      <c r="S162" s="89">
        <v>25.538430000000002</v>
      </c>
      <c r="T162" s="90">
        <v>2766759.5447200001</v>
      </c>
      <c r="U162" s="89">
        <v>0</v>
      </c>
      <c r="V162" s="89">
        <v>0</v>
      </c>
      <c r="W162" s="89">
        <v>0.95226</v>
      </c>
      <c r="X162" s="89">
        <v>103165.22576</v>
      </c>
      <c r="Y162" s="89">
        <v>33.105260000000001</v>
      </c>
      <c r="Z162" s="89">
        <v>3586527.2379399999</v>
      </c>
      <c r="AA162" s="87">
        <f t="shared" si="639"/>
        <v>3188070.4780200003</v>
      </c>
      <c r="AB162" s="91">
        <f t="shared" si="640"/>
        <v>0.86404775178245175</v>
      </c>
      <c r="AC162" s="87">
        <f t="shared" si="641"/>
        <v>0</v>
      </c>
      <c r="AD162" s="87">
        <f t="shared" si="642"/>
        <v>0</v>
      </c>
      <c r="AE162" s="87">
        <f t="shared" si="643"/>
        <v>89139.681380057082</v>
      </c>
      <c r="AF162" s="87">
        <f t="shared" si="644"/>
        <v>14025.544379942923</v>
      </c>
      <c r="AG162" s="87">
        <f t="shared" si="645"/>
        <v>3098930.7966485834</v>
      </c>
      <c r="AH162" s="87">
        <f t="shared" si="646"/>
        <v>487596.44129141665</v>
      </c>
      <c r="AI162" s="87"/>
      <c r="AJ162" s="87">
        <f>AC162/D162</f>
        <v>0</v>
      </c>
      <c r="AK162" s="87">
        <f>AD162/($AI$2*D162)</f>
        <v>0</v>
      </c>
      <c r="AL162" s="87">
        <f>AE162/D162</f>
        <v>15725.185068496214</v>
      </c>
      <c r="AM162" s="87">
        <f>AF162/($AI$2*D162)</f>
        <v>824.75158704629496</v>
      </c>
      <c r="AN162" s="87">
        <f t="shared" si="647"/>
        <v>16549.936655542508</v>
      </c>
      <c r="AO162" s="87">
        <f>AG162/D162</f>
        <v>546684.2548380912</v>
      </c>
      <c r="AP162" s="87">
        <f>AH162/($AI$2*D162)</f>
        <v>28672.39430423149</v>
      </c>
      <c r="AQ162" s="87">
        <f t="shared" si="648"/>
        <v>575356.64914232271</v>
      </c>
      <c r="AR162" s="87">
        <f t="shared" si="649"/>
        <v>591906.58579786518</v>
      </c>
      <c r="AS162" s="87">
        <f t="shared" si="650"/>
        <v>5089049.769576312</v>
      </c>
      <c r="AT162" s="87">
        <f t="shared" si="651"/>
        <v>800728.61255368753</v>
      </c>
      <c r="AU162" s="87">
        <f>AS162/D162</f>
        <v>897762.34568502195</v>
      </c>
      <c r="AV162" s="87">
        <f>AT162/($AI$2*D162)</f>
        <v>47085.672834305995</v>
      </c>
      <c r="AW162" s="87">
        <f t="shared" si="652"/>
        <v>944848.01851932798</v>
      </c>
      <c r="AX162" s="87"/>
      <c r="AY162" s="87">
        <f t="shared" ref="AY162:AZ162" si="691">AQ162</f>
        <v>575356.64914232271</v>
      </c>
      <c r="AZ162" s="87">
        <f t="shared" si="691"/>
        <v>591906.58579786518</v>
      </c>
      <c r="BA162" s="87">
        <f t="shared" si="17"/>
        <v>3689692.4636999997</v>
      </c>
      <c r="BB162" s="87">
        <f t="shared" si="654"/>
        <v>944848.01851932798</v>
      </c>
      <c r="BC162" s="87">
        <f t="shared" si="655"/>
        <v>1520204.6676616506</v>
      </c>
      <c r="BD162" s="87">
        <f t="shared" si="578"/>
        <v>117229.46694361037</v>
      </c>
      <c r="BE162" s="87">
        <f t="shared" si="579"/>
        <v>730758.35120563966</v>
      </c>
      <c r="BF162" s="87">
        <f t="shared" ref="BF162:BG162" si="692">AZ162-BD162</f>
        <v>474677.11885425483</v>
      </c>
      <c r="BG162" s="87">
        <f t="shared" si="692"/>
        <v>2958934.1124943602</v>
      </c>
      <c r="BI162" s="280">
        <f>0.75*BE162</f>
        <v>548068.76340422977</v>
      </c>
      <c r="BJ162" s="280">
        <f>0.75*BD162</f>
        <v>87922.100207707786</v>
      </c>
      <c r="BK162" s="281">
        <f>BI162/B162</f>
        <v>2.9558234332687283E-2</v>
      </c>
      <c r="BL162" s="281">
        <f>BI162/C162</f>
        <v>5.058921160442266E-2</v>
      </c>
      <c r="BM162" s="279"/>
      <c r="BN162" s="280">
        <f>0.25*BE162+BG162</f>
        <v>3141623.7002957701</v>
      </c>
      <c r="BO162" s="280">
        <f>BF162+0.25*BD162</f>
        <v>503984.48559015745</v>
      </c>
      <c r="BP162" s="281">
        <f>BN162/B162</f>
        <v>0.1694328444147741</v>
      </c>
      <c r="BQ162" s="281">
        <f>BN162/C162</f>
        <v>0.28998599586036078</v>
      </c>
      <c r="BR162" s="279"/>
      <c r="BS162" s="280">
        <f>SUM(AS162:AT162)</f>
        <v>5889778.3821299998</v>
      </c>
      <c r="BT162" s="280">
        <f>BB162</f>
        <v>944848.01851932798</v>
      </c>
      <c r="BU162" s="281">
        <f>BS162/B162</f>
        <v>0.31764526864340314</v>
      </c>
      <c r="BV162" s="281">
        <f>BS162/C162</f>
        <v>0.54365303183127767</v>
      </c>
      <c r="BW162" s="279"/>
      <c r="BX162" s="280">
        <f>H162</f>
        <v>1254237.48887</v>
      </c>
      <c r="BY162" s="280">
        <f>BX162/D162</f>
        <v>221260.79347574711</v>
      </c>
      <c r="BZ162" s="281">
        <f>BX162/B162</f>
        <v>6.7643055179040332E-2</v>
      </c>
      <c r="CA162" s="281">
        <f>BX162/C162</f>
        <v>0.11577176070486205</v>
      </c>
      <c r="CC162" s="21"/>
    </row>
    <row r="163" spans="1:81" ht="14.25" customHeight="1" x14ac:dyDescent="0.35">
      <c r="A163" s="86" t="s">
        <v>126</v>
      </c>
      <c r="B163" s="87">
        <f>'JMP Total sum FINAL calcs'!V163*100/'JMP Total sum FINAL calcs'!U163</f>
        <v>4420182.9970079269</v>
      </c>
      <c r="C163" s="87">
        <f t="shared" si="0"/>
        <v>2085265.9458399999</v>
      </c>
      <c r="D163" s="88">
        <f>[1]HH_Islam_wealth!D166</f>
        <v>4.8441079038776351</v>
      </c>
      <c r="E163" s="88">
        <v>37.440579999999997</v>
      </c>
      <c r="F163" s="88">
        <v>780735.68234000006</v>
      </c>
      <c r="G163" s="89">
        <v>58.449840000000002</v>
      </c>
      <c r="H163" s="89">
        <v>1218834.56017</v>
      </c>
      <c r="I163" s="89">
        <v>16.311910000000001</v>
      </c>
      <c r="J163" s="89">
        <v>340146.70447</v>
      </c>
      <c r="K163" s="89"/>
      <c r="L163" s="89"/>
      <c r="M163" s="89">
        <v>18.916160000000001</v>
      </c>
      <c r="N163" s="89">
        <v>394452.23687000002</v>
      </c>
      <c r="O163" s="89">
        <f t="shared" ref="O163:P163" si="693">M163</f>
        <v>18.916160000000001</v>
      </c>
      <c r="P163" s="89">
        <f t="shared" si="693"/>
        <v>394452.23687000002</v>
      </c>
      <c r="Q163" s="89">
        <v>6.3220900000000002</v>
      </c>
      <c r="R163" s="89">
        <v>131832.44433</v>
      </c>
      <c r="S163" s="89"/>
      <c r="T163" s="90"/>
      <c r="U163" s="89">
        <v>8.6959999999999996E-2</v>
      </c>
      <c r="V163" s="89">
        <v>1813.3917200000001</v>
      </c>
      <c r="W163" s="89">
        <v>3.5</v>
      </c>
      <c r="X163" s="89">
        <v>72984.308099999995</v>
      </c>
      <c r="Y163" s="89">
        <v>21.651289999999999</v>
      </c>
      <c r="Z163" s="89">
        <v>451486.98136999999</v>
      </c>
      <c r="AA163" s="87">
        <f t="shared" si="639"/>
        <v>394452.23687000002</v>
      </c>
      <c r="AB163" s="91">
        <f t="shared" si="640"/>
        <v>0.74950354999996538</v>
      </c>
      <c r="AC163" s="87">
        <f t="shared" si="641"/>
        <v>1359.1435316805432</v>
      </c>
      <c r="AD163" s="87">
        <f t="shared" si="642"/>
        <v>454.2481883194568</v>
      </c>
      <c r="AE163" s="87">
        <f t="shared" si="643"/>
        <v>54701.998015241224</v>
      </c>
      <c r="AF163" s="87">
        <f t="shared" si="644"/>
        <v>18282.31008475877</v>
      </c>
      <c r="AG163" s="87">
        <f t="shared" si="645"/>
        <v>338391.09531558322</v>
      </c>
      <c r="AH163" s="87">
        <f t="shared" si="646"/>
        <v>113095.88605441677</v>
      </c>
      <c r="AI163" s="87"/>
      <c r="AJ163" s="87">
        <f>AC163/D163</f>
        <v>280.57664252123067</v>
      </c>
      <c r="AK163" s="87">
        <f>AD163/($AI$2*D163)</f>
        <v>31.257780746780227</v>
      </c>
      <c r="AL163" s="87">
        <f>AE163/D163</f>
        <v>11292.481319718972</v>
      </c>
      <c r="AM163" s="87">
        <f>AF163/($AI$2*D163)</f>
        <v>1258.0445114998406</v>
      </c>
      <c r="AN163" s="87">
        <f t="shared" si="647"/>
        <v>12550.525831218813</v>
      </c>
      <c r="AO163" s="87">
        <f>AG163/D163</f>
        <v>69856.225755150139</v>
      </c>
      <c r="AP163" s="87">
        <f>AH163/($AI$2*D163)</f>
        <v>7782.3676583728466</v>
      </c>
      <c r="AQ163" s="87">
        <f t="shared" si="648"/>
        <v>77638.593413522991</v>
      </c>
      <c r="AR163" s="87">
        <f t="shared" si="649"/>
        <v>90189.1192447418</v>
      </c>
      <c r="AS163" s="87">
        <f t="shared" si="650"/>
        <v>254941.1625210541</v>
      </c>
      <c r="AT163" s="87">
        <f t="shared" si="651"/>
        <v>85205.541948945902</v>
      </c>
      <c r="AU163" s="87">
        <f>AS163/D163</f>
        <v>52629.12544061571</v>
      </c>
      <c r="AV163" s="87">
        <f>AT163/($AI$2*D163)</f>
        <v>5863.1739589409335</v>
      </c>
      <c r="AW163" s="87">
        <f t="shared" si="652"/>
        <v>58492.299399556643</v>
      </c>
      <c r="AX163" s="87"/>
      <c r="AY163" s="87">
        <f t="shared" ref="AY163:AZ163" si="694">AQ163</f>
        <v>77638.593413522991</v>
      </c>
      <c r="AZ163" s="87">
        <f t="shared" si="694"/>
        <v>90189.1192447418</v>
      </c>
      <c r="BA163" s="87">
        <f t="shared" si="17"/>
        <v>524471.28946999996</v>
      </c>
      <c r="BB163" s="87">
        <f t="shared" si="654"/>
        <v>58492.299399556643</v>
      </c>
      <c r="BC163" s="87">
        <f t="shared" si="655"/>
        <v>136130.89281307964</v>
      </c>
      <c r="BD163" s="87">
        <f t="shared" si="578"/>
        <v>33767.329342122946</v>
      </c>
      <c r="BE163" s="87">
        <f t="shared" si="579"/>
        <v>196365.09271104689</v>
      </c>
      <c r="BF163" s="87">
        <f t="shared" ref="BF163:BG163" si="695">AZ163-BD163</f>
        <v>56421.789902618853</v>
      </c>
      <c r="BG163" s="87">
        <f t="shared" si="695"/>
        <v>328106.19675895304</v>
      </c>
      <c r="BI163" s="280">
        <f>0.75*BE163</f>
        <v>147273.81953328516</v>
      </c>
      <c r="BJ163" s="280">
        <f>0.75*BD163</f>
        <v>25325.49700659221</v>
      </c>
      <c r="BK163" s="281">
        <f>BI163/B163</f>
        <v>3.3318489219332441E-2</v>
      </c>
      <c r="BL163" s="281">
        <f>BI163/C163</f>
        <v>7.0625916961377988E-2</v>
      </c>
      <c r="BM163" s="279"/>
      <c r="BN163" s="280">
        <f>0.25*BE163+BG163</f>
        <v>377197.46993671474</v>
      </c>
      <c r="BO163" s="280">
        <f>BF163+0.25*BD163</f>
        <v>64863.62223814959</v>
      </c>
      <c r="BP163" s="281">
        <f>BN163/B163</f>
        <v>8.5335261049609049E-2</v>
      </c>
      <c r="BQ163" s="281">
        <f>BN163/C163</f>
        <v>0.18088698503382966</v>
      </c>
      <c r="BR163" s="279"/>
      <c r="BS163" s="280">
        <f>SUM(AS163:AT163)</f>
        <v>340146.70447</v>
      </c>
      <c r="BT163" s="280">
        <f>BB163</f>
        <v>58492.299399556643</v>
      </c>
      <c r="BU163" s="281">
        <f>BS163/B163</f>
        <v>7.6953081965214845E-2</v>
      </c>
      <c r="BV163" s="281">
        <f>BS163/C163</f>
        <v>0.16311910005943148</v>
      </c>
      <c r="BW163" s="279"/>
      <c r="BX163" s="280">
        <f>H163</f>
        <v>1218834.56017</v>
      </c>
      <c r="BY163" s="280">
        <f>BX163/D163</f>
        <v>251611.76925772883</v>
      </c>
      <c r="BZ163" s="281">
        <f>BX163/B163</f>
        <v>0.27574300905529098</v>
      </c>
      <c r="CA163" s="281">
        <f>BX163/C163</f>
        <v>0.58449837662266213</v>
      </c>
      <c r="CC163" s="21"/>
    </row>
    <row r="164" spans="1:81" ht="14.25" customHeight="1" x14ac:dyDescent="0.35">
      <c r="A164" s="86" t="s">
        <v>125</v>
      </c>
      <c r="B164" s="87">
        <f>'JMP Total sum FINAL calcs'!V164*100/'JMP Total sum FINAL calcs'!U164</f>
        <v>1265137.0977841427</v>
      </c>
      <c r="C164" s="87">
        <f t="shared" si="0"/>
        <v>748442.99442999996</v>
      </c>
      <c r="D164" s="88">
        <f>[1]HH_Islam_wealth!D167</f>
        <v>3.47529761733847</v>
      </c>
      <c r="E164" s="88">
        <v>99.817999999999998</v>
      </c>
      <c r="F164" s="88">
        <v>747080.83759999997</v>
      </c>
      <c r="G164" s="89">
        <v>0.22090000000000001</v>
      </c>
      <c r="H164" s="89">
        <v>1653.3067000000001</v>
      </c>
      <c r="I164" s="89">
        <v>0.61228000000000005</v>
      </c>
      <c r="J164" s="89">
        <v>4582.5540799999999</v>
      </c>
      <c r="K164" s="89"/>
      <c r="L164" s="89"/>
      <c r="M164" s="89">
        <v>95.184719999999999</v>
      </c>
      <c r="N164" s="89">
        <v>712403.35817000002</v>
      </c>
      <c r="O164" s="89">
        <f t="shared" ref="O164:P164" si="696">M164</f>
        <v>95.184719999999999</v>
      </c>
      <c r="P164" s="89">
        <f t="shared" si="696"/>
        <v>712403.35817000002</v>
      </c>
      <c r="Q164" s="89">
        <v>3.9821</v>
      </c>
      <c r="R164" s="89">
        <v>29803.77548</v>
      </c>
      <c r="S164" s="89"/>
      <c r="T164" s="90"/>
      <c r="U164" s="89">
        <v>5.4145899999999996</v>
      </c>
      <c r="V164" s="89">
        <v>40525.112679999998</v>
      </c>
      <c r="W164" s="89">
        <v>8.5082400000000007</v>
      </c>
      <c r="X164" s="89">
        <v>63679.312010000001</v>
      </c>
      <c r="Y164" s="89">
        <v>85.244</v>
      </c>
      <c r="Z164" s="89">
        <v>638002.70895999996</v>
      </c>
      <c r="AA164" s="87">
        <f t="shared" si="639"/>
        <v>712403.35817000002</v>
      </c>
      <c r="AB164" s="91">
        <f t="shared" si="640"/>
        <v>0.95984439635680674</v>
      </c>
      <c r="AC164" s="87">
        <f t="shared" si="641"/>
        <v>38897.80231762617</v>
      </c>
      <c r="AD164" s="87">
        <f t="shared" si="642"/>
        <v>1627.3103623738252</v>
      </c>
      <c r="AE164" s="87">
        <f t="shared" si="643"/>
        <v>61122.230796655203</v>
      </c>
      <c r="AF164" s="87">
        <f t="shared" si="644"/>
        <v>2557.0812133447962</v>
      </c>
      <c r="AG164" s="87">
        <f t="shared" si="645"/>
        <v>612383.32505571865</v>
      </c>
      <c r="AH164" s="87">
        <f t="shared" si="646"/>
        <v>25619.383904281345</v>
      </c>
      <c r="AI164" s="87"/>
      <c r="AJ164" s="87">
        <f>AC164/D164</f>
        <v>11192.653579815058</v>
      </c>
      <c r="AK164" s="87">
        <f>AD164/($AI$2*D164)</f>
        <v>156.08354943521724</v>
      </c>
      <c r="AL164" s="87">
        <f>AE164/D164</f>
        <v>17587.624867497016</v>
      </c>
      <c r="AM164" s="87">
        <f>AF164/($AI$2*D164)</f>
        <v>245.26256404510156</v>
      </c>
      <c r="AN164" s="87">
        <f t="shared" si="647"/>
        <v>17832.887431542116</v>
      </c>
      <c r="AO164" s="87">
        <f>AG164/D164</f>
        <v>176210.32570002097</v>
      </c>
      <c r="AP164" s="87">
        <f>AH164/($AI$2*D164)</f>
        <v>2457.2844041197786</v>
      </c>
      <c r="AQ164" s="87">
        <f t="shared" si="648"/>
        <v>178667.61010414074</v>
      </c>
      <c r="AR164" s="87">
        <f t="shared" si="649"/>
        <v>196500.49753568287</v>
      </c>
      <c r="AS164" s="87">
        <f t="shared" si="650"/>
        <v>4398.5388546900222</v>
      </c>
      <c r="AT164" s="87">
        <f t="shared" si="651"/>
        <v>184.01522530997815</v>
      </c>
      <c r="AU164" s="87">
        <f>AS164/D164</f>
        <v>1265.6581792435404</v>
      </c>
      <c r="AV164" s="87">
        <f>AT164/($AI$2*D164)</f>
        <v>17.649828932819553</v>
      </c>
      <c r="AW164" s="87">
        <f t="shared" si="652"/>
        <v>1283.3080081763599</v>
      </c>
      <c r="AX164" s="87"/>
      <c r="AY164" s="87">
        <f t="shared" ref="AY164:AZ164" si="697">AQ164</f>
        <v>178667.61010414074</v>
      </c>
      <c r="AZ164" s="87">
        <f t="shared" si="697"/>
        <v>196500.49753568287</v>
      </c>
      <c r="BA164" s="87">
        <f t="shared" si="17"/>
        <v>701682.02096999995</v>
      </c>
      <c r="BB164" s="87">
        <f t="shared" si="654"/>
        <v>1283.3080081763599</v>
      </c>
      <c r="BC164" s="87">
        <f t="shared" si="655"/>
        <v>179950.9181123171</v>
      </c>
      <c r="BD164" s="87">
        <f t="shared" si="578"/>
        <v>196142.8666301679</v>
      </c>
      <c r="BE164" s="87">
        <f t="shared" si="579"/>
        <v>700404.95969183452</v>
      </c>
      <c r="BF164" s="87">
        <f t="shared" ref="BF164:BG164" si="698">AZ164-BD164</f>
        <v>357.63090551496134</v>
      </c>
      <c r="BG164" s="87">
        <f t="shared" si="698"/>
        <v>1277.0612781654345</v>
      </c>
      <c r="BI164" s="280">
        <f>0.75*BE164</f>
        <v>525303.71976887586</v>
      </c>
      <c r="BJ164" s="280">
        <f>0.75*BD164</f>
        <v>147107.14997262592</v>
      </c>
      <c r="BK164" s="281">
        <f>BI164/B164</f>
        <v>0.41521485749562853</v>
      </c>
      <c r="BL164" s="281">
        <f>BI164/C164</f>
        <v>0.70186203047960549</v>
      </c>
      <c r="BM164" s="279"/>
      <c r="BN164" s="280">
        <f>0.25*BE164+BG164</f>
        <v>176378.30120112406</v>
      </c>
      <c r="BO164" s="280">
        <f>BF164+0.25*BD164</f>
        <v>49393.347563056937</v>
      </c>
      <c r="BP164" s="281">
        <f>BN164/B164</f>
        <v>0.13941437770661094</v>
      </c>
      <c r="BQ164" s="281">
        <f>BN164/C164</f>
        <v>0.23566030080280254</v>
      </c>
      <c r="BR164" s="279"/>
      <c r="BS164" s="280">
        <f>SUM(AS164:AT164)</f>
        <v>4582.5540799999999</v>
      </c>
      <c r="BT164" s="280">
        <f>BB164</f>
        <v>1283.3080081763599</v>
      </c>
      <c r="BU164" s="281">
        <f>BS164/B164</f>
        <v>3.622179831755968E-3</v>
      </c>
      <c r="BV164" s="281">
        <f>BS164/C164</f>
        <v>6.1227830497498159E-3</v>
      </c>
      <c r="BW164" s="279"/>
      <c r="BX164" s="280">
        <f>H164</f>
        <v>1653.3067000000001</v>
      </c>
      <c r="BY164" s="280">
        <f>BX164/D164</f>
        <v>475.73096811955128</v>
      </c>
      <c r="BZ164" s="281">
        <f>BX164/B164</f>
        <v>1.3068201880220944E-3</v>
      </c>
      <c r="CA164" s="281">
        <f>BX164/C164</f>
        <v>2.2089948229913319E-3</v>
      </c>
      <c r="CC164" s="21"/>
    </row>
    <row r="165" spans="1:81" ht="14.25" customHeight="1" x14ac:dyDescent="0.35">
      <c r="A165" s="86" t="s">
        <v>175</v>
      </c>
      <c r="B165" s="87" t="e">
        <f>'JMP Total sum FINAL calcs'!V165*100/'JMP Total sum FINAL calcs'!U165</f>
        <v>#DIV/0!</v>
      </c>
      <c r="C165" s="87">
        <f t="shared" si="0"/>
        <v>0</v>
      </c>
      <c r="D165" s="88">
        <f>[1]HH_Islam_wealth!D168</f>
        <v>4.1021658621736803</v>
      </c>
      <c r="E165" s="92">
        <v>95.5</v>
      </c>
      <c r="F165" s="92">
        <v>241576</v>
      </c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90"/>
      <c r="U165" s="89"/>
      <c r="V165" s="89"/>
      <c r="W165" s="89"/>
      <c r="X165" s="89"/>
      <c r="Y165" s="89"/>
      <c r="Z165" s="89"/>
      <c r="AA165" s="87"/>
      <c r="AB165" s="91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 t="s">
        <v>238</v>
      </c>
      <c r="AZ165" s="87">
        <f>AR165</f>
        <v>0</v>
      </c>
      <c r="BA165" s="87">
        <f t="shared" si="17"/>
        <v>0</v>
      </c>
      <c r="BB165" s="87" t="s">
        <v>238</v>
      </c>
      <c r="BC165" s="87" t="s">
        <v>238</v>
      </c>
      <c r="BD165" s="87">
        <f t="shared" ref="BD165:BD184" si="699">AZ165*(E165/100)</f>
        <v>0</v>
      </c>
      <c r="BE165" s="87">
        <f t="shared" ref="BE165:BE184" si="700">BA165*(E165/100)</f>
        <v>0</v>
      </c>
      <c r="BF165" s="87">
        <f t="shared" ref="BF165:BG165" si="701">AZ165-BD165</f>
        <v>0</v>
      </c>
      <c r="BG165" s="87">
        <f t="shared" si="701"/>
        <v>0</v>
      </c>
      <c r="BI165" s="280">
        <f>0.75*BE165</f>
        <v>0</v>
      </c>
      <c r="BJ165" s="280">
        <f>0.75*BD165</f>
        <v>0</v>
      </c>
      <c r="BK165" s="281" t="e">
        <f>BI165/B165</f>
        <v>#DIV/0!</v>
      </c>
      <c r="BL165" s="281" t="e">
        <f>BI165/C165</f>
        <v>#DIV/0!</v>
      </c>
      <c r="BM165" s="279"/>
      <c r="BN165" s="280">
        <f>0.25*BE165+BG165</f>
        <v>0</v>
      </c>
      <c r="BO165" s="280">
        <f>BF165+0.25*BD165</f>
        <v>0</v>
      </c>
      <c r="BP165" s="281" t="e">
        <f>BN165/B165</f>
        <v>#DIV/0!</v>
      </c>
      <c r="BQ165" s="281" t="e">
        <f>BN165/C165</f>
        <v>#DIV/0!</v>
      </c>
      <c r="BR165" s="279"/>
      <c r="BS165" s="280">
        <f>SUM(AS165:AT165)</f>
        <v>0</v>
      </c>
      <c r="BT165" s="280" t="str">
        <f>BB165</f>
        <v>-</v>
      </c>
      <c r="BU165" s="281" t="e">
        <f>BS165/B165</f>
        <v>#DIV/0!</v>
      </c>
      <c r="BV165" s="281" t="e">
        <f>BS165/C165</f>
        <v>#DIV/0!</v>
      </c>
      <c r="BW165" s="279"/>
      <c r="BX165" s="280">
        <f>H165</f>
        <v>0</v>
      </c>
      <c r="BY165" s="280">
        <f>BX165/D165</f>
        <v>0</v>
      </c>
      <c r="BZ165" s="281" t="e">
        <f>BX165/B165</f>
        <v>#DIV/0!</v>
      </c>
      <c r="CA165" s="281" t="e">
        <f>BX165/C165</f>
        <v>#DIV/0!</v>
      </c>
      <c r="CC165" s="21"/>
    </row>
    <row r="166" spans="1:81" ht="14.25" customHeight="1" x14ac:dyDescent="0.35">
      <c r="A166" s="86" t="s">
        <v>60</v>
      </c>
      <c r="B166" s="87">
        <f>'JMP Total sum FINAL calcs'!V166*100/'JMP Total sum FINAL calcs'!U166</f>
        <v>29668814.879078306</v>
      </c>
      <c r="C166" s="87">
        <f t="shared" si="0"/>
        <v>19149748.362050001</v>
      </c>
      <c r="D166" s="88">
        <f>[1]HH_Islam_wealth!D169</f>
        <v>4.3663628454440397</v>
      </c>
      <c r="E166" s="88">
        <v>14.103009999999999</v>
      </c>
      <c r="F166" s="88">
        <v>2700691.7297700001</v>
      </c>
      <c r="G166" s="89">
        <v>38.006610000000002</v>
      </c>
      <c r="H166" s="89">
        <v>7278170.6785700005</v>
      </c>
      <c r="I166" s="89">
        <v>43.167020000000001</v>
      </c>
      <c r="J166" s="89">
        <v>8266376.52037</v>
      </c>
      <c r="K166" s="89">
        <v>0.49324000000000001</v>
      </c>
      <c r="L166" s="89">
        <v>94454.707750000001</v>
      </c>
      <c r="M166" s="89"/>
      <c r="N166" s="89"/>
      <c r="O166" s="89">
        <f t="shared" ref="O166:P166" si="702">K166</f>
        <v>0.49324000000000001</v>
      </c>
      <c r="P166" s="89">
        <f t="shared" si="702"/>
        <v>94454.707750000001</v>
      </c>
      <c r="Q166" s="89">
        <v>2.0618300000000001</v>
      </c>
      <c r="R166" s="89">
        <v>394834.77506000001</v>
      </c>
      <c r="S166" s="89">
        <v>16.27129</v>
      </c>
      <c r="T166" s="90">
        <v>3115911.6803000001</v>
      </c>
      <c r="U166" s="89">
        <v>0</v>
      </c>
      <c r="V166" s="89">
        <v>0</v>
      </c>
      <c r="W166" s="89">
        <v>0.51588999999999996</v>
      </c>
      <c r="X166" s="89">
        <v>98790.928690000001</v>
      </c>
      <c r="Y166" s="89">
        <v>18.310479999999998</v>
      </c>
      <c r="Z166" s="89">
        <v>3506410.23441</v>
      </c>
      <c r="AA166" s="87">
        <f t="shared" ref="AA166:AA169" si="703">P166+T166</f>
        <v>3210366.3880500002</v>
      </c>
      <c r="AB166" s="91">
        <f t="shared" ref="AB166:AB169" si="704">AA166/(AA166+R166)</f>
        <v>0.89048190178675113</v>
      </c>
      <c r="AC166" s="87">
        <f t="shared" ref="AC166:AC169" si="705">V166*AB166</f>
        <v>0</v>
      </c>
      <c r="AD166" s="87">
        <f t="shared" ref="AD166:AD169" si="706">V166*(1-AB166)</f>
        <v>0</v>
      </c>
      <c r="AE166" s="87">
        <f t="shared" ref="AE166:AE169" si="707">X166*AB166</f>
        <v>87971.534059150508</v>
      </c>
      <c r="AF166" s="87">
        <f t="shared" ref="AF166:AF169" si="708">X166*(1-AB166)</f>
        <v>10819.394630849485</v>
      </c>
      <c r="AG166" s="87">
        <f t="shared" ref="AG166:AG169" si="709">Z166*AB166</f>
        <v>3122394.8539819447</v>
      </c>
      <c r="AH166" s="87">
        <f t="shared" ref="AH166:AH169" si="710">Z166*(1-AB166)</f>
        <v>384015.38042805536</v>
      </c>
      <c r="AI166" s="87"/>
      <c r="AJ166" s="87">
        <f>AC166/D166</f>
        <v>0</v>
      </c>
      <c r="AK166" s="87">
        <f>AD166/($AI$2*D166)</f>
        <v>0</v>
      </c>
      <c r="AL166" s="87">
        <f>AE166/D166</f>
        <v>20147.55465202393</v>
      </c>
      <c r="AM166" s="87">
        <f>AF166/($AI$2*D166)</f>
        <v>825.96545559948015</v>
      </c>
      <c r="AN166" s="87">
        <f t="shared" ref="AN166:AN169" si="711">AL166+AM166</f>
        <v>20973.520107623408</v>
      </c>
      <c r="AO166" s="87">
        <f>AG166/D166</f>
        <v>715102.01156093134</v>
      </c>
      <c r="AP166" s="87">
        <f>AH166/($AI$2*D166)</f>
        <v>29316.1909214474</v>
      </c>
      <c r="AQ166" s="87">
        <f t="shared" ref="AQ166:AQ169" si="712">AO166+AP166</f>
        <v>744418.20248237869</v>
      </c>
      <c r="AR166" s="87">
        <f t="shared" ref="AR166:AR169" si="713">AQ166+AN166</f>
        <v>765391.72259000211</v>
      </c>
      <c r="AS166" s="87">
        <f t="shared" ref="AS166:AS169" si="714">J166*AB166</f>
        <v>7361058.6847444242</v>
      </c>
      <c r="AT166" s="87">
        <f t="shared" ref="AT166:AT169" si="715">J166*(1-AB166)</f>
        <v>905317.83562557609</v>
      </c>
      <c r="AU166" s="87">
        <f>AS166/D166</f>
        <v>1685855.9275313357</v>
      </c>
      <c r="AV166" s="87">
        <f>AT166/($AI$2*D166)</f>
        <v>69113.040431366884</v>
      </c>
      <c r="AW166" s="87">
        <f t="shared" ref="AW166:AW169" si="716">SUM(AU166:AV166)</f>
        <v>1754968.9679627027</v>
      </c>
      <c r="AX166" s="87"/>
      <c r="AY166" s="87">
        <f t="shared" ref="AY166:AZ166" si="717">AQ166</f>
        <v>744418.20248237869</v>
      </c>
      <c r="AZ166" s="87">
        <f t="shared" si="717"/>
        <v>765391.72259000211</v>
      </c>
      <c r="BA166" s="87">
        <f t="shared" si="17"/>
        <v>3605201.1631</v>
      </c>
      <c r="BB166" s="87">
        <f t="shared" ref="BB166:BB169" si="718">AW166</f>
        <v>1754968.9679627027</v>
      </c>
      <c r="BC166" s="87">
        <f t="shared" ref="BC166:BC169" si="719">BB166+AY166</f>
        <v>2499387.1704450813</v>
      </c>
      <c r="BD166" s="87">
        <f t="shared" si="699"/>
        <v>107943.27117604025</v>
      </c>
      <c r="BE166" s="87">
        <f t="shared" si="700"/>
        <v>508441.88055210927</v>
      </c>
      <c r="BF166" s="87">
        <f t="shared" ref="BF166:BG166" si="720">AZ166-BD166</f>
        <v>657448.45141396183</v>
      </c>
      <c r="BG166" s="87">
        <f t="shared" si="720"/>
        <v>3096759.2825478907</v>
      </c>
      <c r="BI166" s="280">
        <f>0.75*BE166</f>
        <v>381331.41041408194</v>
      </c>
      <c r="BJ166" s="280">
        <f>0.75*BD166</f>
        <v>80957.453382030188</v>
      </c>
      <c r="BK166" s="281">
        <f>BI166/B166</f>
        <v>1.2852937064331044E-2</v>
      </c>
      <c r="BL166" s="281">
        <f>BI166/C166</f>
        <v>1.9913129050290038E-2</v>
      </c>
      <c r="BM166" s="279"/>
      <c r="BN166" s="280">
        <f>0.25*BE166+BG166</f>
        <v>3223869.752685918</v>
      </c>
      <c r="BO166" s="280">
        <f>BF166+0.25*BD166</f>
        <v>684434.26920797187</v>
      </c>
      <c r="BP166" s="281">
        <f>BN166/B166</f>
        <v>0.10866189855663257</v>
      </c>
      <c r="BQ166" s="281">
        <f>BN166/C166</f>
        <v>0.16835050214418584</v>
      </c>
      <c r="BR166" s="279"/>
      <c r="BS166" s="280">
        <f>SUM(AS166:AT166)</f>
        <v>8266376.52037</v>
      </c>
      <c r="BT166" s="280">
        <f>BB166</f>
        <v>1754968.9679627027</v>
      </c>
      <c r="BU166" s="281">
        <f>BS166/B166</f>
        <v>0.27862172972063132</v>
      </c>
      <c r="BV166" s="281">
        <f>BS166/C166</f>
        <v>0.43167024255795888</v>
      </c>
      <c r="BW166" s="279"/>
      <c r="BX166" s="280">
        <f>H166</f>
        <v>7278170.6785700005</v>
      </c>
      <c r="BY166" s="280">
        <f>BX166/D166</f>
        <v>1666872.6205757742</v>
      </c>
      <c r="BZ166" s="281">
        <f>BX166/B166</f>
        <v>0.2453138323264264</v>
      </c>
      <c r="CA166" s="281">
        <f>BX166/C166</f>
        <v>0.380066126247043</v>
      </c>
      <c r="CC166" s="21"/>
    </row>
    <row r="167" spans="1:81" ht="14.25" customHeight="1" x14ac:dyDescent="0.35">
      <c r="A167" s="86" t="s">
        <v>153</v>
      </c>
      <c r="B167" s="87">
        <f>'JMP Total sum FINAL calcs'!V167*100/'JMP Total sum FINAL calcs'!U167</f>
        <v>2533795.1763287843</v>
      </c>
      <c r="C167" s="87">
        <f t="shared" si="0"/>
        <v>1292108.22324</v>
      </c>
      <c r="D167" s="88">
        <f>[1]HH_Islam_wealth!D170</f>
        <v>4.2382239682248004</v>
      </c>
      <c r="E167" s="88">
        <v>61.750050000000002</v>
      </c>
      <c r="F167" s="88">
        <v>797877.49077000003</v>
      </c>
      <c r="G167" s="89">
        <v>73.322630000000004</v>
      </c>
      <c r="H167" s="89">
        <v>947407.70112999994</v>
      </c>
      <c r="I167" s="89">
        <v>4.6750600000000002</v>
      </c>
      <c r="J167" s="89">
        <v>60406.781300000002</v>
      </c>
      <c r="K167" s="89"/>
      <c r="L167" s="89"/>
      <c r="M167" s="89">
        <v>18.217099999999999</v>
      </c>
      <c r="N167" s="89">
        <v>235384.65048000001</v>
      </c>
      <c r="O167" s="89">
        <f t="shared" ref="O167:P167" si="721">M167</f>
        <v>18.217099999999999</v>
      </c>
      <c r="P167" s="89">
        <f t="shared" si="721"/>
        <v>235384.65048000001</v>
      </c>
      <c r="Q167" s="89">
        <v>3.7852199999999998</v>
      </c>
      <c r="R167" s="89">
        <v>48909.090329999999</v>
      </c>
      <c r="S167" s="89"/>
      <c r="T167" s="90"/>
      <c r="U167" s="89">
        <v>6.2304599999999999</v>
      </c>
      <c r="V167" s="89">
        <v>80504.269690000001</v>
      </c>
      <c r="W167" s="89">
        <v>1.6252</v>
      </c>
      <c r="X167" s="89">
        <v>20999.305069999999</v>
      </c>
      <c r="Y167" s="89">
        <v>14.146660000000001</v>
      </c>
      <c r="Z167" s="89">
        <v>182790.16605</v>
      </c>
      <c r="AA167" s="87">
        <f t="shared" si="703"/>
        <v>235384.65048000001</v>
      </c>
      <c r="AB167" s="91">
        <f t="shared" si="704"/>
        <v>0.82796283101186163</v>
      </c>
      <c r="AC167" s="87">
        <f t="shared" si="705"/>
        <v>66654.543041074809</v>
      </c>
      <c r="AD167" s="87">
        <f t="shared" si="706"/>
        <v>13849.726648925196</v>
      </c>
      <c r="AE167" s="87">
        <f t="shared" si="707"/>
        <v>17386.644075038937</v>
      </c>
      <c r="AF167" s="87">
        <f t="shared" si="708"/>
        <v>3612.6609949610606</v>
      </c>
      <c r="AG167" s="87">
        <f t="shared" si="709"/>
        <v>151343.46336388629</v>
      </c>
      <c r="AH167" s="87">
        <f t="shared" si="710"/>
        <v>31446.702686113724</v>
      </c>
      <c r="AI167" s="87"/>
      <c r="AJ167" s="87">
        <f>AC167/D167</f>
        <v>15726.998747778158</v>
      </c>
      <c r="AK167" s="87">
        <f>AD167/($AI$2*D167)</f>
        <v>1089.2712570769133</v>
      </c>
      <c r="AL167" s="87">
        <f>AE167/D167</f>
        <v>4102.3419728149511</v>
      </c>
      <c r="AM167" s="87">
        <f>AF167/($AI$2*D167)</f>
        <v>284.13324559581503</v>
      </c>
      <c r="AN167" s="87">
        <f t="shared" si="711"/>
        <v>4386.4752184107665</v>
      </c>
      <c r="AO167" s="87">
        <f>AG167/D167</f>
        <v>35709.170751369515</v>
      </c>
      <c r="AP167" s="87">
        <f>AH167/($AI$2*D167)</f>
        <v>2473.2610421943104</v>
      </c>
      <c r="AQ167" s="87">
        <f t="shared" si="712"/>
        <v>38182.431793563825</v>
      </c>
      <c r="AR167" s="87">
        <f t="shared" si="713"/>
        <v>42568.907011974588</v>
      </c>
      <c r="AS167" s="87">
        <f t="shared" si="714"/>
        <v>50014.569657462387</v>
      </c>
      <c r="AT167" s="87">
        <f t="shared" si="715"/>
        <v>10392.211642537617</v>
      </c>
      <c r="AU167" s="87">
        <f>AS167/D167</f>
        <v>11800.832148663258</v>
      </c>
      <c r="AV167" s="87">
        <f>AT167/($AI$2*D167)</f>
        <v>817.34013433072084</v>
      </c>
      <c r="AW167" s="87">
        <f t="shared" si="716"/>
        <v>12618.172282993979</v>
      </c>
      <c r="AX167" s="87"/>
      <c r="AY167" s="87">
        <f t="shared" ref="AY167:AZ167" si="722">AQ167</f>
        <v>38182.431793563825</v>
      </c>
      <c r="AZ167" s="87">
        <f t="shared" si="722"/>
        <v>42568.907011974588</v>
      </c>
      <c r="BA167" s="87">
        <f t="shared" si="17"/>
        <v>203789.47112</v>
      </c>
      <c r="BB167" s="87">
        <f t="shared" si="718"/>
        <v>12618.172282993979</v>
      </c>
      <c r="BC167" s="87">
        <f t="shared" si="719"/>
        <v>50800.604076557807</v>
      </c>
      <c r="BD167" s="87">
        <f t="shared" si="699"/>
        <v>26286.321364347816</v>
      </c>
      <c r="BE167" s="87">
        <f t="shared" si="700"/>
        <v>125840.10031133557</v>
      </c>
      <c r="BF167" s="87">
        <f t="shared" ref="BF167:BG167" si="723">AZ167-BD167</f>
        <v>16282.585647626773</v>
      </c>
      <c r="BG167" s="87">
        <f t="shared" si="723"/>
        <v>77949.370808664433</v>
      </c>
      <c r="BI167" s="280">
        <f>0.75*BE167</f>
        <v>94380.075233501673</v>
      </c>
      <c r="BJ167" s="280">
        <f>0.75*BD167</f>
        <v>19714.74102326086</v>
      </c>
      <c r="BK167" s="281">
        <f>BI167/B167</f>
        <v>3.7248502213288195E-2</v>
      </c>
      <c r="BL167" s="281">
        <f>BI167/C167</f>
        <v>7.3043475411711883E-2</v>
      </c>
      <c r="BM167" s="279"/>
      <c r="BN167" s="280">
        <f>0.25*BE167+BG167</f>
        <v>109409.39588649833</v>
      </c>
      <c r="BO167" s="280">
        <f>BF167+0.25*BD167</f>
        <v>22854.165988713728</v>
      </c>
      <c r="BP167" s="281">
        <f>BN167/B167</f>
        <v>4.3180047427914675E-2</v>
      </c>
      <c r="BQ167" s="281">
        <f>BN167/C167</f>
        <v>8.467510222336562E-2</v>
      </c>
      <c r="BR167" s="279"/>
      <c r="BS167" s="280">
        <f>SUM(AS167:AT167)</f>
        <v>60406.781300000002</v>
      </c>
      <c r="BT167" s="280">
        <f>BB167</f>
        <v>12618.172282993979</v>
      </c>
      <c r="BU167" s="281">
        <f>BS167/B167</f>
        <v>2.3840435826988741E-2</v>
      </c>
      <c r="BV167" s="281">
        <f>BS167/C167</f>
        <v>4.6750558671105891E-2</v>
      </c>
      <c r="BW167" s="279"/>
      <c r="BX167" s="280">
        <f>H167</f>
        <v>947407.70112999994</v>
      </c>
      <c r="BY167" s="280">
        <f>BX167/D167</f>
        <v>223538.8474589808</v>
      </c>
      <c r="BZ167" s="281">
        <f>BX167/B167</f>
        <v>0.37390855819005026</v>
      </c>
      <c r="CA167" s="281">
        <f>BX167/C167</f>
        <v>0.73322627632099335</v>
      </c>
      <c r="CC167" s="21"/>
    </row>
    <row r="168" spans="1:81" ht="14.25" customHeight="1" x14ac:dyDescent="0.35">
      <c r="A168" s="86" t="s">
        <v>109</v>
      </c>
      <c r="B168" s="87">
        <f>'JMP Total sum FINAL calcs'!V168*100/'JMP Total sum FINAL calcs'!U168</f>
        <v>21477381.840578511</v>
      </c>
      <c r="C168" s="87">
        <f t="shared" si="0"/>
        <v>17965801.520070001</v>
      </c>
      <c r="D168" s="88">
        <f>[1]HH_Islam_wealth!D171</f>
        <v>5.91684917249255</v>
      </c>
      <c r="E168" s="88">
        <v>22.65523</v>
      </c>
      <c r="F168" s="88">
        <v>4070194.2242100001</v>
      </c>
      <c r="G168" s="89">
        <v>78.961269999999999</v>
      </c>
      <c r="H168" s="89">
        <v>14186024.30456</v>
      </c>
      <c r="I168" s="89">
        <v>8.1614699999999996</v>
      </c>
      <c r="J168" s="89">
        <v>1466273.6143</v>
      </c>
      <c r="K168" s="89">
        <v>0.75088999999999995</v>
      </c>
      <c r="L168" s="89">
        <v>134902.68468999999</v>
      </c>
      <c r="M168" s="89"/>
      <c r="N168" s="89"/>
      <c r="O168" s="89">
        <f t="shared" ref="O168:P168" si="724">K168</f>
        <v>0.75088999999999995</v>
      </c>
      <c r="P168" s="89">
        <f t="shared" si="724"/>
        <v>134902.68468999999</v>
      </c>
      <c r="Q168" s="89">
        <v>5.2234400000000001</v>
      </c>
      <c r="R168" s="89">
        <v>938432.24857000005</v>
      </c>
      <c r="S168" s="89">
        <v>6.9029400000000001</v>
      </c>
      <c r="T168" s="90">
        <v>1240168.6679499999</v>
      </c>
      <c r="U168" s="89">
        <v>0.21529000000000001</v>
      </c>
      <c r="V168" s="89">
        <v>38678.855009999999</v>
      </c>
      <c r="W168" s="89">
        <v>1.12148</v>
      </c>
      <c r="X168" s="89">
        <v>201482.61816000001</v>
      </c>
      <c r="Y168" s="89">
        <v>11.54049</v>
      </c>
      <c r="Z168" s="89">
        <v>2073342.1280400001</v>
      </c>
      <c r="AA168" s="87">
        <f t="shared" si="703"/>
        <v>1375071.3526399999</v>
      </c>
      <c r="AB168" s="91">
        <f t="shared" si="704"/>
        <v>0.59436750040968822</v>
      </c>
      <c r="AC168" s="87">
        <f t="shared" si="705"/>
        <v>22989.454371002445</v>
      </c>
      <c r="AD168" s="87">
        <f t="shared" si="706"/>
        <v>15689.400638997553</v>
      </c>
      <c r="AE168" s="87">
        <f t="shared" si="707"/>
        <v>119754.72013175886</v>
      </c>
      <c r="AF168" s="87">
        <f t="shared" si="708"/>
        <v>81727.89802824115</v>
      </c>
      <c r="AG168" s="87">
        <f t="shared" si="709"/>
        <v>1232327.1781372386</v>
      </c>
      <c r="AH168" s="87">
        <f t="shared" si="710"/>
        <v>841014.94990276149</v>
      </c>
      <c r="AI168" s="87"/>
      <c r="AJ168" s="87">
        <f>AC168/D168</f>
        <v>3885.4217338985904</v>
      </c>
      <c r="AK168" s="87">
        <f>AD168/($AI$2*D168)</f>
        <v>883.88263086247696</v>
      </c>
      <c r="AL168" s="87">
        <f>AE168/D168</f>
        <v>20239.610076339097</v>
      </c>
      <c r="AM168" s="87">
        <f>AF168/($AI$2*D168)</f>
        <v>4604.2465984651881</v>
      </c>
      <c r="AN168" s="87">
        <f t="shared" si="711"/>
        <v>24843.856674804287</v>
      </c>
      <c r="AO168" s="87">
        <f>AG168/D168</f>
        <v>208274.22538778433</v>
      </c>
      <c r="AP168" s="87">
        <f>AH168/($AI$2*D168)</f>
        <v>47379.66246250581</v>
      </c>
      <c r="AQ168" s="87">
        <f t="shared" si="712"/>
        <v>255653.88785029014</v>
      </c>
      <c r="AR168" s="87">
        <f t="shared" si="713"/>
        <v>280497.7445250944</v>
      </c>
      <c r="AS168" s="87">
        <f t="shared" si="714"/>
        <v>871505.38304817025</v>
      </c>
      <c r="AT168" s="87">
        <f t="shared" si="715"/>
        <v>594768.23125182977</v>
      </c>
      <c r="AU168" s="87">
        <f>AS168/D168</f>
        <v>147292.14107734931</v>
      </c>
      <c r="AV168" s="87">
        <f>AT168/($AI$2*D168)</f>
        <v>33507.035806428255</v>
      </c>
      <c r="AW168" s="87">
        <f t="shared" si="716"/>
        <v>180799.17688377757</v>
      </c>
      <c r="AX168" s="87"/>
      <c r="AY168" s="87">
        <f t="shared" ref="AY168:AZ168" si="725">AQ168</f>
        <v>255653.88785029014</v>
      </c>
      <c r="AZ168" s="87">
        <f t="shared" si="725"/>
        <v>280497.7445250944</v>
      </c>
      <c r="BA168" s="87">
        <f t="shared" si="17"/>
        <v>2274824.7461999999</v>
      </c>
      <c r="BB168" s="87">
        <f t="shared" si="718"/>
        <v>180799.17688377757</v>
      </c>
      <c r="BC168" s="87">
        <f t="shared" si="719"/>
        <v>436453.06473406771</v>
      </c>
      <c r="BD168" s="87">
        <f t="shared" si="699"/>
        <v>63547.409166972539</v>
      </c>
      <c r="BE168" s="87">
        <f t="shared" si="700"/>
        <v>515366.77834852622</v>
      </c>
      <c r="BF168" s="87">
        <f t="shared" ref="BF168:BG168" si="726">AZ168-BD168</f>
        <v>216950.33535812187</v>
      </c>
      <c r="BG168" s="87">
        <f t="shared" si="726"/>
        <v>1759457.9678514737</v>
      </c>
      <c r="BI168" s="280">
        <f>0.75*BE168</f>
        <v>386525.08376139466</v>
      </c>
      <c r="BJ168" s="280">
        <f>0.75*BD168</f>
        <v>47660.556875229406</v>
      </c>
      <c r="BK168" s="281">
        <f>BI168/B168</f>
        <v>1.7996843685626037E-2</v>
      </c>
      <c r="BL168" s="281">
        <f>BI168/C168</f>
        <v>2.1514491481473778E-2</v>
      </c>
      <c r="BM168" s="279"/>
      <c r="BN168" s="280">
        <f>0.25*BE168+BG168</f>
        <v>1888299.6624386052</v>
      </c>
      <c r="BO168" s="280">
        <f>BF168+0.25*BD168</f>
        <v>232837.18764986499</v>
      </c>
      <c r="BP168" s="281">
        <f>BN168/B168</f>
        <v>8.7920384172288951E-2</v>
      </c>
      <c r="BQ168" s="281">
        <f>BN168/C168</f>
        <v>0.10510522785911573</v>
      </c>
      <c r="BR168" s="279"/>
      <c r="BS168" s="280">
        <f>SUM(AS168:AT168)</f>
        <v>1466273.6143</v>
      </c>
      <c r="BT168" s="280">
        <f>BB168</f>
        <v>180799.17688377757</v>
      </c>
      <c r="BU168" s="281">
        <f>BS168/B168</f>
        <v>6.8270593929176268E-2</v>
      </c>
      <c r="BV168" s="281">
        <f>BS168/C168</f>
        <v>8.1614706288611324E-2</v>
      </c>
      <c r="BW168" s="279"/>
      <c r="BX168" s="280">
        <f>H168</f>
        <v>14186024.30456</v>
      </c>
      <c r="BY168" s="280">
        <f>BX168/D168</f>
        <v>2397563.9552400406</v>
      </c>
      <c r="BZ168" s="281">
        <f>BX168/B168</f>
        <v>0.66050994529312179</v>
      </c>
      <c r="CA168" s="281">
        <f>BX168/C168</f>
        <v>0.7896126587345671</v>
      </c>
      <c r="CC168" s="21"/>
    </row>
    <row r="169" spans="1:81" ht="14.25" customHeight="1" x14ac:dyDescent="0.35">
      <c r="A169" s="86" t="s">
        <v>14</v>
      </c>
      <c r="B169" s="87">
        <f>'JMP Total sum FINAL calcs'!V169*100/'JMP Total sum FINAL calcs'!U169</f>
        <v>190886295.59758583</v>
      </c>
      <c r="C169" s="87">
        <f t="shared" si="0"/>
        <v>96361321.276830003</v>
      </c>
      <c r="D169" s="88">
        <f>[1]HH_Islam_wealth!D172</f>
        <v>4.9014286643141203</v>
      </c>
      <c r="E169" s="88">
        <v>7.8098700000000001</v>
      </c>
      <c r="F169" s="88">
        <v>7525689.4765699999</v>
      </c>
      <c r="G169" s="89">
        <v>30.579709999999999</v>
      </c>
      <c r="H169" s="89">
        <v>29467011.45352</v>
      </c>
      <c r="I169" s="89">
        <v>29.892109999999999</v>
      </c>
      <c r="J169" s="89">
        <v>28804432.16917</v>
      </c>
      <c r="K169" s="89">
        <v>6.8040700000000003</v>
      </c>
      <c r="L169" s="89">
        <v>6556487.6126199998</v>
      </c>
      <c r="M169" s="89"/>
      <c r="N169" s="89"/>
      <c r="O169" s="89">
        <f t="shared" ref="O169:P169" si="727">K169</f>
        <v>6.8040700000000003</v>
      </c>
      <c r="P169" s="89">
        <f t="shared" si="727"/>
        <v>6556487.6126199998</v>
      </c>
      <c r="Q169" s="89">
        <v>8.8642299999999992</v>
      </c>
      <c r="R169" s="89">
        <v>8541686.5713400003</v>
      </c>
      <c r="S169" s="89">
        <v>23.85989</v>
      </c>
      <c r="T169" s="90">
        <v>22991703.470180001</v>
      </c>
      <c r="U169" s="89">
        <v>4.2781700000000003</v>
      </c>
      <c r="V169" s="89">
        <v>4122497.8946500001</v>
      </c>
      <c r="W169" s="89">
        <v>5.4208400000000001</v>
      </c>
      <c r="X169" s="89">
        <v>5223597.2085300004</v>
      </c>
      <c r="Y169" s="89">
        <v>29.829170000000001</v>
      </c>
      <c r="Z169" s="89">
        <v>28743782.550949998</v>
      </c>
      <c r="AA169" s="87">
        <f t="shared" si="703"/>
        <v>29548191.082800001</v>
      </c>
      <c r="AB169" s="91">
        <f t="shared" si="704"/>
        <v>0.77574917281437883</v>
      </c>
      <c r="AC169" s="87">
        <f t="shared" si="705"/>
        <v>3198024.331703756</v>
      </c>
      <c r="AD169" s="87">
        <f t="shared" si="706"/>
        <v>924473.56294624426</v>
      </c>
      <c r="AE169" s="87">
        <f t="shared" si="707"/>
        <v>4052201.213632646</v>
      </c>
      <c r="AF169" s="87">
        <f t="shared" si="708"/>
        <v>1171395.9948973542</v>
      </c>
      <c r="AG169" s="87">
        <f t="shared" si="709"/>
        <v>22297965.537455838</v>
      </c>
      <c r="AH169" s="87">
        <f t="shared" si="710"/>
        <v>6445817.013494161</v>
      </c>
      <c r="AI169" s="87"/>
      <c r="AJ169" s="87">
        <f>AC169/D169</f>
        <v>652467.79066431045</v>
      </c>
      <c r="AK169" s="87">
        <f>AD169/($AI$2*D169)</f>
        <v>62871.027086249909</v>
      </c>
      <c r="AL169" s="87">
        <f>AE169/D169</f>
        <v>826738.79212719086</v>
      </c>
      <c r="AM169" s="87">
        <f>AF169/($AI$2*D169)</f>
        <v>79663.575331681597</v>
      </c>
      <c r="AN169" s="87">
        <f t="shared" si="711"/>
        <v>906402.3674588725</v>
      </c>
      <c r="AO169" s="87">
        <f>AG169/D169</f>
        <v>4549278.8051371332</v>
      </c>
      <c r="AP169" s="87">
        <f>AH169/($AI$2*D169)</f>
        <v>438363.14232380752</v>
      </c>
      <c r="AQ169" s="87">
        <f t="shared" si="712"/>
        <v>4987641.947460941</v>
      </c>
      <c r="AR169" s="87">
        <f t="shared" si="713"/>
        <v>5894044.3149198135</v>
      </c>
      <c r="AS169" s="87">
        <f t="shared" si="714"/>
        <v>22345014.428621512</v>
      </c>
      <c r="AT169" s="87">
        <f t="shared" si="715"/>
        <v>6459417.7405484887</v>
      </c>
      <c r="AU169" s="87">
        <f>AS169/D169</f>
        <v>4558877.8209319003</v>
      </c>
      <c r="AV169" s="87">
        <f>AT169/($AI$2*D169)</f>
        <v>439288.09216910129</v>
      </c>
      <c r="AW169" s="87">
        <f t="shared" si="716"/>
        <v>4998165.9131010016</v>
      </c>
      <c r="AX169" s="87"/>
      <c r="AY169" s="87">
        <f t="shared" ref="AY169:AZ169" si="728">AQ169</f>
        <v>4987641.947460941</v>
      </c>
      <c r="AZ169" s="87">
        <f t="shared" si="728"/>
        <v>5894044.3149198135</v>
      </c>
      <c r="BA169" s="87">
        <f t="shared" si="17"/>
        <v>33967379.75948</v>
      </c>
      <c r="BB169" s="87">
        <f t="shared" si="718"/>
        <v>4998165.9131010016</v>
      </c>
      <c r="BC169" s="87">
        <f t="shared" si="719"/>
        <v>9985807.8605619427</v>
      </c>
      <c r="BD169" s="87">
        <f t="shared" si="699"/>
        <v>460317.19873762806</v>
      </c>
      <c r="BE169" s="87">
        <f t="shared" si="700"/>
        <v>2652808.201621701</v>
      </c>
      <c r="BF169" s="87">
        <f t="shared" ref="BF169:BG169" si="729">AZ169-BD169</f>
        <v>5433727.1161821857</v>
      </c>
      <c r="BG169" s="87">
        <f t="shared" si="729"/>
        <v>31314571.557858299</v>
      </c>
      <c r="BI169" s="280">
        <f>0.75*BE169</f>
        <v>1989606.1512162758</v>
      </c>
      <c r="BJ169" s="280">
        <f>0.75*BD169</f>
        <v>345237.89905322104</v>
      </c>
      <c r="BK169" s="281">
        <f>BI169/B169</f>
        <v>1.0422991053326506E-2</v>
      </c>
      <c r="BL169" s="281">
        <f>BI169/C169</f>
        <v>2.0647352328227932E-2</v>
      </c>
      <c r="BM169" s="279"/>
      <c r="BN169" s="280">
        <f>0.25*BE169+BG169</f>
        <v>31977773.608263724</v>
      </c>
      <c r="BO169" s="280">
        <f>BF169+0.25*BD169</f>
        <v>5548806.4158665929</v>
      </c>
      <c r="BP169" s="281">
        <f>BN169/B169</f>
        <v>0.16752262653615116</v>
      </c>
      <c r="BQ169" s="281">
        <f>BN169/C169</f>
        <v>0.33185279305580412</v>
      </c>
      <c r="BR169" s="279"/>
      <c r="BS169" s="280">
        <f>SUM(AS169:AT169)</f>
        <v>28804432.16917</v>
      </c>
      <c r="BT169" s="280">
        <f>BB169</f>
        <v>4998165.9131010016</v>
      </c>
      <c r="BU169" s="281">
        <f>BS169/B169</f>
        <v>0.15089837685306465</v>
      </c>
      <c r="BV169" s="281">
        <f>BS169/C169</f>
        <v>0.298921100162374</v>
      </c>
      <c r="BW169" s="279"/>
      <c r="BX169" s="280">
        <f>H169</f>
        <v>29467011.45352</v>
      </c>
      <c r="BY169" s="280">
        <f>BX169/D169</f>
        <v>6011922.9456629166</v>
      </c>
      <c r="BZ169" s="281">
        <f>BX169/B169</f>
        <v>0.15436944470670882</v>
      </c>
      <c r="CA169" s="281">
        <f>BX169/C169</f>
        <v>0.30579708811657108</v>
      </c>
      <c r="CC169" s="21"/>
    </row>
    <row r="170" spans="1:81" ht="14.25" customHeight="1" x14ac:dyDescent="0.35">
      <c r="A170" s="86" t="s">
        <v>176</v>
      </c>
      <c r="B170" s="87">
        <f>'JMP Total sum FINAL calcs'!V170*100/'JMP Total sum FINAL calcs'!U170</f>
        <v>876561.94613899791</v>
      </c>
      <c r="C170" s="87">
        <f t="shared" si="0"/>
        <v>0</v>
      </c>
      <c r="D170" s="88">
        <f>[1]HH_Islam_wealth!D173</f>
        <v>4.8441079038776351</v>
      </c>
      <c r="E170" s="92">
        <v>100</v>
      </c>
      <c r="F170" s="92">
        <v>876232</v>
      </c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90"/>
      <c r="U170" s="89"/>
      <c r="V170" s="89"/>
      <c r="W170" s="89"/>
      <c r="X170" s="89"/>
      <c r="Y170" s="89"/>
      <c r="Z170" s="89"/>
      <c r="AA170" s="87"/>
      <c r="AB170" s="91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 t="s">
        <v>238</v>
      </c>
      <c r="AZ170" s="87">
        <f>AR170</f>
        <v>0</v>
      </c>
      <c r="BA170" s="87">
        <f t="shared" si="17"/>
        <v>0</v>
      </c>
      <c r="BB170" s="87" t="s">
        <v>238</v>
      </c>
      <c r="BC170" s="87" t="s">
        <v>238</v>
      </c>
      <c r="BD170" s="87">
        <f t="shared" si="699"/>
        <v>0</v>
      </c>
      <c r="BE170" s="87">
        <f t="shared" si="700"/>
        <v>0</v>
      </c>
      <c r="BF170" s="87">
        <f t="shared" ref="BF170:BG170" si="730">AZ170-BD170</f>
        <v>0</v>
      </c>
      <c r="BG170" s="87">
        <f t="shared" si="730"/>
        <v>0</v>
      </c>
      <c r="BI170" s="280">
        <f>0.75*BE170</f>
        <v>0</v>
      </c>
      <c r="BJ170" s="280">
        <f>0.75*BD170</f>
        <v>0</v>
      </c>
      <c r="BK170" s="281">
        <f>BI170/B170</f>
        <v>0</v>
      </c>
      <c r="BL170" s="281" t="e">
        <f>BI170/C170</f>
        <v>#DIV/0!</v>
      </c>
      <c r="BM170" s="279"/>
      <c r="BN170" s="280">
        <f>0.25*BE170+BG170</f>
        <v>0</v>
      </c>
      <c r="BO170" s="280">
        <f>BF170+0.25*BD170</f>
        <v>0</v>
      </c>
      <c r="BP170" s="281">
        <f>BN170/B170</f>
        <v>0</v>
      </c>
      <c r="BQ170" s="281" t="e">
        <f>BN170/C170</f>
        <v>#DIV/0!</v>
      </c>
      <c r="BR170" s="279"/>
      <c r="BS170" s="280">
        <f>SUM(AS170:AT170)</f>
        <v>0</v>
      </c>
      <c r="BT170" s="280" t="str">
        <f>BB170</f>
        <v>-</v>
      </c>
      <c r="BU170" s="281">
        <f>BS170/B170</f>
        <v>0</v>
      </c>
      <c r="BV170" s="281" t="e">
        <f>BS170/C170</f>
        <v>#DIV/0!</v>
      </c>
      <c r="BW170" s="279"/>
      <c r="BX170" s="280">
        <f>H170</f>
        <v>0</v>
      </c>
      <c r="BY170" s="280">
        <f>BX170/D170</f>
        <v>0</v>
      </c>
      <c r="BZ170" s="281">
        <f>BX170/B170</f>
        <v>0</v>
      </c>
      <c r="CA170" s="281" t="e">
        <f>BX170/C170</f>
        <v>#DIV/0!</v>
      </c>
      <c r="CC170" s="21"/>
    </row>
    <row r="171" spans="1:81" ht="14.25" customHeight="1" x14ac:dyDescent="0.35">
      <c r="A171" s="86" t="s">
        <v>50</v>
      </c>
      <c r="B171" s="87">
        <f>'JMP Total sum FINAL calcs'!V171*100/'JMP Total sum FINAL calcs'!U171</f>
        <v>12208457.460714782</v>
      </c>
      <c r="C171" s="87">
        <f t="shared" si="0"/>
        <v>10117717.30125</v>
      </c>
      <c r="D171" s="88">
        <f>[1]HH_Islam_wealth!D174</f>
        <v>4.2592924568413499</v>
      </c>
      <c r="E171" s="88">
        <v>29.437480000000001</v>
      </c>
      <c r="F171" s="88">
        <v>2978400.5778999999</v>
      </c>
      <c r="G171" s="89">
        <v>2.3059400000000001</v>
      </c>
      <c r="H171" s="89">
        <v>233308.02583</v>
      </c>
      <c r="I171" s="89">
        <v>18.305250000000001</v>
      </c>
      <c r="J171" s="89">
        <v>1852073.7838699999</v>
      </c>
      <c r="K171" s="89"/>
      <c r="L171" s="89"/>
      <c r="M171" s="89">
        <v>69.600049999999996</v>
      </c>
      <c r="N171" s="89">
        <v>7041936.1473399997</v>
      </c>
      <c r="O171" s="89">
        <f t="shared" ref="O171:P171" si="731">M171</f>
        <v>69.600049999999996</v>
      </c>
      <c r="P171" s="89">
        <f t="shared" si="731"/>
        <v>7041936.1473399997</v>
      </c>
      <c r="Q171" s="89">
        <v>9.7887599999999999</v>
      </c>
      <c r="R171" s="89">
        <v>990399.34421000001</v>
      </c>
      <c r="S171" s="89"/>
      <c r="T171" s="90"/>
      <c r="U171" s="89">
        <v>0.12609999999999999</v>
      </c>
      <c r="V171" s="89">
        <v>12758.06364</v>
      </c>
      <c r="W171" s="89">
        <v>0.20208000000000001</v>
      </c>
      <c r="X171" s="89">
        <v>20445.794819999999</v>
      </c>
      <c r="Y171" s="89">
        <v>79.060640000000006</v>
      </c>
      <c r="Z171" s="89">
        <v>7999131.6330899997</v>
      </c>
      <c r="AA171" s="87">
        <f>P171+T171</f>
        <v>7041936.1473399997</v>
      </c>
      <c r="AB171" s="91">
        <f>AA171/(AA171+R171)</f>
        <v>0.87669845896602583</v>
      </c>
      <c r="AC171" s="87">
        <f>V171*AB171</f>
        <v>11184.974732578487</v>
      </c>
      <c r="AD171" s="87">
        <f>V171*(1-AB171)</f>
        <v>1573.088907421514</v>
      </c>
      <c r="AE171" s="87">
        <f>X171*AB171</f>
        <v>17924.796811029551</v>
      </c>
      <c r="AF171" s="87">
        <f>X171*(1-AB171)</f>
        <v>2520.9980089704463</v>
      </c>
      <c r="AG171" s="87">
        <f>Z171*AB171</f>
        <v>7012826.3757963926</v>
      </c>
      <c r="AH171" s="87">
        <f>Z171*(1-AB171)</f>
        <v>986305.25729360746</v>
      </c>
      <c r="AI171" s="87"/>
      <c r="AJ171" s="87">
        <f>AC171/D171</f>
        <v>2626.0170781682259</v>
      </c>
      <c r="AK171" s="87">
        <f>AD171/($AI$2*D171)</f>
        <v>123.11034624970722</v>
      </c>
      <c r="AL171" s="87">
        <f>AE171/D171</f>
        <v>4208.3977544764339</v>
      </c>
      <c r="AM171" s="87">
        <f>AF171/($AI$2*D171)</f>
        <v>197.29395860269199</v>
      </c>
      <c r="AN171" s="87">
        <f>AL171+AM171</f>
        <v>4405.6917130791262</v>
      </c>
      <c r="AO171" s="87">
        <f>AG171/D171</f>
        <v>1646476.8378448088</v>
      </c>
      <c r="AP171" s="87">
        <f>AH171/($AI$2*D171)</f>
        <v>77188.505468741787</v>
      </c>
      <c r="AQ171" s="87">
        <f>AO171+AP171</f>
        <v>1723665.3433135506</v>
      </c>
      <c r="AR171" s="87">
        <f>AQ171+AN171</f>
        <v>1728071.0350266297</v>
      </c>
      <c r="AS171" s="87">
        <f>J171*AB171</f>
        <v>1623710.2322102054</v>
      </c>
      <c r="AT171" s="87">
        <f>J171*(1-AB171)</f>
        <v>228363.55165979461</v>
      </c>
      <c r="AU171" s="87">
        <f>AS171/D171</f>
        <v>381215.95280506596</v>
      </c>
      <c r="AV171" s="87">
        <f>AT171/($AI$2*D171)</f>
        <v>17871.790833318111</v>
      </c>
      <c r="AW171" s="87">
        <f>SUM(AU171:AV171)</f>
        <v>399087.74363838404</v>
      </c>
      <c r="AX171" s="87"/>
      <c r="AY171" s="87">
        <f t="shared" ref="AY171:AZ171" si="732">AQ171</f>
        <v>1723665.3433135506</v>
      </c>
      <c r="AZ171" s="87">
        <f t="shared" si="732"/>
        <v>1728071.0350266297</v>
      </c>
      <c r="BA171" s="87">
        <f t="shared" si="17"/>
        <v>8019577.4279100001</v>
      </c>
      <c r="BB171" s="87">
        <f>AW171</f>
        <v>399087.74363838404</v>
      </c>
      <c r="BC171" s="87">
        <f>BB171+AY171</f>
        <v>2122753.0869519347</v>
      </c>
      <c r="BD171" s="87">
        <f t="shared" si="699"/>
        <v>508700.56532175711</v>
      </c>
      <c r="BE171" s="87">
        <f t="shared" si="700"/>
        <v>2360761.5014255205</v>
      </c>
      <c r="BF171" s="87">
        <f t="shared" ref="BF171:BG171" si="733">AZ171-BD171</f>
        <v>1219370.4697048725</v>
      </c>
      <c r="BG171" s="87">
        <f t="shared" si="733"/>
        <v>5658815.9264844796</v>
      </c>
      <c r="BI171" s="280">
        <f>0.75*BE171</f>
        <v>1770571.1260691404</v>
      </c>
      <c r="BJ171" s="280">
        <f>0.75*BD171</f>
        <v>381525.42399131786</v>
      </c>
      <c r="BK171" s="281">
        <f>BI171/B171</f>
        <v>0.14502824224654151</v>
      </c>
      <c r="BL171" s="281">
        <f>BI171/C171</f>
        <v>0.17499709404317851</v>
      </c>
      <c r="BM171" s="279"/>
      <c r="BN171" s="280">
        <f>0.25*BE171+BG171</f>
        <v>6249006.3018408595</v>
      </c>
      <c r="BO171" s="280">
        <f>BF171+0.25*BD171</f>
        <v>1346545.6110353118</v>
      </c>
      <c r="BP171" s="281">
        <f>BN171/B171</f>
        <v>0.51185879313167482</v>
      </c>
      <c r="BQ171" s="281">
        <f>BN171/C171</f>
        <v>0.61763005584953656</v>
      </c>
      <c r="BR171" s="279"/>
      <c r="BS171" s="280">
        <f>SUM(AS171:AT171)</f>
        <v>1852073.7838699999</v>
      </c>
      <c r="BT171" s="280">
        <f>BB171</f>
        <v>399087.74363838404</v>
      </c>
      <c r="BU171" s="281">
        <f>BS171/B171</f>
        <v>0.15170415999152481</v>
      </c>
      <c r="BV171" s="281">
        <f>BS171/C171</f>
        <v>0.18305253336552349</v>
      </c>
      <c r="BW171" s="279"/>
      <c r="BX171" s="280">
        <f>H171</f>
        <v>233308.02583</v>
      </c>
      <c r="BY171" s="280">
        <f>BX171/D171</f>
        <v>54776.239996212651</v>
      </c>
      <c r="BZ171" s="281">
        <f>BX171/B171</f>
        <v>1.9110360713526234E-2</v>
      </c>
      <c r="CA171" s="281">
        <f>BX171/C171</f>
        <v>2.3059354089798083E-2</v>
      </c>
      <c r="CC171" s="21"/>
    </row>
    <row r="172" spans="1:81" ht="14.25" customHeight="1" x14ac:dyDescent="0.35">
      <c r="A172" s="86" t="s">
        <v>177</v>
      </c>
      <c r="B172" s="87">
        <f>'JMP Total sum FINAL calcs'!V172*100/'JMP Total sum FINAL calcs'!U172</f>
        <v>4048.999790356394</v>
      </c>
      <c r="C172" s="87">
        <f t="shared" si="0"/>
        <v>0</v>
      </c>
      <c r="D172" s="88">
        <f>[1]HH_Islam_wealth!D175</f>
        <v>4.8441079038776351</v>
      </c>
      <c r="E172" s="92">
        <v>98.1</v>
      </c>
      <c r="F172" s="92">
        <v>3972</v>
      </c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90"/>
      <c r="U172" s="89"/>
      <c r="V172" s="89"/>
      <c r="W172" s="89"/>
      <c r="X172" s="89"/>
      <c r="Y172" s="89"/>
      <c r="Z172" s="89"/>
      <c r="AA172" s="87"/>
      <c r="AB172" s="91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 t="s">
        <v>238</v>
      </c>
      <c r="AZ172" s="87">
        <f>AR172</f>
        <v>0</v>
      </c>
      <c r="BA172" s="87">
        <f t="shared" si="17"/>
        <v>0</v>
      </c>
      <c r="BB172" s="87" t="s">
        <v>238</v>
      </c>
      <c r="BC172" s="87" t="s">
        <v>238</v>
      </c>
      <c r="BD172" s="87">
        <f t="shared" si="699"/>
        <v>0</v>
      </c>
      <c r="BE172" s="87">
        <f t="shared" si="700"/>
        <v>0</v>
      </c>
      <c r="BF172" s="87">
        <f t="shared" ref="BF172:BG172" si="734">AZ172-BD172</f>
        <v>0</v>
      </c>
      <c r="BG172" s="87">
        <f t="shared" si="734"/>
        <v>0</v>
      </c>
      <c r="BI172" s="280">
        <f>0.75*BE172</f>
        <v>0</v>
      </c>
      <c r="BJ172" s="280">
        <f>0.75*BD172</f>
        <v>0</v>
      </c>
      <c r="BK172" s="281">
        <f>BI172/B172</f>
        <v>0</v>
      </c>
      <c r="BL172" s="281" t="e">
        <f>BI172/C172</f>
        <v>#DIV/0!</v>
      </c>
      <c r="BM172" s="279"/>
      <c r="BN172" s="280">
        <f>0.25*BE172+BG172</f>
        <v>0</v>
      </c>
      <c r="BO172" s="280">
        <f>BF172+0.25*BD172</f>
        <v>0</v>
      </c>
      <c r="BP172" s="281">
        <f>BN172/B172</f>
        <v>0</v>
      </c>
      <c r="BQ172" s="281" t="e">
        <f>BN172/C172</f>
        <v>#DIV/0!</v>
      </c>
      <c r="BR172" s="279"/>
      <c r="BS172" s="280">
        <f>SUM(AS172:AT172)</f>
        <v>0</v>
      </c>
      <c r="BT172" s="280" t="str">
        <f>BB172</f>
        <v>-</v>
      </c>
      <c r="BU172" s="281">
        <f>BS172/B172</f>
        <v>0</v>
      </c>
      <c r="BV172" s="281" t="e">
        <f>BS172/C172</f>
        <v>#DIV/0!</v>
      </c>
      <c r="BW172" s="279"/>
      <c r="BX172" s="280">
        <f>H172</f>
        <v>0</v>
      </c>
      <c r="BY172" s="280">
        <f>BX172/D172</f>
        <v>0</v>
      </c>
      <c r="BZ172" s="281">
        <f>BX172/B172</f>
        <v>0</v>
      </c>
      <c r="CA172" s="281" t="e">
        <f>BX172/C172</f>
        <v>#DIV/0!</v>
      </c>
      <c r="CC172" s="21"/>
    </row>
    <row r="173" spans="1:81" ht="14.25" customHeight="1" x14ac:dyDescent="0.35">
      <c r="A173" s="86" t="s">
        <v>167</v>
      </c>
      <c r="B173" s="87">
        <f>'JMP Total sum FINAL calcs'!V173*100/'JMP Total sum FINAL calcs'!U173</f>
        <v>204327.32937399784</v>
      </c>
      <c r="C173" s="87">
        <f t="shared" si="0"/>
        <v>57276.939899999998</v>
      </c>
      <c r="D173" s="88">
        <f>[1]HH_Islam_wealth!D176</f>
        <v>3.8364511228465501</v>
      </c>
      <c r="E173" s="88">
        <v>81.565550000000002</v>
      </c>
      <c r="F173" s="88">
        <v>46718.253649999999</v>
      </c>
      <c r="G173" s="89">
        <v>62.198709999999998</v>
      </c>
      <c r="H173" s="89">
        <v>35625.517899999999</v>
      </c>
      <c r="I173" s="89">
        <v>2.4743900000000001</v>
      </c>
      <c r="J173" s="89">
        <v>1417.2571399999999</v>
      </c>
      <c r="K173" s="89"/>
      <c r="L173" s="89"/>
      <c r="M173" s="89">
        <v>31.038419999999999</v>
      </c>
      <c r="N173" s="89">
        <v>17777.858359999998</v>
      </c>
      <c r="O173" s="89">
        <f t="shared" ref="O173:P173" si="735">M173</f>
        <v>31.038419999999999</v>
      </c>
      <c r="P173" s="89">
        <f t="shared" si="735"/>
        <v>17777.858359999998</v>
      </c>
      <c r="Q173" s="89">
        <v>4.2884700000000002</v>
      </c>
      <c r="R173" s="89">
        <v>2456.3065000000001</v>
      </c>
      <c r="S173" s="89"/>
      <c r="T173" s="90"/>
      <c r="U173" s="89">
        <v>8.1204499999999999</v>
      </c>
      <c r="V173" s="89">
        <v>4651.14743</v>
      </c>
      <c r="W173" s="89">
        <v>0.80718000000000001</v>
      </c>
      <c r="X173" s="89">
        <v>462.33085</v>
      </c>
      <c r="Y173" s="89">
        <v>26.399260000000002</v>
      </c>
      <c r="Z173" s="89">
        <v>15120.686589999999</v>
      </c>
      <c r="AA173" s="87">
        <f t="shared" ref="AA173:AA174" si="736">P173+T173</f>
        <v>17777.858359999998</v>
      </c>
      <c r="AB173" s="91">
        <f t="shared" ref="AB173:AB174" si="737">AA173/(AA173+R173)</f>
        <v>0.87860598561911696</v>
      </c>
      <c r="AC173" s="87">
        <f t="shared" ref="AC173:AC174" si="738">V173*AB173</f>
        <v>4086.5259719949727</v>
      </c>
      <c r="AD173" s="87">
        <f t="shared" ref="AD173:AD174" si="739">V173*(1-AB173)</f>
        <v>564.62145800502719</v>
      </c>
      <c r="AE173" s="87">
        <f t="shared" ref="AE173:AE174" si="740">X173*AB173</f>
        <v>406.2066521463741</v>
      </c>
      <c r="AF173" s="87">
        <f t="shared" ref="AF173:AF174" si="741">X173*(1-AB173)</f>
        <v>56.12419785362588</v>
      </c>
      <c r="AG173" s="87">
        <f t="shared" ref="AG173:AG174" si="742">Z173*AB173</f>
        <v>13285.125744644714</v>
      </c>
      <c r="AH173" s="87">
        <f t="shared" ref="AH173:AH174" si="743">Z173*(1-AB173)</f>
        <v>1835.5608453552852</v>
      </c>
      <c r="AI173" s="87"/>
      <c r="AJ173" s="87">
        <f>AC173/D173</f>
        <v>1065.1839007303379</v>
      </c>
      <c r="AK173" s="87">
        <f>AD173/($AI$2*D173)</f>
        <v>49.057617741444716</v>
      </c>
      <c r="AL173" s="87">
        <f>AE173/D173</f>
        <v>105.88083599641405</v>
      </c>
      <c r="AM173" s="87">
        <f>AF173/($AI$2*D173)</f>
        <v>4.8763988780672163</v>
      </c>
      <c r="AN173" s="87">
        <f t="shared" ref="AN173:AN174" si="744">AL173+AM173</f>
        <v>110.75723487448127</v>
      </c>
      <c r="AO173" s="87">
        <f>AG173/D173</f>
        <v>3462.8684998826429</v>
      </c>
      <c r="AP173" s="87">
        <f>AH173/($AI$2*D173)</f>
        <v>159.48427218967109</v>
      </c>
      <c r="AQ173" s="87">
        <f t="shared" ref="AQ173:AQ174" si="745">AO173+AP173</f>
        <v>3622.3527720723141</v>
      </c>
      <c r="AR173" s="87">
        <f t="shared" ref="AR173:AR174" si="746">AQ173+AN173</f>
        <v>3733.1100069467952</v>
      </c>
      <c r="AS173" s="87">
        <f t="shared" ref="AS173:AS174" si="747">J173*AB173</f>
        <v>1245.2106063654307</v>
      </c>
      <c r="AT173" s="87">
        <f t="shared" ref="AT173:AT174" si="748">J173*(1-AB173)</f>
        <v>172.04653363456916</v>
      </c>
      <c r="AU173" s="87">
        <f>AS173/D173</f>
        <v>324.5735619958885</v>
      </c>
      <c r="AV173" s="87">
        <f>AT173/($AI$2*D173)</f>
        <v>14.948410056194067</v>
      </c>
      <c r="AW173" s="87">
        <f t="shared" ref="AW173:AW174" si="749">SUM(AU173:AV173)</f>
        <v>339.52197205208256</v>
      </c>
      <c r="AX173" s="87"/>
      <c r="AY173" s="87">
        <f t="shared" ref="AY173:AZ173" si="750">AQ173</f>
        <v>3622.3527720723141</v>
      </c>
      <c r="AZ173" s="87">
        <f t="shared" si="750"/>
        <v>3733.1100069467952</v>
      </c>
      <c r="BA173" s="87">
        <f t="shared" si="17"/>
        <v>15583.01744</v>
      </c>
      <c r="BB173" s="87">
        <f t="shared" ref="BB173:BB174" si="751">AW173</f>
        <v>339.52197205208256</v>
      </c>
      <c r="BC173" s="87">
        <f t="shared" ref="BC173:BC174" si="752">BB173+AY173</f>
        <v>3961.8747441243968</v>
      </c>
      <c r="BD173" s="87">
        <f t="shared" si="699"/>
        <v>3044.9317092711917</v>
      </c>
      <c r="BE173" s="87">
        <f t="shared" si="700"/>
        <v>12710.373881531919</v>
      </c>
      <c r="BF173" s="87">
        <f t="shared" ref="BF173:BG173" si="753">AZ173-BD173</f>
        <v>688.17829767560352</v>
      </c>
      <c r="BG173" s="87">
        <f t="shared" si="753"/>
        <v>2872.6435584680803</v>
      </c>
      <c r="BI173" s="280">
        <f>0.75*BE173</f>
        <v>9532.7804111489386</v>
      </c>
      <c r="BJ173" s="280">
        <f>0.75*BD173</f>
        <v>2283.6987819533938</v>
      </c>
      <c r="BK173" s="281">
        <f>BI173/B173</f>
        <v>4.6654456064955815E-2</v>
      </c>
      <c r="BL173" s="281">
        <f>BI173/C173</f>
        <v>0.16643313046737923</v>
      </c>
      <c r="BM173" s="279"/>
      <c r="BN173" s="280">
        <f>0.25*BE173+BG173</f>
        <v>6050.2370288510601</v>
      </c>
      <c r="BO173" s="280">
        <f>BF173+0.25*BD173</f>
        <v>1449.4112249934014</v>
      </c>
      <c r="BP173" s="281">
        <f>BN173/B173</f>
        <v>2.9610512932299878E-2</v>
      </c>
      <c r="BQ173" s="281">
        <f>BN173/C173</f>
        <v>0.10563128965014872</v>
      </c>
      <c r="BR173" s="279"/>
      <c r="BS173" s="280">
        <f>SUM(AS173:AT173)</f>
        <v>1417.2571399999999</v>
      </c>
      <c r="BT173" s="280">
        <f>BB173</f>
        <v>339.52197205208256</v>
      </c>
      <c r="BU173" s="281">
        <f>BS173/B173</f>
        <v>6.9362093868797778E-3</v>
      </c>
      <c r="BV173" s="281">
        <f>BS173/C173</f>
        <v>2.4743939576283125E-2</v>
      </c>
      <c r="BW173" s="279"/>
      <c r="BX173" s="280">
        <f>H173</f>
        <v>35625.517899999999</v>
      </c>
      <c r="BY173" s="280">
        <f>BX173/D173</f>
        <v>9286.0606741072625</v>
      </c>
      <c r="BZ173" s="281">
        <f>BX173/B173</f>
        <v>0.17435512914080895</v>
      </c>
      <c r="CA173" s="281">
        <f>BX173/C173</f>
        <v>0.62198710270134383</v>
      </c>
      <c r="CC173" s="21"/>
    </row>
    <row r="174" spans="1:81" ht="14.25" customHeight="1" x14ac:dyDescent="0.35">
      <c r="A174" s="86" t="s">
        <v>85</v>
      </c>
      <c r="B174" s="87">
        <f>'JMP Total sum FINAL calcs'!V174*100/'JMP Total sum FINAL calcs'!U174</f>
        <v>15850567.010644754</v>
      </c>
      <c r="C174" s="87">
        <f t="shared" si="0"/>
        <v>8442011.718150001</v>
      </c>
      <c r="D174" s="88">
        <f>[1]HH_Islam_wealth!D177</f>
        <v>8.3062047774780297</v>
      </c>
      <c r="E174" s="88">
        <v>61.43271</v>
      </c>
      <c r="F174" s="88">
        <v>5186156.5686600003</v>
      </c>
      <c r="G174" s="89">
        <v>24.174900000000001</v>
      </c>
      <c r="H174" s="89">
        <v>2040847.7146000001</v>
      </c>
      <c r="I174" s="89">
        <v>27.3522</v>
      </c>
      <c r="J174" s="89">
        <v>2309076.3189900001</v>
      </c>
      <c r="K174" s="89">
        <v>18.513809999999999</v>
      </c>
      <c r="L174" s="89">
        <v>1562938.1610099999</v>
      </c>
      <c r="M174" s="89"/>
      <c r="N174" s="89"/>
      <c r="O174" s="89">
        <f t="shared" ref="O174:P174" si="754">K174</f>
        <v>18.513809999999999</v>
      </c>
      <c r="P174" s="89">
        <f t="shared" si="754"/>
        <v>1562938.1610099999</v>
      </c>
      <c r="Q174" s="89">
        <v>8.8621099999999995</v>
      </c>
      <c r="R174" s="89">
        <v>748140.42905999999</v>
      </c>
      <c r="S174" s="89">
        <v>21.096969999999999</v>
      </c>
      <c r="T174" s="90">
        <v>1781009.09449</v>
      </c>
      <c r="U174" s="89">
        <v>0.30869000000000002</v>
      </c>
      <c r="V174" s="89">
        <v>26060.033739999999</v>
      </c>
      <c r="W174" s="89">
        <v>20.46115</v>
      </c>
      <c r="X174" s="89">
        <v>1727332.30727</v>
      </c>
      <c r="Y174" s="89">
        <v>27.703060000000001</v>
      </c>
      <c r="Z174" s="89">
        <v>2338695.3435399998</v>
      </c>
      <c r="AA174" s="87">
        <f t="shared" si="736"/>
        <v>3343947.2555</v>
      </c>
      <c r="AB174" s="91">
        <f t="shared" si="737"/>
        <v>0.81717390077372121</v>
      </c>
      <c r="AC174" s="87">
        <f t="shared" si="738"/>
        <v>21295.579425610587</v>
      </c>
      <c r="AD174" s="87">
        <f t="shared" si="739"/>
        <v>4764.4543143894134</v>
      </c>
      <c r="AE174" s="87">
        <f t="shared" si="740"/>
        <v>1411530.8794642978</v>
      </c>
      <c r="AF174" s="87">
        <f t="shared" si="741"/>
        <v>315801.42780570209</v>
      </c>
      <c r="AG174" s="87">
        <f t="shared" si="742"/>
        <v>1911120.7966019197</v>
      </c>
      <c r="AH174" s="87">
        <f t="shared" si="743"/>
        <v>427574.54693808017</v>
      </c>
      <c r="AI174" s="87"/>
      <c r="AJ174" s="87">
        <f>AC174/D174</f>
        <v>2563.8158456378023</v>
      </c>
      <c r="AK174" s="87">
        <f>AD174/($AI$2*D174)</f>
        <v>191.20061215394293</v>
      </c>
      <c r="AL174" s="87">
        <f>AE174/D174</f>
        <v>169936.92273174052</v>
      </c>
      <c r="AM174" s="87">
        <f>AF174/($AI$2*D174)</f>
        <v>12673.314157547464</v>
      </c>
      <c r="AN174" s="87">
        <f t="shared" si="744"/>
        <v>182610.23688928797</v>
      </c>
      <c r="AO174" s="87">
        <f>AG174/D174</f>
        <v>230083.51561279272</v>
      </c>
      <c r="AP174" s="87">
        <f>AH174/($AI$2*D174)</f>
        <v>17158.841227441317</v>
      </c>
      <c r="AQ174" s="87">
        <f t="shared" si="745"/>
        <v>247242.35684023405</v>
      </c>
      <c r="AR174" s="87">
        <f t="shared" si="746"/>
        <v>429852.59372952202</v>
      </c>
      <c r="AS174" s="87">
        <f t="shared" si="747"/>
        <v>1886916.9027732837</v>
      </c>
      <c r="AT174" s="87">
        <f t="shared" si="748"/>
        <v>422159.41621671634</v>
      </c>
      <c r="AU174" s="87">
        <f>AS174/D174</f>
        <v>227169.56219157873</v>
      </c>
      <c r="AV174" s="87">
        <f>AT174/($AI$2*D174)</f>
        <v>16941.528553103904</v>
      </c>
      <c r="AW174" s="87">
        <f t="shared" si="749"/>
        <v>244111.09074468265</v>
      </c>
      <c r="AX174" s="87"/>
      <c r="AY174" s="87">
        <f t="shared" ref="AY174:AZ174" si="755">AQ174</f>
        <v>247242.35684023405</v>
      </c>
      <c r="AZ174" s="87">
        <f t="shared" si="755"/>
        <v>429852.59372952202</v>
      </c>
      <c r="BA174" s="87">
        <f t="shared" si="17"/>
        <v>4066027.6508099996</v>
      </c>
      <c r="BB174" s="87">
        <f t="shared" si="751"/>
        <v>244111.09074468265</v>
      </c>
      <c r="BC174" s="87">
        <f t="shared" si="752"/>
        <v>491353.44758491672</v>
      </c>
      <c r="BD174" s="87">
        <f t="shared" si="699"/>
        <v>264070.09733333543</v>
      </c>
      <c r="BE174" s="87">
        <f t="shared" si="700"/>
        <v>2497870.9752419195</v>
      </c>
      <c r="BF174" s="87">
        <f t="shared" ref="BF174:BG174" si="756">AZ174-BD174</f>
        <v>165782.49639618659</v>
      </c>
      <c r="BG174" s="87">
        <f t="shared" si="756"/>
        <v>1568156.67556808</v>
      </c>
      <c r="BI174" s="280">
        <f>0.75*BE174</f>
        <v>1873403.2314314395</v>
      </c>
      <c r="BJ174" s="280">
        <f>0.75*BD174</f>
        <v>198052.57300000158</v>
      </c>
      <c r="BK174" s="281">
        <f>BI174/B174</f>
        <v>0.11819155934127273</v>
      </c>
      <c r="BL174" s="281">
        <f>BI174/C174</f>
        <v>0.22191431307820794</v>
      </c>
      <c r="BM174" s="279"/>
      <c r="BN174" s="280">
        <f>0.25*BE174+BG174</f>
        <v>2192624.41937856</v>
      </c>
      <c r="BO174" s="280">
        <f>BF174+0.25*BD174</f>
        <v>231800.02072952045</v>
      </c>
      <c r="BP174" s="281">
        <f>BN174/B174</f>
        <v>0.13833097692379465</v>
      </c>
      <c r="BQ174" s="281">
        <f>BN174/C174</f>
        <v>0.25972771568943714</v>
      </c>
      <c r="BR174" s="279"/>
      <c r="BS174" s="280">
        <f>SUM(AS174:AT174)</f>
        <v>2309076.3189900001</v>
      </c>
      <c r="BT174" s="280">
        <f>BB174</f>
        <v>244111.09074468265</v>
      </c>
      <c r="BU174" s="281">
        <f>BS174/B174</f>
        <v>0.14567783710445786</v>
      </c>
      <c r="BV174" s="281">
        <f>BS174/C174</f>
        <v>0.2735220461759813</v>
      </c>
      <c r="BW174" s="279"/>
      <c r="BX174" s="280">
        <f>H174</f>
        <v>2040847.7146000001</v>
      </c>
      <c r="BY174" s="280">
        <f>BX174/D174</f>
        <v>245701.58926657864</v>
      </c>
      <c r="BZ174" s="281">
        <f>BX174/B174</f>
        <v>0.12875550213625983</v>
      </c>
      <c r="CA174" s="281">
        <f>BX174/C174</f>
        <v>0.24174897912215115</v>
      </c>
      <c r="CC174" s="21"/>
    </row>
    <row r="175" spans="1:81" ht="14.25" customHeight="1" x14ac:dyDescent="0.35">
      <c r="A175" s="86" t="s">
        <v>178</v>
      </c>
      <c r="B175" s="87">
        <f>'JMP Total sum FINAL calcs'!V175*100/'JMP Total sum FINAL calcs'!U175</f>
        <v>94736.997278933704</v>
      </c>
      <c r="C175" s="87">
        <f t="shared" si="0"/>
        <v>0</v>
      </c>
      <c r="D175" s="88">
        <f>[1]HH_Islam_wealth!D178</f>
        <v>3.7786215514755401</v>
      </c>
      <c r="E175" s="92">
        <v>94.7</v>
      </c>
      <c r="F175" s="92">
        <v>89674</v>
      </c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90"/>
      <c r="U175" s="89"/>
      <c r="V175" s="89"/>
      <c r="W175" s="89"/>
      <c r="X175" s="89"/>
      <c r="Y175" s="89"/>
      <c r="Z175" s="89"/>
      <c r="AA175" s="87"/>
      <c r="AB175" s="91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 t="s">
        <v>238</v>
      </c>
      <c r="AZ175" s="87">
        <f>AR175</f>
        <v>0</v>
      </c>
      <c r="BA175" s="87">
        <f t="shared" si="17"/>
        <v>0</v>
      </c>
      <c r="BB175" s="87" t="s">
        <v>238</v>
      </c>
      <c r="BC175" s="87" t="s">
        <v>238</v>
      </c>
      <c r="BD175" s="87">
        <f t="shared" si="699"/>
        <v>0</v>
      </c>
      <c r="BE175" s="87">
        <f t="shared" si="700"/>
        <v>0</v>
      </c>
      <c r="BF175" s="87">
        <f t="shared" ref="BF175:BG175" si="757">AZ175-BD175</f>
        <v>0</v>
      </c>
      <c r="BG175" s="87">
        <f t="shared" si="757"/>
        <v>0</v>
      </c>
      <c r="BI175" s="280">
        <f>0.75*BE175</f>
        <v>0</v>
      </c>
      <c r="BJ175" s="280">
        <f>0.75*BD175</f>
        <v>0</v>
      </c>
      <c r="BK175" s="281">
        <f>BI175/B175</f>
        <v>0</v>
      </c>
      <c r="BL175" s="281" t="e">
        <f>BI175/C175</f>
        <v>#DIV/0!</v>
      </c>
      <c r="BM175" s="279"/>
      <c r="BN175" s="280">
        <f>0.25*BE175+BG175</f>
        <v>0</v>
      </c>
      <c r="BO175" s="280">
        <f>BF175+0.25*BD175</f>
        <v>0</v>
      </c>
      <c r="BP175" s="281">
        <f>BN175/B175</f>
        <v>0</v>
      </c>
      <c r="BQ175" s="281" t="e">
        <f>BN175/C175</f>
        <v>#DIV/0!</v>
      </c>
      <c r="BR175" s="279"/>
      <c r="BS175" s="280">
        <f>SUM(AS175:AT175)</f>
        <v>0</v>
      </c>
      <c r="BT175" s="280" t="str">
        <f>BB175</f>
        <v>-</v>
      </c>
      <c r="BU175" s="281">
        <f>BS175/B175</f>
        <v>0</v>
      </c>
      <c r="BV175" s="281" t="e">
        <f>BS175/C175</f>
        <v>#DIV/0!</v>
      </c>
      <c r="BW175" s="279"/>
      <c r="BX175" s="280">
        <f>H175</f>
        <v>0</v>
      </c>
      <c r="BY175" s="280">
        <f>BX175/D175</f>
        <v>0</v>
      </c>
      <c r="BZ175" s="281">
        <f>BX175/B175</f>
        <v>0</v>
      </c>
      <c r="CA175" s="281" t="e">
        <f>BX175/C175</f>
        <v>#DIV/0!</v>
      </c>
      <c r="CC175" s="21"/>
    </row>
    <row r="176" spans="1:81" ht="14.25" customHeight="1" x14ac:dyDescent="0.35">
      <c r="A176" s="86" t="s">
        <v>121</v>
      </c>
      <c r="B176" s="87">
        <f>'JMP Total sum FINAL calcs'!V176*100/'JMP Total sum FINAL calcs'!U176</f>
        <v>7557213.6359294821</v>
      </c>
      <c r="C176" s="87">
        <f t="shared" si="0"/>
        <v>4410691.0917600002</v>
      </c>
      <c r="D176" s="88">
        <f>[1]HH_Islam_wealth!D179</f>
        <v>5.8990749876049096</v>
      </c>
      <c r="E176" s="88">
        <v>15.03941</v>
      </c>
      <c r="F176" s="88">
        <v>663342.11387999996</v>
      </c>
      <c r="G176" s="89">
        <v>25.961200000000002</v>
      </c>
      <c r="H176" s="89">
        <v>1145068.2275</v>
      </c>
      <c r="I176" s="89">
        <v>42.090089999999996</v>
      </c>
      <c r="J176" s="89">
        <v>1856463.6722500001</v>
      </c>
      <c r="K176" s="89">
        <v>0.10732999999999999</v>
      </c>
      <c r="L176" s="89">
        <v>4734.20694</v>
      </c>
      <c r="M176" s="89"/>
      <c r="N176" s="89"/>
      <c r="O176" s="89">
        <f t="shared" ref="O176:P176" si="758">K176</f>
        <v>0.10732999999999999</v>
      </c>
      <c r="P176" s="89">
        <f t="shared" si="758"/>
        <v>4734.20694</v>
      </c>
      <c r="Q176" s="89">
        <v>23.430340000000001</v>
      </c>
      <c r="R176" s="89">
        <v>1033439.8791500001</v>
      </c>
      <c r="S176" s="89">
        <v>8.4110399999999998</v>
      </c>
      <c r="T176" s="90">
        <v>370985.10592</v>
      </c>
      <c r="U176" s="89">
        <v>5.1400000000000001E-2</v>
      </c>
      <c r="V176" s="89">
        <v>2267.21938</v>
      </c>
      <c r="W176" s="89">
        <v>0.56989999999999996</v>
      </c>
      <c r="X176" s="89">
        <v>25136.726289999999</v>
      </c>
      <c r="Y176" s="89">
        <v>31.32741</v>
      </c>
      <c r="Z176" s="89">
        <v>1381755.2463400001</v>
      </c>
      <c r="AA176" s="87">
        <f t="shared" ref="AA176:AA184" si="759">P176+T176</f>
        <v>375719.31286000001</v>
      </c>
      <c r="AB176" s="91">
        <f t="shared" ref="AB176:AB184" si="760">AA176/(AA176+R176)</f>
        <v>0.26662659193535154</v>
      </c>
      <c r="AC176" s="87">
        <f t="shared" ref="AC176:AC184" si="761">V176*AB176</f>
        <v>604.50097645918072</v>
      </c>
      <c r="AD176" s="87">
        <f t="shared" ref="AD176:AD184" si="762">V176*(1-AB176)</f>
        <v>1662.7184035408193</v>
      </c>
      <c r="AE176" s="87">
        <f t="shared" ref="AE176:AE184" si="763">X176*AB176</f>
        <v>6702.119663114453</v>
      </c>
      <c r="AF176" s="87">
        <f t="shared" ref="AF176:AF184" si="764">X176*(1-AB176)</f>
        <v>18434.606626885547</v>
      </c>
      <c r="AG176" s="87">
        <f t="shared" ref="AG176:AG184" si="765">Z176*AB176</f>
        <v>368412.69222042634</v>
      </c>
      <c r="AH176" s="87">
        <f t="shared" ref="AH176:AH184" si="766">Z176*(1-AB176)</f>
        <v>1013342.5541195737</v>
      </c>
      <c r="AI176" s="87"/>
      <c r="AJ176" s="87">
        <f>AC176/D176</f>
        <v>102.47385865230625</v>
      </c>
      <c r="AK176" s="87">
        <f>AD176/($AI$2*D176)</f>
        <v>93.953623069973403</v>
      </c>
      <c r="AL176" s="87">
        <f>AE176/D176</f>
        <v>1136.1306098323712</v>
      </c>
      <c r="AM176" s="87">
        <f>AF176/($AI$2*D176)</f>
        <v>1041.666513570359</v>
      </c>
      <c r="AN176" s="87">
        <f t="shared" ref="AN176:AN184" si="767">AL176+AM176</f>
        <v>2177.79712340273</v>
      </c>
      <c r="AO176" s="87">
        <f>AG176/D176</f>
        <v>62452.620621797862</v>
      </c>
      <c r="AP176" s="87">
        <f>AH176/($AI$2*D176)</f>
        <v>57259.969077005073</v>
      </c>
      <c r="AQ176" s="87">
        <f t="shared" ref="AQ176:AQ184" si="768">AO176+AP176</f>
        <v>119712.58969880294</v>
      </c>
      <c r="AR176" s="87">
        <f t="shared" ref="AR176:AR184" si="769">AQ176+AN176</f>
        <v>121890.38682220568</v>
      </c>
      <c r="AS176" s="87">
        <f t="shared" ref="AS176:AS184" si="770">J176*AB176</f>
        <v>494982.58198380499</v>
      </c>
      <c r="AT176" s="87">
        <f t="shared" ref="AT176:AT184" si="771">J176*(1-AB176)</f>
        <v>1361481.0902661951</v>
      </c>
      <c r="AU176" s="87">
        <f>AS176/D176</f>
        <v>83908.508202363679</v>
      </c>
      <c r="AV176" s="87">
        <f>AT176/($AI$2*D176)</f>
        <v>76931.897126635871</v>
      </c>
      <c r="AW176" s="87">
        <f t="shared" ref="AW176:AW184" si="772">SUM(AU176:AV176)</f>
        <v>160840.40532899956</v>
      </c>
      <c r="AX176" s="87"/>
      <c r="AY176" s="87">
        <f t="shared" ref="AY176:AZ176" si="773">AQ176</f>
        <v>119712.58969880294</v>
      </c>
      <c r="AZ176" s="87">
        <f t="shared" si="773"/>
        <v>121890.38682220568</v>
      </c>
      <c r="BA176" s="87">
        <f t="shared" si="17"/>
        <v>1406891.97263</v>
      </c>
      <c r="BB176" s="87">
        <f t="shared" ref="BB176:BB184" si="774">AW176</f>
        <v>160840.40532899956</v>
      </c>
      <c r="BC176" s="87">
        <f t="shared" ref="BC176:BC184" si="775">BB176+AY176</f>
        <v>280552.99502780254</v>
      </c>
      <c r="BD176" s="87">
        <f t="shared" si="699"/>
        <v>18331.595024777482</v>
      </c>
      <c r="BE176" s="87">
        <f t="shared" si="700"/>
        <v>211588.2520209135</v>
      </c>
      <c r="BF176" s="87">
        <f t="shared" ref="BF176:BG176" si="776">AZ176-BD176</f>
        <v>103558.79179742819</v>
      </c>
      <c r="BG176" s="87">
        <f t="shared" si="776"/>
        <v>1195303.7206090866</v>
      </c>
      <c r="BI176" s="280">
        <f>0.75*BE176</f>
        <v>158691.18901568512</v>
      </c>
      <c r="BJ176" s="280">
        <f>0.75*BD176</f>
        <v>13748.696268583111</v>
      </c>
      <c r="BK176" s="281">
        <f>BI176/B176</f>
        <v>2.0998637415940571E-2</v>
      </c>
      <c r="BL176" s="281">
        <f>BI176/C176</f>
        <v>3.5978758365588122E-2</v>
      </c>
      <c r="BM176" s="279"/>
      <c r="BN176" s="280">
        <f>0.25*BE176+BG176</f>
        <v>1248200.7836143149</v>
      </c>
      <c r="BO176" s="280">
        <f>BF176+0.25*BD176</f>
        <v>108141.69055362255</v>
      </c>
      <c r="BP176" s="281">
        <f>BN176/B176</f>
        <v>0.16516679873650222</v>
      </c>
      <c r="BQ176" s="281">
        <f>BN176/C176</f>
        <v>0.28299437835177088</v>
      </c>
      <c r="BR176" s="279"/>
      <c r="BS176" s="280">
        <f>SUM(AS176:AT176)</f>
        <v>1856463.6722500001</v>
      </c>
      <c r="BT176" s="280">
        <f>BB176</f>
        <v>160840.40532899956</v>
      </c>
      <c r="BU176" s="281">
        <f>BS176/B176</f>
        <v>0.24565451787994461</v>
      </c>
      <c r="BV176" s="281">
        <f>BS176/C176</f>
        <v>0.42090085966759788</v>
      </c>
      <c r="BW176" s="279"/>
      <c r="BX176" s="280">
        <f>H176</f>
        <v>1145068.2275</v>
      </c>
      <c r="BY176" s="280">
        <f>BX176/D176</f>
        <v>194109.79346863847</v>
      </c>
      <c r="BZ176" s="281">
        <f>BX176/B176</f>
        <v>0.15151989644119213</v>
      </c>
      <c r="CA176" s="281">
        <f>BX176/C176</f>
        <v>0.25961197546552345</v>
      </c>
      <c r="CC176" s="21"/>
    </row>
    <row r="177" spans="1:81" ht="14.25" customHeight="1" x14ac:dyDescent="0.35">
      <c r="A177" s="86" t="s">
        <v>88</v>
      </c>
      <c r="B177" s="87">
        <f>'JMP Total sum FINAL calcs'!V177*100/'JMP Total sum FINAL calcs'!U177</f>
        <v>14742509.838527326</v>
      </c>
      <c r="C177" s="87">
        <f t="shared" si="0"/>
        <v>8198169.7860399997</v>
      </c>
      <c r="D177" s="88">
        <f>[1]HH_Islam_wealth!D180</f>
        <v>4.8441079038776351</v>
      </c>
      <c r="E177" s="88">
        <v>14.2552</v>
      </c>
      <c r="F177" s="88">
        <v>1168665.2885799999</v>
      </c>
      <c r="G177" s="89">
        <v>48.577860000000001</v>
      </c>
      <c r="H177" s="89">
        <v>3982495.2914</v>
      </c>
      <c r="I177" s="89">
        <v>24.33663</v>
      </c>
      <c r="J177" s="89">
        <v>1995158.16579</v>
      </c>
      <c r="K177" s="89"/>
      <c r="L177" s="89"/>
      <c r="M177" s="89">
        <v>20.16225</v>
      </c>
      <c r="N177" s="89">
        <v>1652935.70132</v>
      </c>
      <c r="O177" s="89">
        <f t="shared" ref="O177:P177" si="777">M177</f>
        <v>20.16225</v>
      </c>
      <c r="P177" s="89">
        <f t="shared" si="777"/>
        <v>1652935.70132</v>
      </c>
      <c r="Q177" s="89">
        <v>6.92326</v>
      </c>
      <c r="R177" s="89">
        <v>567580.62753000006</v>
      </c>
      <c r="S177" s="89"/>
      <c r="T177" s="90"/>
      <c r="U177" s="89">
        <v>2.2870200000000001</v>
      </c>
      <c r="V177" s="89">
        <v>187493.78263999999</v>
      </c>
      <c r="W177" s="89">
        <v>1.19946</v>
      </c>
      <c r="X177" s="89">
        <v>98333.767319999999</v>
      </c>
      <c r="Y177" s="89">
        <v>23.599029999999999</v>
      </c>
      <c r="Z177" s="89">
        <v>1934688.77889</v>
      </c>
      <c r="AA177" s="87">
        <f t="shared" si="759"/>
        <v>1652935.70132</v>
      </c>
      <c r="AB177" s="91">
        <f t="shared" si="760"/>
        <v>0.7443924999984356</v>
      </c>
      <c r="AC177" s="87">
        <f t="shared" si="761"/>
        <v>139568.96559355289</v>
      </c>
      <c r="AD177" s="87">
        <f t="shared" si="762"/>
        <v>47924.817046447111</v>
      </c>
      <c r="AE177" s="87">
        <f t="shared" si="763"/>
        <v>73198.91888959927</v>
      </c>
      <c r="AF177" s="87">
        <f t="shared" si="764"/>
        <v>25134.848430400732</v>
      </c>
      <c r="AG177" s="87">
        <f t="shared" si="765"/>
        <v>1440167.8168368477</v>
      </c>
      <c r="AH177" s="87">
        <f t="shared" si="766"/>
        <v>494520.96205315233</v>
      </c>
      <c r="AI177" s="87"/>
      <c r="AJ177" s="87">
        <f>AC177/D177</f>
        <v>28812.109136097079</v>
      </c>
      <c r="AK177" s="87">
        <f>AD177/($AI$2*D177)</f>
        <v>3297.8082512767055</v>
      </c>
      <c r="AL177" s="87">
        <f>AE177/D177</f>
        <v>15110.918324301703</v>
      </c>
      <c r="AM177" s="87">
        <f>AF177/($AI$2*D177)</f>
        <v>1729.5822009718011</v>
      </c>
      <c r="AN177" s="87">
        <f t="shared" si="767"/>
        <v>16840.500525273503</v>
      </c>
      <c r="AO177" s="87">
        <f>AG177/D177</f>
        <v>297303.00096825155</v>
      </c>
      <c r="AP177" s="87">
        <f>AH177/($AI$2*D177)</f>
        <v>34029.035677019485</v>
      </c>
      <c r="AQ177" s="87">
        <f t="shared" si="768"/>
        <v>331332.03664527106</v>
      </c>
      <c r="AR177" s="87">
        <f t="shared" si="769"/>
        <v>348172.53717054456</v>
      </c>
      <c r="AS177" s="87">
        <f t="shared" si="770"/>
        <v>1485180.7749247113</v>
      </c>
      <c r="AT177" s="87">
        <f t="shared" si="771"/>
        <v>509977.39086528867</v>
      </c>
      <c r="AU177" s="87">
        <f>AS177/D177</f>
        <v>306595.31215971604</v>
      </c>
      <c r="AV177" s="87">
        <f>AT177/($AI$2*D177)</f>
        <v>35092.625307889299</v>
      </c>
      <c r="AW177" s="87">
        <f t="shared" si="772"/>
        <v>341687.93746760534</v>
      </c>
      <c r="AX177" s="87"/>
      <c r="AY177" s="87">
        <f t="shared" ref="AY177:AZ177" si="778">AQ177</f>
        <v>331332.03664527106</v>
      </c>
      <c r="AZ177" s="87">
        <f t="shared" si="778"/>
        <v>348172.53717054456</v>
      </c>
      <c r="BA177" s="87">
        <f t="shared" si="17"/>
        <v>2033022.5462100001</v>
      </c>
      <c r="BB177" s="87">
        <f t="shared" si="774"/>
        <v>341687.93746760534</v>
      </c>
      <c r="BC177" s="87">
        <f t="shared" si="775"/>
        <v>673019.97411287646</v>
      </c>
      <c r="BD177" s="87">
        <f t="shared" si="699"/>
        <v>49632.691518735475</v>
      </c>
      <c r="BE177" s="87">
        <f t="shared" si="700"/>
        <v>289811.43000732793</v>
      </c>
      <c r="BF177" s="87">
        <f t="shared" ref="BF177:BG177" si="779">AZ177-BD177</f>
        <v>298539.84565180907</v>
      </c>
      <c r="BG177" s="87">
        <f t="shared" si="779"/>
        <v>1743211.116202672</v>
      </c>
      <c r="BI177" s="280">
        <f>0.75*BE177</f>
        <v>217358.57250549595</v>
      </c>
      <c r="BJ177" s="280">
        <f>0.75*BD177</f>
        <v>37224.518639051603</v>
      </c>
      <c r="BK177" s="281">
        <f>BI177/B177</f>
        <v>1.4743661349810472E-2</v>
      </c>
      <c r="BL177" s="281">
        <f>BI177/C177</f>
        <v>2.6513060619410236E-2</v>
      </c>
      <c r="BM177" s="279"/>
      <c r="BN177" s="280">
        <f>0.25*BE177+BG177</f>
        <v>1815663.9737045041</v>
      </c>
      <c r="BO177" s="280">
        <f>BF177+0.25*BD177</f>
        <v>310948.01853149291</v>
      </c>
      <c r="BP177" s="281">
        <f>BN177/B177</f>
        <v>0.12315840339204252</v>
      </c>
      <c r="BQ177" s="281">
        <f>BN177/C177</f>
        <v>0.22147186763517041</v>
      </c>
      <c r="BR177" s="279"/>
      <c r="BS177" s="280">
        <f>SUM(AS177:AT177)</f>
        <v>1995158.16579</v>
      </c>
      <c r="BT177" s="280">
        <f>BB177</f>
        <v>341687.93746760534</v>
      </c>
      <c r="BU177" s="281">
        <f>BS177/B177</f>
        <v>0.13533368385998665</v>
      </c>
      <c r="BV177" s="281">
        <f>BS177/C177</f>
        <v>0.24336629002090118</v>
      </c>
      <c r="BW177" s="279"/>
      <c r="BX177" s="280">
        <f>H177</f>
        <v>3982495.2914</v>
      </c>
      <c r="BY177" s="280">
        <f>BX177/D177</f>
        <v>822131.82910563832</v>
      </c>
      <c r="BZ177" s="281">
        <f>BX177/B177</f>
        <v>0.27013685831108281</v>
      </c>
      <c r="CA177" s="281">
        <f>BX177/C177</f>
        <v>0.48577858172460264</v>
      </c>
      <c r="CC177" s="21"/>
    </row>
    <row r="178" spans="1:81" ht="14.25" customHeight="1" x14ac:dyDescent="0.35">
      <c r="A178" s="86" t="s">
        <v>26</v>
      </c>
      <c r="B178" s="87">
        <f>'JMP Total sum FINAL calcs'!V178*100/'JMP Total sum FINAL calcs'!U178</f>
        <v>56717190.837702796</v>
      </c>
      <c r="C178" s="87">
        <f t="shared" si="0"/>
        <v>19368909.639419999</v>
      </c>
      <c r="D178" s="88">
        <f>[1]HH_Islam_wealth!D181</f>
        <v>3.24346805490097</v>
      </c>
      <c r="E178" s="88">
        <v>73.840369999999993</v>
      </c>
      <c r="F178" s="88">
        <v>14302074.3849</v>
      </c>
      <c r="G178" s="89">
        <v>2.9326500000000002</v>
      </c>
      <c r="H178" s="89">
        <v>568021.86184999999</v>
      </c>
      <c r="I178" s="89">
        <v>16.184609999999999</v>
      </c>
      <c r="J178" s="89">
        <v>3134783.4359800001</v>
      </c>
      <c r="K178" s="89"/>
      <c r="L178" s="89"/>
      <c r="M178" s="89">
        <v>74.668189999999996</v>
      </c>
      <c r="N178" s="89">
        <v>14462413.93072</v>
      </c>
      <c r="O178" s="89">
        <f t="shared" ref="O178:P178" si="780">M178</f>
        <v>74.668189999999996</v>
      </c>
      <c r="P178" s="89">
        <f t="shared" si="780"/>
        <v>14462413.93072</v>
      </c>
      <c r="Q178" s="89">
        <v>6.21455</v>
      </c>
      <c r="R178" s="89">
        <v>1203690.41087</v>
      </c>
      <c r="S178" s="89"/>
      <c r="T178" s="90"/>
      <c r="U178" s="89">
        <v>4.6928900000000002</v>
      </c>
      <c r="V178" s="89">
        <v>908962.21132999996</v>
      </c>
      <c r="W178" s="89">
        <v>4.7450799999999997</v>
      </c>
      <c r="X178" s="89">
        <v>919070.27505000005</v>
      </c>
      <c r="Y178" s="89">
        <v>71.444760000000002</v>
      </c>
      <c r="Z178" s="89">
        <v>13838071.855219999</v>
      </c>
      <c r="AA178" s="87">
        <f t="shared" si="759"/>
        <v>14462413.93072</v>
      </c>
      <c r="AB178" s="91">
        <f t="shared" si="760"/>
        <v>0.92316593936665725</v>
      </c>
      <c r="AC178" s="87">
        <f t="shared" si="761"/>
        <v>839122.9536712534</v>
      </c>
      <c r="AD178" s="87">
        <f t="shared" si="762"/>
        <v>69839.257658746516</v>
      </c>
      <c r="AE178" s="87">
        <f t="shared" si="763"/>
        <v>848454.37381050538</v>
      </c>
      <c r="AF178" s="87">
        <f t="shared" si="764"/>
        <v>70615.901239494706</v>
      </c>
      <c r="AG178" s="87">
        <f t="shared" si="765"/>
        <v>12774836.603247473</v>
      </c>
      <c r="AH178" s="87">
        <f t="shared" si="766"/>
        <v>1063235.2519725272</v>
      </c>
      <c r="AI178" s="87"/>
      <c r="AJ178" s="87">
        <f>AC178/D178</f>
        <v>258711.64428560206</v>
      </c>
      <c r="AK178" s="87">
        <f>AD178/($AI$2*D178)</f>
        <v>7177.4261866828483</v>
      </c>
      <c r="AL178" s="87">
        <f>AE178/D178</f>
        <v>261588.63273787062</v>
      </c>
      <c r="AM178" s="87">
        <f>AF178/($AI$2*D178)</f>
        <v>7257.2423554259167</v>
      </c>
      <c r="AN178" s="87">
        <f t="shared" si="767"/>
        <v>268845.87509329652</v>
      </c>
      <c r="AO178" s="87">
        <f>AG178/D178</f>
        <v>3938634.9385943054</v>
      </c>
      <c r="AP178" s="87">
        <f>AH178/($AI$2*D178)</f>
        <v>109269.38223485294</v>
      </c>
      <c r="AQ178" s="87">
        <f t="shared" si="768"/>
        <v>4047904.3208291582</v>
      </c>
      <c r="AR178" s="87">
        <f t="shared" si="769"/>
        <v>4316750.1959224548</v>
      </c>
      <c r="AS178" s="87">
        <f t="shared" si="770"/>
        <v>2893925.2953875144</v>
      </c>
      <c r="AT178" s="87">
        <f t="shared" si="771"/>
        <v>240858.14059248584</v>
      </c>
      <c r="AU178" s="87">
        <f>AS178/D178</f>
        <v>892231.78597819491</v>
      </c>
      <c r="AV178" s="87">
        <f>AT178/($AI$2*D178)</f>
        <v>24753.148637566355</v>
      </c>
      <c r="AW178" s="87">
        <f t="shared" si="772"/>
        <v>916984.93461576127</v>
      </c>
      <c r="AX178" s="87"/>
      <c r="AY178" s="87">
        <f t="shared" ref="AY178:AZ178" si="781">AQ178</f>
        <v>4047904.3208291582</v>
      </c>
      <c r="AZ178" s="87">
        <f t="shared" si="781"/>
        <v>4316750.1959224548</v>
      </c>
      <c r="BA178" s="87">
        <f t="shared" si="17"/>
        <v>14757142.130270001</v>
      </c>
      <c r="BB178" s="87">
        <f t="shared" si="774"/>
        <v>916984.93461576127</v>
      </c>
      <c r="BC178" s="87">
        <f t="shared" si="775"/>
        <v>4964889.2554449197</v>
      </c>
      <c r="BD178" s="87">
        <f t="shared" si="699"/>
        <v>3187504.3166448651</v>
      </c>
      <c r="BE178" s="87">
        <f t="shared" si="700"/>
        <v>10896728.350417249</v>
      </c>
      <c r="BF178" s="87">
        <f t="shared" ref="BF178:BG178" si="782">AZ178-BD178</f>
        <v>1129245.8792775897</v>
      </c>
      <c r="BG178" s="87">
        <f t="shared" si="782"/>
        <v>3860413.7798527516</v>
      </c>
      <c r="BI178" s="280">
        <f>0.75*BE178</f>
        <v>8172546.2628129367</v>
      </c>
      <c r="BJ178" s="280">
        <f>0.75*BD178</f>
        <v>2390628.2374836486</v>
      </c>
      <c r="BK178" s="281">
        <f>BI178/B178</f>
        <v>0.14409293094573067</v>
      </c>
      <c r="BL178" s="281">
        <f>BI178/C178</f>
        <v>0.42194147295622692</v>
      </c>
      <c r="BM178" s="279"/>
      <c r="BN178" s="280">
        <f>0.25*BE178+BG178</f>
        <v>6584595.8674570639</v>
      </c>
      <c r="BO178" s="280">
        <f>BF178+0.25*BD178</f>
        <v>1926121.958438806</v>
      </c>
      <c r="BP178" s="281">
        <f>BN178/B178</f>
        <v>0.11609523973602637</v>
      </c>
      <c r="BQ178" s="281">
        <f>BN178/C178</f>
        <v>0.3399569717675775</v>
      </c>
      <c r="BR178" s="279"/>
      <c r="BS178" s="280">
        <f>SUM(AS178:AT178)</f>
        <v>3134783.4359800001</v>
      </c>
      <c r="BT178" s="280">
        <f>BB178</f>
        <v>916984.93461576127</v>
      </c>
      <c r="BU178" s="281">
        <f>BS178/B178</f>
        <v>5.5270428412969821E-2</v>
      </c>
      <c r="BV178" s="281">
        <f>BS178/C178</f>
        <v>0.16184614902637703</v>
      </c>
      <c r="BW178" s="279"/>
      <c r="BX178" s="280">
        <f>H178</f>
        <v>568021.86184999999</v>
      </c>
      <c r="BY178" s="280">
        <f>BX178/D178</f>
        <v>175127.9347400087</v>
      </c>
      <c r="BZ178" s="281">
        <f>BX178/B178</f>
        <v>1.0014985817534655E-2</v>
      </c>
      <c r="CA178" s="281">
        <f>BX178/C178</f>
        <v>2.9326475905176941E-2</v>
      </c>
      <c r="CC178" s="21"/>
    </row>
    <row r="179" spans="1:81" ht="14.25" customHeight="1" x14ac:dyDescent="0.35">
      <c r="A179" s="86" t="s">
        <v>117</v>
      </c>
      <c r="B179" s="87">
        <f>'JMP Total sum FINAL calcs'!V179*100/'JMP Total sum FINAL calcs'!U179</f>
        <v>12575720.023801042</v>
      </c>
      <c r="C179" s="87">
        <f t="shared" si="0"/>
        <v>10142816.28513</v>
      </c>
      <c r="D179" s="88">
        <f>[1]HH_Islam_wealth!D182</f>
        <v>5.9479727880002997</v>
      </c>
      <c r="E179" s="88">
        <v>2.1997399999999998</v>
      </c>
      <c r="F179" s="88">
        <v>223115.41631999999</v>
      </c>
      <c r="G179" s="89">
        <v>74.894159999999999</v>
      </c>
      <c r="H179" s="89">
        <v>7596377.3370700004</v>
      </c>
      <c r="I179" s="89">
        <v>14.397</v>
      </c>
      <c r="J179" s="89">
        <v>1460261.2446699999</v>
      </c>
      <c r="K179" s="89"/>
      <c r="L179" s="89"/>
      <c r="M179" s="89">
        <v>5.1945499999999996</v>
      </c>
      <c r="N179" s="89">
        <v>526873.33357999998</v>
      </c>
      <c r="O179" s="89">
        <f t="shared" ref="O179:P179" si="783">M179</f>
        <v>5.1945499999999996</v>
      </c>
      <c r="P179" s="89">
        <f t="shared" si="783"/>
        <v>526873.33357999998</v>
      </c>
      <c r="Q179" s="89">
        <v>5.5142899999999999</v>
      </c>
      <c r="R179" s="89">
        <v>559304.36980999995</v>
      </c>
      <c r="S179" s="89"/>
      <c r="T179" s="90"/>
      <c r="U179" s="89">
        <v>4.2009999999999999E-2</v>
      </c>
      <c r="V179" s="89">
        <v>4261.4864900000002</v>
      </c>
      <c r="W179" s="89">
        <v>0</v>
      </c>
      <c r="X179" s="89">
        <v>0</v>
      </c>
      <c r="Y179" s="89">
        <v>10.66682</v>
      </c>
      <c r="Z179" s="89">
        <v>1081916.2169000001</v>
      </c>
      <c r="AA179" s="87">
        <f t="shared" si="759"/>
        <v>526873.33357999998</v>
      </c>
      <c r="AB179" s="91">
        <f t="shared" si="760"/>
        <v>0.48507102653240741</v>
      </c>
      <c r="AC179" s="87">
        <f t="shared" si="761"/>
        <v>2067.1236262582856</v>
      </c>
      <c r="AD179" s="87">
        <f t="shared" si="762"/>
        <v>2194.3628637417146</v>
      </c>
      <c r="AE179" s="87">
        <f t="shared" si="763"/>
        <v>0</v>
      </c>
      <c r="AF179" s="87">
        <f t="shared" si="764"/>
        <v>0</v>
      </c>
      <c r="AG179" s="87">
        <f t="shared" si="765"/>
        <v>524806.20995374175</v>
      </c>
      <c r="AH179" s="87">
        <f t="shared" si="766"/>
        <v>557110.00694625836</v>
      </c>
      <c r="AI179" s="87"/>
      <c r="AJ179" s="87">
        <f>AC179/D179</f>
        <v>347.53414313336992</v>
      </c>
      <c r="AK179" s="87">
        <f>AD179/($AI$2*D179)</f>
        <v>122.9753924546482</v>
      </c>
      <c r="AL179" s="87">
        <f>AE179/D179</f>
        <v>0</v>
      </c>
      <c r="AM179" s="87">
        <f>AF179/($AI$2*D179)</f>
        <v>0</v>
      </c>
      <c r="AN179" s="87">
        <f t="shared" si="767"/>
        <v>0</v>
      </c>
      <c r="AO179" s="87">
        <f>AG179/D179</f>
        <v>88232.785969113495</v>
      </c>
      <c r="AP179" s="87">
        <f>AH179/($AI$2*D179)</f>
        <v>31221.281984241559</v>
      </c>
      <c r="AQ179" s="87">
        <f t="shared" si="768"/>
        <v>119454.06795335506</v>
      </c>
      <c r="AR179" s="87">
        <f t="shared" si="769"/>
        <v>119454.06795335506</v>
      </c>
      <c r="AS179" s="87">
        <f t="shared" si="770"/>
        <v>708330.42095756775</v>
      </c>
      <c r="AT179" s="87">
        <f t="shared" si="771"/>
        <v>751930.82371243217</v>
      </c>
      <c r="AU179" s="87">
        <f>AS179/D179</f>
        <v>119087.70369403581</v>
      </c>
      <c r="AV179" s="87">
        <f>AT179/($AI$2*D179)</f>
        <v>42139.333322069571</v>
      </c>
      <c r="AW179" s="87">
        <f t="shared" si="772"/>
        <v>161227.03701610537</v>
      </c>
      <c r="AX179" s="87"/>
      <c r="AY179" s="87">
        <f t="shared" ref="AY179:AZ179" si="784">AQ179</f>
        <v>119454.06795335506</v>
      </c>
      <c r="AZ179" s="87">
        <f t="shared" si="784"/>
        <v>119454.06795335506</v>
      </c>
      <c r="BA179" s="87">
        <f t="shared" si="17"/>
        <v>1081916.2169000001</v>
      </c>
      <c r="BB179" s="87">
        <f t="shared" si="774"/>
        <v>161227.03701610537</v>
      </c>
      <c r="BC179" s="87">
        <f t="shared" si="775"/>
        <v>280681.1049694604</v>
      </c>
      <c r="BD179" s="87">
        <f t="shared" si="699"/>
        <v>2627.6789143971323</v>
      </c>
      <c r="BE179" s="87">
        <f t="shared" si="700"/>
        <v>23799.343789636059</v>
      </c>
      <c r="BF179" s="87">
        <f t="shared" ref="BF179:BG179" si="785">AZ179-BD179</f>
        <v>116826.38903895793</v>
      </c>
      <c r="BG179" s="87">
        <f t="shared" si="785"/>
        <v>1058116.873110364</v>
      </c>
      <c r="BI179" s="280">
        <f>0.75*BE179</f>
        <v>17849.507842227045</v>
      </c>
      <c r="BJ179" s="280">
        <f>0.75*BD179</f>
        <v>1970.7591857978491</v>
      </c>
      <c r="BK179" s="281">
        <f>BI179/B179</f>
        <v>1.4193626932250984E-3</v>
      </c>
      <c r="BL179" s="281">
        <f>BI179/C179</f>
        <v>1.7598177212768346E-3</v>
      </c>
      <c r="BM179" s="279"/>
      <c r="BN179" s="280">
        <f>0.25*BE179+BG179</f>
        <v>1064066.709057773</v>
      </c>
      <c r="BO179" s="280">
        <f>BF179+0.25*BD179</f>
        <v>117483.30876755722</v>
      </c>
      <c r="BP179" s="281">
        <f>BN179/B179</f>
        <v>8.4612786150129016E-2</v>
      </c>
      <c r="BQ179" s="281">
        <f>BN179/C179</f>
        <v>0.10490840799490385</v>
      </c>
      <c r="BR179" s="279"/>
      <c r="BS179" s="280">
        <f>SUM(AS179:AT179)</f>
        <v>1460261.2446699999</v>
      </c>
      <c r="BT179" s="280">
        <f>BB179</f>
        <v>161227.03701610537</v>
      </c>
      <c r="BU179" s="281">
        <f>BS179/B179</f>
        <v>0.11611750594846913</v>
      </c>
      <c r="BV179" s="281">
        <f>BS179/C179</f>
        <v>0.14396999843237168</v>
      </c>
      <c r="BW179" s="279"/>
      <c r="BX179" s="280">
        <f>H179</f>
        <v>7596377.3370700004</v>
      </c>
      <c r="BY179" s="280">
        <f>BX179/D179</f>
        <v>1277137.204190857</v>
      </c>
      <c r="BZ179" s="281">
        <f>BX179/B179</f>
        <v>0.60405108595714241</v>
      </c>
      <c r="CA179" s="281">
        <f>BX179/C179</f>
        <v>0.74894162760364325</v>
      </c>
      <c r="CC179" s="21"/>
    </row>
    <row r="180" spans="1:81" ht="14.25" customHeight="1" x14ac:dyDescent="0.35">
      <c r="A180" s="86" t="s">
        <v>113</v>
      </c>
      <c r="B180" s="87">
        <f>'JMP Total sum FINAL calcs'!V180*100/'JMP Total sum FINAL calcs'!U180</f>
        <v>7797694.3391137635</v>
      </c>
      <c r="C180" s="87">
        <f t="shared" si="0"/>
        <v>4588007.2932899995</v>
      </c>
      <c r="D180" s="88">
        <f>[1]HH_Islam_wealth!D183</f>
        <v>4.5513104055187199</v>
      </c>
      <c r="E180" s="88">
        <v>12.4171</v>
      </c>
      <c r="F180" s="88">
        <v>569697.46426000004</v>
      </c>
      <c r="G180" s="89">
        <v>72.080719999999999</v>
      </c>
      <c r="H180" s="89">
        <v>3307068.8505099998</v>
      </c>
      <c r="I180" s="89">
        <v>11.723800000000001</v>
      </c>
      <c r="J180" s="89">
        <v>537888.85814000003</v>
      </c>
      <c r="K180" s="89"/>
      <c r="L180" s="89"/>
      <c r="M180" s="89">
        <v>7.3997400000000004</v>
      </c>
      <c r="N180" s="89">
        <v>339500.57030999998</v>
      </c>
      <c r="O180" s="89">
        <f t="shared" ref="O180:P180" si="786">M180</f>
        <v>7.3997400000000004</v>
      </c>
      <c r="P180" s="89">
        <f t="shared" si="786"/>
        <v>339500.57030999998</v>
      </c>
      <c r="Q180" s="89">
        <v>8.7957400000000003</v>
      </c>
      <c r="R180" s="89">
        <v>403549.01432999998</v>
      </c>
      <c r="S180" s="89"/>
      <c r="T180" s="90"/>
      <c r="U180" s="89">
        <v>2.1049999999999999E-2</v>
      </c>
      <c r="V180" s="89">
        <v>965.83308</v>
      </c>
      <c r="W180" s="89">
        <v>3.4522499999999998</v>
      </c>
      <c r="X180" s="89">
        <v>158389.58098</v>
      </c>
      <c r="Y180" s="89">
        <v>12.72217</v>
      </c>
      <c r="Z180" s="89">
        <v>583694.17058000003</v>
      </c>
      <c r="AA180" s="87">
        <f t="shared" si="759"/>
        <v>339500.57030999998</v>
      </c>
      <c r="AB180" s="91">
        <f t="shared" si="760"/>
        <v>0.45690163527173566</v>
      </c>
      <c r="AC180" s="87">
        <f t="shared" si="761"/>
        <v>441.29071365153709</v>
      </c>
      <c r="AD180" s="87">
        <f t="shared" si="762"/>
        <v>524.54236634846291</v>
      </c>
      <c r="AE180" s="87">
        <f t="shared" si="763"/>
        <v>72368.458559766994</v>
      </c>
      <c r="AF180" s="87">
        <f t="shared" si="764"/>
        <v>86021.122420233005</v>
      </c>
      <c r="AG180" s="87">
        <f t="shared" si="765"/>
        <v>266690.82103658142</v>
      </c>
      <c r="AH180" s="87">
        <f t="shared" si="766"/>
        <v>317003.34954341862</v>
      </c>
      <c r="AI180" s="87"/>
      <c r="AJ180" s="87">
        <f>AC180/D180</f>
        <v>96.959045710538064</v>
      </c>
      <c r="AK180" s="87">
        <f>AD180/($AI$2*D180)</f>
        <v>38.416948059063444</v>
      </c>
      <c r="AL180" s="87">
        <f>AE180/D180</f>
        <v>15900.576342148883</v>
      </c>
      <c r="AM180" s="87">
        <f>AF180/($AI$2*D180)</f>
        <v>6300.0992941818513</v>
      </c>
      <c r="AN180" s="87">
        <f t="shared" si="767"/>
        <v>22200.675636330736</v>
      </c>
      <c r="AO180" s="87">
        <f>AG180/D180</f>
        <v>58596.491400191866</v>
      </c>
      <c r="AP180" s="87">
        <f>AH180/($AI$2*D180)</f>
        <v>23217.002086478526</v>
      </c>
      <c r="AQ180" s="87">
        <f t="shared" si="768"/>
        <v>81813.493486670399</v>
      </c>
      <c r="AR180" s="87">
        <f t="shared" si="769"/>
        <v>104014.16912300113</v>
      </c>
      <c r="AS180" s="87">
        <f t="shared" si="770"/>
        <v>245762.29887861267</v>
      </c>
      <c r="AT180" s="87">
        <f t="shared" si="771"/>
        <v>292126.55926138739</v>
      </c>
      <c r="AU180" s="87">
        <f>AS180/D180</f>
        <v>53998.140531265912</v>
      </c>
      <c r="AV180" s="87">
        <f>AT180/($AI$2*D180)</f>
        <v>21395.051331968592</v>
      </c>
      <c r="AW180" s="87">
        <f t="shared" si="772"/>
        <v>75393.191863234504</v>
      </c>
      <c r="AX180" s="87"/>
      <c r="AY180" s="87">
        <f t="shared" ref="AY180:AZ180" si="787">AQ180</f>
        <v>81813.493486670399</v>
      </c>
      <c r="AZ180" s="87">
        <f t="shared" si="787"/>
        <v>104014.16912300113</v>
      </c>
      <c r="BA180" s="87">
        <f t="shared" si="17"/>
        <v>742083.75156</v>
      </c>
      <c r="BB180" s="87">
        <f t="shared" si="774"/>
        <v>75393.191863234504</v>
      </c>
      <c r="BC180" s="87">
        <f t="shared" si="775"/>
        <v>157206.6853499049</v>
      </c>
      <c r="BD180" s="87">
        <f t="shared" si="699"/>
        <v>12915.543394172173</v>
      </c>
      <c r="BE180" s="87">
        <f t="shared" si="700"/>
        <v>92145.281514956747</v>
      </c>
      <c r="BF180" s="87">
        <f t="shared" ref="BF180:BG180" si="788">AZ180-BD180</f>
        <v>91098.625728828963</v>
      </c>
      <c r="BG180" s="87">
        <f t="shared" si="788"/>
        <v>649938.47004504327</v>
      </c>
      <c r="BI180" s="280">
        <f>0.75*BE180</f>
        <v>69108.961136217564</v>
      </c>
      <c r="BJ180" s="280">
        <f>0.75*BD180</f>
        <v>9686.6575456291303</v>
      </c>
      <c r="BK180" s="281">
        <f>BI180/B180</f>
        <v>8.8627430277129909E-3</v>
      </c>
      <c r="BL180" s="281">
        <f>BI180/C180</f>
        <v>1.5062957994266928E-2</v>
      </c>
      <c r="BM180" s="279"/>
      <c r="BN180" s="280">
        <f>0.25*BE180+BG180</f>
        <v>672974.79042378243</v>
      </c>
      <c r="BO180" s="280">
        <f>BF180+0.25*BD180</f>
        <v>94327.511577372003</v>
      </c>
      <c r="BP180" s="281">
        <f>BN180/B180</f>
        <v>8.63043306337484E-2</v>
      </c>
      <c r="BQ180" s="281">
        <f>BN180/C180</f>
        <v>0.14668128174251463</v>
      </c>
      <c r="BR180" s="279"/>
      <c r="BS180" s="280">
        <f>SUM(AS180:AT180)</f>
        <v>537888.85814000003</v>
      </c>
      <c r="BT180" s="280">
        <f>BB180</f>
        <v>75393.191863234504</v>
      </c>
      <c r="BU180" s="281">
        <f>BS180/B180</f>
        <v>6.898050048485653E-2</v>
      </c>
      <c r="BV180" s="281">
        <f>BS180/C180</f>
        <v>0.11723801287907</v>
      </c>
      <c r="BW180" s="279"/>
      <c r="BX180" s="280">
        <f>H180</f>
        <v>3307068.8505099998</v>
      </c>
      <c r="BY180" s="280">
        <f>BX180/D180</f>
        <v>726619.05162521824</v>
      </c>
      <c r="BZ180" s="281">
        <f>BX180/B180</f>
        <v>0.42410855141134707</v>
      </c>
      <c r="CA180" s="281">
        <f>BX180/C180</f>
        <v>0.72080723484171805</v>
      </c>
      <c r="CC180" s="21"/>
    </row>
    <row r="181" spans="1:81" ht="14.25" customHeight="1" x14ac:dyDescent="0.35">
      <c r="A181" s="86" t="s">
        <v>46</v>
      </c>
      <c r="B181" s="87">
        <f>'JMP Total sum FINAL calcs'!V181*100/'JMP Total sum FINAL calcs'!U181</f>
        <v>42863017.970417671</v>
      </c>
      <c r="C181" s="87">
        <f t="shared" si="0"/>
        <v>32920465.09251</v>
      </c>
      <c r="D181" s="88">
        <f>[1]HH_Islam_wealth!D184</f>
        <v>4.5343375628240601</v>
      </c>
      <c r="E181" s="88">
        <v>11.58263</v>
      </c>
      <c r="F181" s="88">
        <v>3813054.3859899999</v>
      </c>
      <c r="G181" s="89">
        <v>6.7094199999999997</v>
      </c>
      <c r="H181" s="89">
        <v>2208771.3835300002</v>
      </c>
      <c r="I181" s="89">
        <v>66.684169999999995</v>
      </c>
      <c r="J181" s="89">
        <v>21952739.09381</v>
      </c>
      <c r="K181" s="89"/>
      <c r="L181" s="89"/>
      <c r="M181" s="89">
        <v>16.166830000000001</v>
      </c>
      <c r="N181" s="89">
        <v>5322195.0851999996</v>
      </c>
      <c r="O181" s="89">
        <f t="shared" ref="O181:P181" si="789">M181</f>
        <v>16.166830000000001</v>
      </c>
      <c r="P181" s="89">
        <f t="shared" si="789"/>
        <v>5322195.0851999996</v>
      </c>
      <c r="Q181" s="89">
        <v>10.439579999999999</v>
      </c>
      <c r="R181" s="89">
        <v>3436759.52997</v>
      </c>
      <c r="S181" s="89"/>
      <c r="T181" s="90"/>
      <c r="U181" s="89">
        <v>0.18817</v>
      </c>
      <c r="V181" s="89">
        <v>61947.107329999999</v>
      </c>
      <c r="W181" s="89">
        <v>0.26521</v>
      </c>
      <c r="X181" s="89">
        <v>87307.542459999997</v>
      </c>
      <c r="Y181" s="89">
        <v>26.153030000000001</v>
      </c>
      <c r="Z181" s="89">
        <v>8609699.96538</v>
      </c>
      <c r="AA181" s="87">
        <f t="shared" si="759"/>
        <v>5322195.0851999996</v>
      </c>
      <c r="AB181" s="91">
        <f t="shared" si="760"/>
        <v>0.60762902869507596</v>
      </c>
      <c r="AC181" s="87">
        <f t="shared" si="761"/>
        <v>37640.860657397519</v>
      </c>
      <c r="AD181" s="87">
        <f t="shared" si="762"/>
        <v>24306.24667260248</v>
      </c>
      <c r="AE181" s="87">
        <f t="shared" si="763"/>
        <v>53050.597222723904</v>
      </c>
      <c r="AF181" s="87">
        <f t="shared" si="764"/>
        <v>34256.945237276093</v>
      </c>
      <c r="AG181" s="87">
        <f t="shared" si="765"/>
        <v>5231503.6273198789</v>
      </c>
      <c r="AH181" s="87">
        <f t="shared" si="766"/>
        <v>3378196.3380601215</v>
      </c>
      <c r="AI181" s="87"/>
      <c r="AJ181" s="87">
        <f>AC181/D181</f>
        <v>8301.2921150833263</v>
      </c>
      <c r="AK181" s="87">
        <f>AD181/($AI$2*D181)</f>
        <v>1786.8281996973151</v>
      </c>
      <c r="AL181" s="87">
        <f>AE181/D181</f>
        <v>11699.745880781562</v>
      </c>
      <c r="AM181" s="87">
        <f>AF181/($AI$2*D181)</f>
        <v>2518.3351674961687</v>
      </c>
      <c r="AN181" s="87">
        <f t="shared" si="767"/>
        <v>14218.081048277731</v>
      </c>
      <c r="AO181" s="87">
        <f>AG181/D181</f>
        <v>1153752.5724180122</v>
      </c>
      <c r="AP181" s="87">
        <f>AH181/($AI$2*D181)</f>
        <v>248341.77659210455</v>
      </c>
      <c r="AQ181" s="87">
        <f t="shared" si="768"/>
        <v>1402094.3490101167</v>
      </c>
      <c r="AR181" s="87">
        <f t="shared" si="769"/>
        <v>1416312.4300583943</v>
      </c>
      <c r="AS181" s="87">
        <f t="shared" si="770"/>
        <v>13339121.532768192</v>
      </c>
      <c r="AT181" s="87">
        <f t="shared" si="771"/>
        <v>8613617.5610418078</v>
      </c>
      <c r="AU181" s="87">
        <f>AS181/D181</f>
        <v>2941801.6078318544</v>
      </c>
      <c r="AV181" s="87">
        <f>AT181/($AI$2*D181)</f>
        <v>633213.96210571681</v>
      </c>
      <c r="AW181" s="87">
        <f t="shared" si="772"/>
        <v>3575015.569937571</v>
      </c>
      <c r="AX181" s="87"/>
      <c r="AY181" s="87">
        <f t="shared" ref="AY181:AZ181" si="790">AQ181</f>
        <v>1402094.3490101167</v>
      </c>
      <c r="AZ181" s="87">
        <f t="shared" si="790"/>
        <v>1416312.4300583943</v>
      </c>
      <c r="BA181" s="87">
        <f t="shared" si="17"/>
        <v>8697007.5078400001</v>
      </c>
      <c r="BB181" s="87">
        <f t="shared" si="774"/>
        <v>3575015.569937571</v>
      </c>
      <c r="BC181" s="87">
        <f t="shared" si="775"/>
        <v>4977109.9189476874</v>
      </c>
      <c r="BD181" s="87">
        <f t="shared" si="699"/>
        <v>164046.2284176726</v>
      </c>
      <c r="BE181" s="87">
        <f t="shared" si="700"/>
        <v>1007342.2007053281</v>
      </c>
      <c r="BF181" s="87">
        <f t="shared" ref="BF181:BG181" si="791">AZ181-BD181</f>
        <v>1252266.2016407216</v>
      </c>
      <c r="BG181" s="87">
        <f t="shared" si="791"/>
        <v>7689665.3071346721</v>
      </c>
      <c r="BI181" s="280">
        <f>0.75*BE181</f>
        <v>755506.65052899614</v>
      </c>
      <c r="BJ181" s="280">
        <f>0.75*BD181</f>
        <v>123034.67131325445</v>
      </c>
      <c r="BK181" s="281">
        <f>BI181/B181</f>
        <v>1.7626072225021962E-2</v>
      </c>
      <c r="BL181" s="281">
        <f>BI181/C181</f>
        <v>2.2949452518545601E-2</v>
      </c>
      <c r="BM181" s="279"/>
      <c r="BN181" s="280">
        <f>0.25*BE181+BG181</f>
        <v>7941500.8573110038</v>
      </c>
      <c r="BO181" s="280">
        <f>BF181+0.25*BD181</f>
        <v>1293277.7587451397</v>
      </c>
      <c r="BP181" s="281">
        <f>BN181/B181</f>
        <v>0.18527628788975867</v>
      </c>
      <c r="BQ181" s="281">
        <f>BN181/C181</f>
        <v>0.24123294841049614</v>
      </c>
      <c r="BR181" s="279"/>
      <c r="BS181" s="280">
        <f>SUM(AS181:AT181)</f>
        <v>21952739.09381</v>
      </c>
      <c r="BT181" s="280">
        <f>BB181</f>
        <v>3575015.569937571</v>
      </c>
      <c r="BU181" s="281">
        <f>BS181/B181</f>
        <v>0.51216036885132299</v>
      </c>
      <c r="BV181" s="281">
        <f>BS181/C181</f>
        <v>0.66684170567215484</v>
      </c>
      <c r="BW181" s="279"/>
      <c r="BX181" s="280">
        <f>H181</f>
        <v>2208771.3835300002</v>
      </c>
      <c r="BY181" s="280">
        <f>BX181/D181</f>
        <v>487121.07401071856</v>
      </c>
      <c r="BZ181" s="281">
        <f>BX181/B181</f>
        <v>5.1530934780523514E-2</v>
      </c>
      <c r="CA181" s="281">
        <f>BX181/C181</f>
        <v>6.7094173102449139E-2</v>
      </c>
      <c r="CC181" s="21"/>
    </row>
    <row r="182" spans="1:81" ht="14.25" customHeight="1" x14ac:dyDescent="0.35">
      <c r="A182" s="86" t="s">
        <v>34</v>
      </c>
      <c r="B182" s="87">
        <f>'JMP Total sum FINAL calcs'!V182*100/'JMP Total sum FINAL calcs'!U182</f>
        <v>57310008.828602299</v>
      </c>
      <c r="C182" s="87">
        <f t="shared" si="0"/>
        <v>38367338.284879997</v>
      </c>
      <c r="D182" s="88">
        <f>[1]HH_Islam_wealth!D185</f>
        <v>4.8515478517615502</v>
      </c>
      <c r="E182" s="88">
        <v>24.353729999999999</v>
      </c>
      <c r="F182" s="88">
        <v>9343876.5573800001</v>
      </c>
      <c r="G182" s="89">
        <v>16.707650000000001</v>
      </c>
      <c r="H182" s="89">
        <v>6410282.4941800004</v>
      </c>
      <c r="I182" s="89">
        <v>53.832720000000002</v>
      </c>
      <c r="J182" s="89">
        <v>20654181.959789999</v>
      </c>
      <c r="K182" s="89">
        <v>1.2778700000000001</v>
      </c>
      <c r="L182" s="89">
        <v>490286.03853000002</v>
      </c>
      <c r="M182" s="89"/>
      <c r="N182" s="89"/>
      <c r="O182" s="89">
        <f t="shared" ref="O182:P182" si="792">K182</f>
        <v>1.2778700000000001</v>
      </c>
      <c r="P182" s="89">
        <f t="shared" si="792"/>
        <v>490286.03853000002</v>
      </c>
      <c r="Q182" s="89">
        <v>5.7961900000000002</v>
      </c>
      <c r="R182" s="89">
        <v>2223844.6775500001</v>
      </c>
      <c r="S182" s="89">
        <v>22.385560000000002</v>
      </c>
      <c r="T182" s="90">
        <v>8588743.1148300003</v>
      </c>
      <c r="U182" s="89">
        <v>0.1168</v>
      </c>
      <c r="V182" s="89">
        <v>44811.208500000001</v>
      </c>
      <c r="W182" s="89">
        <v>2.6042299999999998</v>
      </c>
      <c r="X182" s="89">
        <v>999172.62705999997</v>
      </c>
      <c r="Y182" s="89">
        <v>26.738600000000002</v>
      </c>
      <c r="Z182" s="89">
        <v>10258889.99535</v>
      </c>
      <c r="AA182" s="87">
        <f t="shared" si="759"/>
        <v>9079029.1533599999</v>
      </c>
      <c r="AB182" s="91">
        <f t="shared" si="760"/>
        <v>0.80324962387278476</v>
      </c>
      <c r="AC182" s="87">
        <f t="shared" si="761"/>
        <v>35994.586372909936</v>
      </c>
      <c r="AD182" s="87">
        <f t="shared" si="762"/>
        <v>8816.6221270900642</v>
      </c>
      <c r="AE182" s="87">
        <f t="shared" si="763"/>
        <v>802585.03686992719</v>
      </c>
      <c r="AF182" s="87">
        <f t="shared" si="764"/>
        <v>196587.59019007275</v>
      </c>
      <c r="AG182" s="87">
        <f t="shared" si="765"/>
        <v>8240449.5301171616</v>
      </c>
      <c r="AH182" s="87">
        <f t="shared" si="766"/>
        <v>2018440.4652328379</v>
      </c>
      <c r="AI182" s="87"/>
      <c r="AJ182" s="87">
        <f>AC182/D182</f>
        <v>7419.1964034407392</v>
      </c>
      <c r="AK182" s="87">
        <f>AD182/($AI$2*D182)</f>
        <v>605.76008567992949</v>
      </c>
      <c r="AL182" s="87">
        <f>AE182/D182</f>
        <v>165428.6552236141</v>
      </c>
      <c r="AM182" s="87">
        <f>AF182/($AI$2*D182)</f>
        <v>13506.863939563376</v>
      </c>
      <c r="AN182" s="87">
        <f t="shared" si="767"/>
        <v>178935.51916317747</v>
      </c>
      <c r="AO182" s="87">
        <f>AG182/D182</f>
        <v>1698519.685243367</v>
      </c>
      <c r="AP182" s="87">
        <f>AH182/($AI$2*D182)</f>
        <v>138680.17155940324</v>
      </c>
      <c r="AQ182" s="87">
        <f t="shared" si="768"/>
        <v>1837199.8568027702</v>
      </c>
      <c r="AR182" s="87">
        <f t="shared" si="769"/>
        <v>2016135.3759659478</v>
      </c>
      <c r="AS182" s="87">
        <f t="shared" si="770"/>
        <v>16590463.890601372</v>
      </c>
      <c r="AT182" s="87">
        <f t="shared" si="771"/>
        <v>4063718.069188626</v>
      </c>
      <c r="AU182" s="87">
        <f>AS182/D182</f>
        <v>3419622.8497627894</v>
      </c>
      <c r="AV182" s="87">
        <f>AT182/($AI$2*D182)</f>
        <v>279204.23153977748</v>
      </c>
      <c r="AW182" s="87">
        <f t="shared" si="772"/>
        <v>3698827.0813025669</v>
      </c>
      <c r="AX182" s="87"/>
      <c r="AY182" s="87">
        <f t="shared" ref="AY182:AZ182" si="793">AQ182</f>
        <v>1837199.8568027702</v>
      </c>
      <c r="AZ182" s="87">
        <f t="shared" si="793"/>
        <v>2016135.3759659478</v>
      </c>
      <c r="BA182" s="87">
        <f t="shared" si="17"/>
        <v>11258062.622409999</v>
      </c>
      <c r="BB182" s="87">
        <f t="shared" si="774"/>
        <v>3698827.0813025669</v>
      </c>
      <c r="BC182" s="87">
        <f t="shared" si="775"/>
        <v>5536026.9381053373</v>
      </c>
      <c r="BD182" s="87">
        <f t="shared" si="699"/>
        <v>491004.16589723178</v>
      </c>
      <c r="BE182" s="87">
        <f t="shared" si="700"/>
        <v>2741758.1742926505</v>
      </c>
      <c r="BF182" s="87">
        <f t="shared" ref="BF182:BG182" si="794">AZ182-BD182</f>
        <v>1525131.210068716</v>
      </c>
      <c r="BG182" s="87">
        <f t="shared" si="794"/>
        <v>8516304.4481173493</v>
      </c>
      <c r="BI182" s="280">
        <f>0.75*BE182</f>
        <v>2056318.630719488</v>
      </c>
      <c r="BJ182" s="280">
        <f>0.75*BD182</f>
        <v>368253.12442292384</v>
      </c>
      <c r="BK182" s="281">
        <f>BI182/B182</f>
        <v>3.5880619681447679E-2</v>
      </c>
      <c r="BL182" s="281">
        <f>BI182/C182</f>
        <v>5.359555086806355E-2</v>
      </c>
      <c r="BM182" s="279"/>
      <c r="BN182" s="280">
        <f>0.25*BE182+BG182</f>
        <v>9201743.9916905127</v>
      </c>
      <c r="BO182" s="280">
        <f>BF182+0.25*BD182</f>
        <v>1647882.2515430239</v>
      </c>
      <c r="BP182" s="281">
        <f>BN182/B182</f>
        <v>0.16056085454829144</v>
      </c>
      <c r="BQ182" s="281">
        <f>BN182/C182</f>
        <v>0.23983274324027801</v>
      </c>
      <c r="BR182" s="279"/>
      <c r="BS182" s="280">
        <f>SUM(AS182:AT182)</f>
        <v>20654181.959789999</v>
      </c>
      <c r="BT182" s="280">
        <f>BB182</f>
        <v>3698827.0813025669</v>
      </c>
      <c r="BU182" s="281">
        <f>BS182/B182</f>
        <v>0.36039397623477426</v>
      </c>
      <c r="BV182" s="281">
        <f>BS182/C182</f>
        <v>0.53832720441619764</v>
      </c>
      <c r="BW182" s="279"/>
      <c r="BX182" s="280">
        <f>H182</f>
        <v>6410282.4941800004</v>
      </c>
      <c r="BY182" s="280">
        <f>BX182/D182</f>
        <v>1321286.0493280487</v>
      </c>
      <c r="BZ182" s="281">
        <f>BX182/B182</f>
        <v>0.11185275705246017</v>
      </c>
      <c r="CA182" s="281">
        <f>BX182/C182</f>
        <v>0.1670765495011208</v>
      </c>
      <c r="CC182" s="21"/>
    </row>
    <row r="183" spans="1:81" ht="14.25" customHeight="1" x14ac:dyDescent="0.35">
      <c r="A183" s="86" t="s">
        <v>90</v>
      </c>
      <c r="B183" s="87">
        <f>'JMP Total sum FINAL calcs'!V183*100/'JMP Total sum FINAL calcs'!U183</f>
        <v>17094116.566256963</v>
      </c>
      <c r="C183" s="87">
        <f t="shared" si="0"/>
        <v>9747756.39384</v>
      </c>
      <c r="D183" s="88">
        <f>[1]HH_Islam_wealth!D186</f>
        <v>5.1307888553671104</v>
      </c>
      <c r="E183" s="88">
        <v>4.4878499999999999</v>
      </c>
      <c r="F183" s="88">
        <v>437464.47236999997</v>
      </c>
      <c r="G183" s="89">
        <v>31.771570000000001</v>
      </c>
      <c r="H183" s="89">
        <v>3097014.8069799999</v>
      </c>
      <c r="I183" s="89">
        <v>43.421289999999999</v>
      </c>
      <c r="J183" s="89">
        <v>4232601.4432600001</v>
      </c>
      <c r="K183" s="89"/>
      <c r="L183" s="89"/>
      <c r="M183" s="89">
        <v>18.932009999999998</v>
      </c>
      <c r="N183" s="89">
        <v>1845446.38056</v>
      </c>
      <c r="O183" s="89">
        <f t="shared" ref="O183:P183" si="795">M183</f>
        <v>18.932009999999998</v>
      </c>
      <c r="P183" s="89">
        <f t="shared" si="795"/>
        <v>1845446.38056</v>
      </c>
      <c r="Q183" s="89">
        <v>5.8751300000000004</v>
      </c>
      <c r="R183" s="89">
        <v>572693.76303999999</v>
      </c>
      <c r="S183" s="89"/>
      <c r="T183" s="90"/>
      <c r="U183" s="89">
        <v>0.49793999999999999</v>
      </c>
      <c r="V183" s="89">
        <v>48537.631999999998</v>
      </c>
      <c r="W183" s="89">
        <v>0.78476000000000001</v>
      </c>
      <c r="X183" s="89">
        <v>76496.694409999996</v>
      </c>
      <c r="Y183" s="89">
        <v>23.524450000000002</v>
      </c>
      <c r="Z183" s="89">
        <v>2293105.8171899999</v>
      </c>
      <c r="AA183" s="87">
        <f t="shared" si="759"/>
        <v>1845446.38056</v>
      </c>
      <c r="AB183" s="91">
        <f t="shared" si="760"/>
        <v>0.76316767059356461</v>
      </c>
      <c r="AC183" s="87">
        <f t="shared" si="761"/>
        <v>37042.351549567662</v>
      </c>
      <c r="AD183" s="87">
        <f t="shared" si="762"/>
        <v>11495.280450432339</v>
      </c>
      <c r="AE183" s="87">
        <f t="shared" si="763"/>
        <v>58379.804080987451</v>
      </c>
      <c r="AF183" s="87">
        <f t="shared" si="764"/>
        <v>18116.890329012545</v>
      </c>
      <c r="AG183" s="87">
        <f t="shared" si="765"/>
        <v>1750024.2249294445</v>
      </c>
      <c r="AH183" s="87">
        <f t="shared" si="766"/>
        <v>543081.59226055525</v>
      </c>
      <c r="AI183" s="87"/>
      <c r="AJ183" s="87">
        <f>AC183/D183</f>
        <v>7219.6211135874673</v>
      </c>
      <c r="AK183" s="87">
        <f>AD183/($AI$2*D183)</f>
        <v>746.81696288005776</v>
      </c>
      <c r="AL183" s="87">
        <f>AE183/D183</f>
        <v>11378.329088697288</v>
      </c>
      <c r="AM183" s="87">
        <f>AF183/($AI$2*D183)</f>
        <v>1177.004864795219</v>
      </c>
      <c r="AN183" s="87">
        <f t="shared" si="767"/>
        <v>12555.333953492507</v>
      </c>
      <c r="AO183" s="87">
        <f>AG183/D183</f>
        <v>341082.87716786767</v>
      </c>
      <c r="AP183" s="87">
        <f>AH183/($AI$2*D183)</f>
        <v>35282.527214274247</v>
      </c>
      <c r="AQ183" s="87">
        <f t="shared" si="768"/>
        <v>376365.40438214189</v>
      </c>
      <c r="AR183" s="87">
        <f t="shared" si="769"/>
        <v>388920.73833563441</v>
      </c>
      <c r="AS183" s="87">
        <f t="shared" si="770"/>
        <v>3230184.5840036939</v>
      </c>
      <c r="AT183" s="87">
        <f t="shared" si="771"/>
        <v>1002416.8592563062</v>
      </c>
      <c r="AU183" s="87">
        <f>AS183/D183</f>
        <v>629568.80024886015</v>
      </c>
      <c r="AV183" s="87">
        <f>AT183/($AI$2*D183)</f>
        <v>65124.284492024301</v>
      </c>
      <c r="AW183" s="87">
        <f t="shared" si="772"/>
        <v>694693.08474088449</v>
      </c>
      <c r="AX183" s="87"/>
      <c r="AY183" s="87">
        <f t="shared" ref="AY183:AZ183" si="796">AQ183</f>
        <v>376365.40438214189</v>
      </c>
      <c r="AZ183" s="87">
        <f t="shared" si="796"/>
        <v>388920.73833563441</v>
      </c>
      <c r="BA183" s="87">
        <f t="shared" si="17"/>
        <v>2369602.5115999999</v>
      </c>
      <c r="BB183" s="87">
        <f t="shared" si="774"/>
        <v>694693.08474088449</v>
      </c>
      <c r="BC183" s="87">
        <f t="shared" si="775"/>
        <v>1071058.4891230264</v>
      </c>
      <c r="BD183" s="87">
        <f t="shared" si="699"/>
        <v>17454.179355395769</v>
      </c>
      <c r="BE183" s="87">
        <f t="shared" si="700"/>
        <v>106344.2063168406</v>
      </c>
      <c r="BF183" s="87">
        <f t="shared" ref="BF183:BG183" si="797">AZ183-BD183</f>
        <v>371466.55898023862</v>
      </c>
      <c r="BG183" s="87">
        <f t="shared" si="797"/>
        <v>2263258.305283159</v>
      </c>
      <c r="BI183" s="280">
        <f>0.75*BE183</f>
        <v>79758.154737630452</v>
      </c>
      <c r="BJ183" s="280">
        <f>0.75*BD183</f>
        <v>13090.634516546826</v>
      </c>
      <c r="BK183" s="281">
        <f>BI183/B183</f>
        <v>4.665824901128237E-3</v>
      </c>
      <c r="BL183" s="281">
        <f>BI183/C183</f>
        <v>8.1822063985957667E-3</v>
      </c>
      <c r="BM183" s="279"/>
      <c r="BN183" s="280">
        <f>0.25*BE183+BG183</f>
        <v>2289844.356862369</v>
      </c>
      <c r="BO183" s="280">
        <f>BF183+0.25*BD183</f>
        <v>375830.10381908756</v>
      </c>
      <c r="BP183" s="281">
        <f>BN183/B183</f>
        <v>0.13395511537474955</v>
      </c>
      <c r="BQ183" s="281">
        <f>BN183/C183</f>
        <v>0.2349098873982339</v>
      </c>
      <c r="BR183" s="279"/>
      <c r="BS183" s="280">
        <f>SUM(AS183:AT183)</f>
        <v>4232601.4432600001</v>
      </c>
      <c r="BT183" s="280">
        <f>BB183</f>
        <v>694693.08474088449</v>
      </c>
      <c r="BU183" s="281">
        <f>BS183/B183</f>
        <v>0.24760574358168178</v>
      </c>
      <c r="BV183" s="281">
        <f>BS183/C183</f>
        <v>0.43421288676589737</v>
      </c>
      <c r="BW183" s="279"/>
      <c r="BX183" s="280">
        <f>H183</f>
        <v>3097014.8069799999</v>
      </c>
      <c r="BY183" s="280">
        <f>BX183/D183</f>
        <v>603613.77056869888</v>
      </c>
      <c r="BZ183" s="281">
        <f>BX183/B183</f>
        <v>0.18117431193217504</v>
      </c>
      <c r="CA183" s="281">
        <f>BX183/C183</f>
        <v>0.31771565495185417</v>
      </c>
      <c r="CC183" s="21"/>
    </row>
    <row r="184" spans="1:81" ht="14.25" customHeight="1" x14ac:dyDescent="0.35">
      <c r="A184" s="86" t="s">
        <v>68</v>
      </c>
      <c r="B184" s="87">
        <f>'JMP Total sum FINAL calcs'!V184*100/'JMP Total sum FINAL calcs'!U184</f>
        <v>16529889.786516318</v>
      </c>
      <c r="C184" s="87">
        <f t="shared" si="0"/>
        <v>11201158.92822</v>
      </c>
      <c r="D184" s="88">
        <f>[1]HH_Islam_wealth!D187</f>
        <v>4.0771793327345298</v>
      </c>
      <c r="E184" s="88">
        <v>10.33609</v>
      </c>
      <c r="F184" s="88">
        <v>1157761.7636200001</v>
      </c>
      <c r="G184" s="89">
        <v>36.738289999999999</v>
      </c>
      <c r="H184" s="89">
        <v>4115114.3345400002</v>
      </c>
      <c r="I184" s="89">
        <v>14.271929999999999</v>
      </c>
      <c r="J184" s="89">
        <v>1598621.2858899999</v>
      </c>
      <c r="K184" s="89"/>
      <c r="L184" s="89"/>
      <c r="M184" s="89">
        <v>31.466650000000001</v>
      </c>
      <c r="N184" s="89">
        <v>3524629.7817199999</v>
      </c>
      <c r="O184" s="89">
        <f t="shared" ref="O184:P184" si="798">M184</f>
        <v>31.466650000000001</v>
      </c>
      <c r="P184" s="89">
        <f t="shared" si="798"/>
        <v>3524629.7817199999</v>
      </c>
      <c r="Q184" s="89">
        <v>17.523129999999998</v>
      </c>
      <c r="R184" s="89">
        <v>1962793.5260699999</v>
      </c>
      <c r="S184" s="89"/>
      <c r="T184" s="90"/>
      <c r="U184" s="89">
        <v>1.5736300000000001</v>
      </c>
      <c r="V184" s="89">
        <v>176265.03612</v>
      </c>
      <c r="W184" s="89">
        <v>1.9323900000000001</v>
      </c>
      <c r="X184" s="89">
        <v>216450.29592</v>
      </c>
      <c r="Y184" s="89">
        <v>45.483759999999997</v>
      </c>
      <c r="Z184" s="89">
        <v>5094707.9757599998</v>
      </c>
      <c r="AA184" s="87">
        <f t="shared" si="759"/>
        <v>3524629.7817199999</v>
      </c>
      <c r="AB184" s="91">
        <f t="shared" si="760"/>
        <v>0.64231053155975792</v>
      </c>
      <c r="AC184" s="87">
        <f t="shared" si="761"/>
        <v>113216.88904563713</v>
      </c>
      <c r="AD184" s="87">
        <f t="shared" si="762"/>
        <v>63048.147074362874</v>
      </c>
      <c r="AE184" s="87">
        <f t="shared" si="763"/>
        <v>139028.3046286421</v>
      </c>
      <c r="AF184" s="87">
        <f t="shared" si="764"/>
        <v>77421.991291357903</v>
      </c>
      <c r="AG184" s="87">
        <f t="shared" si="765"/>
        <v>3272384.5880521438</v>
      </c>
      <c r="AH184" s="87">
        <f t="shared" si="766"/>
        <v>1822323.387707856</v>
      </c>
      <c r="AI184" s="87"/>
      <c r="AJ184" s="87">
        <f>AC184/D184</f>
        <v>27768.434941443578</v>
      </c>
      <c r="AK184" s="87">
        <f>AD184/($AI$2*D184)</f>
        <v>5154.5559588354772</v>
      </c>
      <c r="AL184" s="87">
        <f>AE184/D184</f>
        <v>34099.138959236552</v>
      </c>
      <c r="AM184" s="87">
        <f>AF184/($AI$2*D184)</f>
        <v>6329.70206222052</v>
      </c>
      <c r="AN184" s="87">
        <f t="shared" si="767"/>
        <v>40428.841021457076</v>
      </c>
      <c r="AO184" s="87">
        <f>AG184/D184</f>
        <v>802609.92244787596</v>
      </c>
      <c r="AP184" s="87">
        <f>AH184/($AI$2*D184)</f>
        <v>148985.62944214337</v>
      </c>
      <c r="AQ184" s="87">
        <f t="shared" si="768"/>
        <v>951595.55189001933</v>
      </c>
      <c r="AR184" s="87">
        <f t="shared" si="769"/>
        <v>992024.39291147643</v>
      </c>
      <c r="AS184" s="87">
        <f t="shared" si="770"/>
        <v>1026811.2879027496</v>
      </c>
      <c r="AT184" s="87">
        <f t="shared" si="771"/>
        <v>571809.99798725033</v>
      </c>
      <c r="AU184" s="87">
        <f>AS184/D184</f>
        <v>251843.5428284377</v>
      </c>
      <c r="AV184" s="87">
        <f>AT184/($AI$2*D184)</f>
        <v>46748.822435186026</v>
      </c>
      <c r="AW184" s="87">
        <f t="shared" si="772"/>
        <v>298592.36526362371</v>
      </c>
      <c r="AX184" s="87"/>
      <c r="AY184" s="87">
        <f t="shared" ref="AY184:AZ184" si="799">AQ184</f>
        <v>951595.55189001933</v>
      </c>
      <c r="AZ184" s="87">
        <f t="shared" si="799"/>
        <v>992024.39291147643</v>
      </c>
      <c r="BA184" s="87">
        <f t="shared" si="17"/>
        <v>5311158.2716799993</v>
      </c>
      <c r="BB184" s="87">
        <f t="shared" si="774"/>
        <v>298592.36526362371</v>
      </c>
      <c r="BC184" s="87">
        <f t="shared" si="775"/>
        <v>1250187.917153643</v>
      </c>
      <c r="BD184" s="87">
        <f t="shared" si="699"/>
        <v>102536.53407328382</v>
      </c>
      <c r="BE184" s="87">
        <f t="shared" si="700"/>
        <v>548966.09900328924</v>
      </c>
      <c r="BF184" s="87">
        <f t="shared" ref="BF184:BG184" si="800">AZ184-BD184</f>
        <v>889487.85883819265</v>
      </c>
      <c r="BG184" s="87">
        <f t="shared" si="800"/>
        <v>4762192.1726767104</v>
      </c>
      <c r="BI184" s="280">
        <f>0.75*BE184</f>
        <v>411724.5742524669</v>
      </c>
      <c r="BJ184" s="280">
        <f>0.75*BD184</f>
        <v>76902.400554962864</v>
      </c>
      <c r="BK184" s="281">
        <f>BI184/B184</f>
        <v>2.4907883813497466E-2</v>
      </c>
      <c r="BL184" s="281">
        <f>BI184/C184</f>
        <v>3.6757319210530562E-2</v>
      </c>
      <c r="BM184" s="279"/>
      <c r="BN184" s="280">
        <f>0.25*BE184+BG184</f>
        <v>4899433.6974275326</v>
      </c>
      <c r="BO184" s="280">
        <f>BF184+0.25*BD184</f>
        <v>915121.99235651363</v>
      </c>
      <c r="BP184" s="281">
        <f>BN184/B184</f>
        <v>0.29639844915506181</v>
      </c>
      <c r="BQ184" s="281">
        <f>BN184/C184</f>
        <v>0.43740417655212327</v>
      </c>
      <c r="BR184" s="279"/>
      <c r="BS184" s="280">
        <f>SUM(AS184:AT184)</f>
        <v>1598621.2858899999</v>
      </c>
      <c r="BT184" s="280">
        <f>BB184</f>
        <v>298592.36526362371</v>
      </c>
      <c r="BU184" s="281">
        <f>BS184/B184</f>
        <v>9.6710946445270285E-2</v>
      </c>
      <c r="BV184" s="281">
        <f>BS184/C184</f>
        <v>0.1427192754012678</v>
      </c>
      <c r="BW184" s="279"/>
      <c r="BX184" s="280">
        <f>H184</f>
        <v>4115114.3345400002</v>
      </c>
      <c r="BY184" s="280">
        <f>BX184/D184</f>
        <v>1009304.2269445695</v>
      </c>
      <c r="BZ184" s="281">
        <f>BX184/B184</f>
        <v>0.24894989547339641</v>
      </c>
      <c r="CA184" s="281">
        <f>BX184/C184</f>
        <v>0.36738290751079822</v>
      </c>
      <c r="CC184" s="21"/>
    </row>
    <row r="185" spans="1:81" ht="14.25" customHeight="1" x14ac:dyDescent="0.35">
      <c r="B185" s="15"/>
      <c r="C185" s="15"/>
      <c r="D185" s="15"/>
      <c r="E185" s="15"/>
      <c r="F185" s="15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2"/>
      <c r="U185" s="40"/>
      <c r="V185" s="40"/>
      <c r="W185" s="40"/>
      <c r="X185" s="40"/>
      <c r="Y185" s="40"/>
      <c r="Z185" s="40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BB185" s="15"/>
      <c r="BC185" s="15"/>
      <c r="BD185" s="15"/>
      <c r="BE185" s="15"/>
      <c r="BF185" s="15"/>
      <c r="BG185" s="15"/>
      <c r="BI185" s="289"/>
      <c r="BJ185" s="290" t="s">
        <v>0</v>
      </c>
      <c r="BK185" s="289"/>
      <c r="BL185" s="289"/>
      <c r="BM185" s="289"/>
      <c r="BN185" s="289"/>
      <c r="BO185" s="290" t="s">
        <v>1</v>
      </c>
      <c r="BP185" s="289"/>
      <c r="BQ185" s="289"/>
      <c r="BR185" s="289"/>
      <c r="BS185" s="289"/>
      <c r="BT185" s="290" t="s">
        <v>2</v>
      </c>
      <c r="BU185" s="289"/>
      <c r="BV185" s="289"/>
      <c r="BW185" s="289"/>
      <c r="BX185" s="289"/>
      <c r="BY185" s="290" t="s">
        <v>256</v>
      </c>
      <c r="BZ185" s="295"/>
      <c r="CA185" s="295"/>
    </row>
    <row r="186" spans="1:81" ht="14.25" customHeight="1" x14ac:dyDescent="0.35">
      <c r="A186" s="94" t="s">
        <v>239</v>
      </c>
      <c r="B186" s="15"/>
      <c r="C186" s="15"/>
      <c r="D186" s="15"/>
      <c r="E186" s="15"/>
      <c r="F186" s="15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2"/>
      <c r="U186" s="40" t="s">
        <v>240</v>
      </c>
      <c r="V186" s="95">
        <f>SUM(V5:V184)</f>
        <v>341497830.42195028</v>
      </c>
      <c r="W186" s="40"/>
      <c r="X186" s="40"/>
      <c r="Y186" s="40"/>
      <c r="Z186" s="40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BB186" s="15"/>
      <c r="BC186" s="15"/>
      <c r="BD186" s="15"/>
      <c r="BE186" s="15"/>
      <c r="BF186" s="15"/>
      <c r="BG186" s="15"/>
      <c r="BI186" s="280" t="s">
        <v>179</v>
      </c>
      <c r="BJ186" s="282">
        <f>SUM(BJ5:BJ184)</f>
        <v>102594420.81206329</v>
      </c>
      <c r="BK186" s="282"/>
      <c r="BL186" s="282"/>
      <c r="BM186" s="282"/>
      <c r="BN186" s="280" t="s">
        <v>179</v>
      </c>
      <c r="BO186" s="282">
        <f>SUM(BO5:BO184)</f>
        <v>242989204.27667463</v>
      </c>
      <c r="BP186" s="282"/>
      <c r="BQ186" s="282"/>
      <c r="BR186" s="282"/>
      <c r="BS186" s="280" t="s">
        <v>179</v>
      </c>
      <c r="BT186" s="282">
        <f>SUM(BT5:BT184)</f>
        <v>102152294.91045478</v>
      </c>
      <c r="BU186" s="282"/>
      <c r="BV186" s="282"/>
      <c r="BW186" s="282"/>
      <c r="BX186" s="280" t="s">
        <v>179</v>
      </c>
      <c r="BY186" s="282">
        <f>SUM(BY5:BY184)</f>
        <v>128330055.49708688</v>
      </c>
      <c r="BZ186" s="281"/>
      <c r="CA186" s="281"/>
    </row>
    <row r="187" spans="1:81" ht="14.25" customHeight="1" x14ac:dyDescent="0.35">
      <c r="B187" s="15"/>
      <c r="C187" s="15"/>
      <c r="D187" s="15"/>
      <c r="E187" s="96" t="s">
        <v>241</v>
      </c>
      <c r="F187" s="15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2"/>
      <c r="U187" s="20" t="s">
        <v>180</v>
      </c>
      <c r="V187" s="95">
        <f>SUM(V5:V18)</f>
        <v>17054911.877440002</v>
      </c>
      <c r="W187" s="40"/>
      <c r="X187" s="40"/>
      <c r="Y187" s="40"/>
      <c r="Z187" s="40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BB187" s="15"/>
      <c r="BC187" s="15"/>
      <c r="BD187" s="15"/>
      <c r="BE187" s="15"/>
      <c r="BF187" s="15"/>
      <c r="BG187" s="15"/>
      <c r="BI187" s="285" t="s">
        <v>242</v>
      </c>
      <c r="BJ187" s="286">
        <f>'[1]JMP Total sum FINAL calcs'!BR189</f>
        <v>198231100.10756317</v>
      </c>
      <c r="BK187" s="282"/>
      <c r="BL187" s="282"/>
      <c r="BM187" s="282"/>
      <c r="BN187" s="286" t="s">
        <v>242</v>
      </c>
      <c r="BO187" s="282">
        <f>'[1]JMP Total sum FINAL calcs'!BX189</f>
        <v>391272652.39811963</v>
      </c>
      <c r="BP187" s="282"/>
      <c r="BQ187" s="282"/>
      <c r="BR187" s="282"/>
      <c r="BS187" s="286" t="s">
        <v>242</v>
      </c>
      <c r="BT187" s="282">
        <f>'[1]JMP Total sum FINAL calcs'!CD189</f>
        <v>132105475.77688694</v>
      </c>
      <c r="BU187" s="282"/>
      <c r="BV187" s="282"/>
      <c r="BW187" s="282"/>
      <c r="BX187" s="286" t="s">
        <v>242</v>
      </c>
      <c r="BY187" s="282">
        <f>'[1]JMP Total sum FINAL calcs'!CJ189</f>
        <v>140977583.89760554</v>
      </c>
      <c r="BZ187" s="281"/>
      <c r="CA187" s="281"/>
    </row>
    <row r="188" spans="1:81" ht="14.25" customHeight="1" x14ac:dyDescent="0.35">
      <c r="B188" s="15"/>
      <c r="C188" s="15"/>
      <c r="D188" s="15"/>
      <c r="E188" s="97" t="s">
        <v>248</v>
      </c>
      <c r="F188" s="41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2"/>
      <c r="U188" s="20" t="s">
        <v>181</v>
      </c>
      <c r="V188" s="95">
        <f>SUM(V20:V37)</f>
        <v>249789909.55964997</v>
      </c>
      <c r="W188" s="40"/>
      <c r="X188" s="40"/>
      <c r="Y188" s="40"/>
      <c r="Z188" s="40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BB188" s="15"/>
      <c r="BC188" s="15"/>
      <c r="BD188" s="15"/>
      <c r="BE188" s="15"/>
      <c r="BF188" s="15"/>
      <c r="BG188" s="15"/>
      <c r="BI188" s="280" t="s">
        <v>243</v>
      </c>
      <c r="BJ188" s="281">
        <f>BJ186/BJ187</f>
        <v>0.51754957096234655</v>
      </c>
      <c r="BK188" s="281"/>
      <c r="BL188" s="281"/>
      <c r="BM188" s="279"/>
      <c r="BN188" s="280" t="s">
        <v>243</v>
      </c>
      <c r="BO188" s="281">
        <f>BO186/BO187</f>
        <v>0.62102271341323723</v>
      </c>
      <c r="BP188" s="281"/>
      <c r="BQ188" s="281"/>
      <c r="BR188" s="279"/>
      <c r="BS188" s="280" t="s">
        <v>243</v>
      </c>
      <c r="BT188" s="281">
        <f>BT186/BT187</f>
        <v>0.77326313924322021</v>
      </c>
      <c r="BU188" s="281"/>
      <c r="BV188" s="281"/>
      <c r="BW188" s="279"/>
      <c r="BX188" s="280" t="s">
        <v>243</v>
      </c>
      <c r="BY188" s="281">
        <f>BY186/BY187</f>
        <v>0.91028695448700003</v>
      </c>
      <c r="BZ188" s="281"/>
      <c r="CA188" s="281"/>
    </row>
    <row r="189" spans="1:81" ht="14.25" customHeight="1" x14ac:dyDescent="0.35">
      <c r="B189" s="15"/>
      <c r="C189" s="15"/>
      <c r="D189" s="15"/>
      <c r="E189" s="98" t="s">
        <v>244</v>
      </c>
      <c r="F189" s="15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2"/>
      <c r="U189" s="20" t="s">
        <v>182</v>
      </c>
      <c r="V189" s="95">
        <f>SUM(V39:V85)</f>
        <v>18296233.914329998</v>
      </c>
      <c r="W189" s="40"/>
      <c r="X189" s="40"/>
      <c r="Y189" s="40"/>
      <c r="Z189" s="40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BB189" s="15"/>
      <c r="BC189" s="15"/>
      <c r="BD189" s="15"/>
      <c r="BE189" s="15"/>
      <c r="BF189" s="15"/>
      <c r="BG189" s="15"/>
      <c r="BI189" s="279"/>
      <c r="BJ189" s="279"/>
      <c r="BK189" s="281">
        <f>SUM(BK190:BK195)</f>
        <v>1.0000000000000004</v>
      </c>
      <c r="BL189" s="281"/>
      <c r="BM189" s="279"/>
      <c r="BN189" s="279"/>
      <c r="BO189" s="279"/>
      <c r="BP189" s="281">
        <f>SUM(BP190:BP195)</f>
        <v>1</v>
      </c>
      <c r="BQ189" s="281"/>
      <c r="BR189" s="279"/>
      <c r="BS189" s="279"/>
      <c r="BT189" s="279"/>
      <c r="BU189" s="281">
        <f>SUM(BU190:BU195)</f>
        <v>1.0000000000000004</v>
      </c>
      <c r="BV189" s="281"/>
      <c r="BW189" s="279"/>
      <c r="BX189" s="279"/>
      <c r="BY189" s="279"/>
      <c r="BZ189" s="281">
        <f>SUM(BZ190:BZ195)</f>
        <v>1.0000000000000002</v>
      </c>
      <c r="CA189" s="281"/>
    </row>
    <row r="190" spans="1:81" ht="14.25" customHeight="1" x14ac:dyDescent="0.35">
      <c r="A190" s="21"/>
      <c r="B190" s="15"/>
      <c r="C190" s="15"/>
      <c r="D190" s="15"/>
      <c r="E190" s="15"/>
      <c r="F190" s="15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2"/>
      <c r="U190" s="20" t="s">
        <v>183</v>
      </c>
      <c r="V190" s="95">
        <f>SUM(V87:V110)</f>
        <v>49028560.389940009</v>
      </c>
      <c r="W190" s="40"/>
      <c r="X190" s="40"/>
      <c r="Y190" s="40"/>
      <c r="Z190" s="40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BB190" s="15"/>
      <c r="BC190" s="15"/>
      <c r="BD190" s="15"/>
      <c r="BE190" s="15"/>
      <c r="BF190" s="15"/>
      <c r="BG190" s="15"/>
      <c r="BI190" s="280" t="s">
        <v>180</v>
      </c>
      <c r="BJ190" s="282">
        <f>SUM(BJ5:BJ18)</f>
        <v>35014706.178860515</v>
      </c>
      <c r="BK190" s="281">
        <f t="shared" ref="BK190:BK195" si="801">BJ190/$BJ$186</f>
        <v>0.34129249818566554</v>
      </c>
      <c r="BL190" s="281"/>
      <c r="BM190" s="279"/>
      <c r="BN190" s="280" t="s">
        <v>180</v>
      </c>
      <c r="BO190" s="282">
        <f>SUM(BO5:BO18)</f>
        <v>112401952.89149074</v>
      </c>
      <c r="BP190" s="281">
        <f t="shared" ref="BP190:BP195" si="802">BO190/$BO$186</f>
        <v>0.46258002789089586</v>
      </c>
      <c r="BQ190" s="281"/>
      <c r="BR190" s="279"/>
      <c r="BS190" s="280" t="s">
        <v>180</v>
      </c>
      <c r="BT190" s="282">
        <f>SUM(BT5:BT18)</f>
        <v>15391612.093827846</v>
      </c>
      <c r="BU190" s="281">
        <f t="shared" ref="BU190:BU195" si="803">BT190/$BT$186</f>
        <v>0.15067318954821241</v>
      </c>
      <c r="BV190" s="281"/>
      <c r="BW190" s="279"/>
      <c r="BX190" s="280" t="s">
        <v>180</v>
      </c>
      <c r="BY190" s="282">
        <f>SUM(BY5:BY18)</f>
        <v>75680407.507822141</v>
      </c>
      <c r="BZ190" s="281">
        <f t="shared" ref="BZ190:BZ195" si="804">BY190/$BY$186</f>
        <v>0.58973252380102104</v>
      </c>
      <c r="CA190" s="281"/>
      <c r="CB190" s="21"/>
      <c r="CC190" s="21"/>
    </row>
    <row r="191" spans="1:81" ht="14.25" customHeight="1" x14ac:dyDescent="0.35">
      <c r="A191" s="21"/>
      <c r="B191" s="15"/>
      <c r="C191" s="15"/>
      <c r="D191" s="15"/>
      <c r="E191" s="15"/>
      <c r="F191" s="15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2"/>
      <c r="U191" s="20" t="s">
        <v>245</v>
      </c>
      <c r="V191" s="95">
        <f>SUM(V112:V132)</f>
        <v>107613.66459000001</v>
      </c>
      <c r="W191" s="40"/>
      <c r="X191" s="40"/>
      <c r="Y191" s="40"/>
      <c r="Z191" s="40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BB191" s="15"/>
      <c r="BC191" s="15"/>
      <c r="BD191" s="15"/>
      <c r="BE191" s="15"/>
      <c r="BF191" s="15"/>
      <c r="BG191" s="15"/>
      <c r="BI191" s="280" t="s">
        <v>181</v>
      </c>
      <c r="BJ191" s="282">
        <f>SUM(BJ20:BJ37)</f>
        <v>40410703.79784295</v>
      </c>
      <c r="BK191" s="281">
        <f t="shared" si="801"/>
        <v>0.39388792760835356</v>
      </c>
      <c r="BL191" s="281"/>
      <c r="BM191" s="279"/>
      <c r="BN191" s="280" t="s">
        <v>181</v>
      </c>
      <c r="BO191" s="282">
        <f>SUM(BO20:BO37)</f>
        <v>89188932.075721607</v>
      </c>
      <c r="BP191" s="281">
        <f t="shared" si="802"/>
        <v>0.36704894911367536</v>
      </c>
      <c r="BQ191" s="281"/>
      <c r="BR191" s="279"/>
      <c r="BS191" s="280" t="s">
        <v>181</v>
      </c>
      <c r="BT191" s="282">
        <f>SUM(BT20:BT37)</f>
        <v>36291918.438716337</v>
      </c>
      <c r="BU191" s="281">
        <f t="shared" si="803"/>
        <v>0.3552726688179576</v>
      </c>
      <c r="BV191" s="281"/>
      <c r="BW191" s="279"/>
      <c r="BX191" s="280" t="s">
        <v>181</v>
      </c>
      <c r="BY191" s="282">
        <f>SUM(BY20:BY37)</f>
        <v>9983533.297183428</v>
      </c>
      <c r="BZ191" s="281">
        <f t="shared" si="804"/>
        <v>7.7795752978615795E-2</v>
      </c>
      <c r="CA191" s="281"/>
      <c r="CB191" s="21"/>
      <c r="CC191" s="21"/>
    </row>
    <row r="192" spans="1:81" ht="14.25" customHeight="1" x14ac:dyDescent="0.35">
      <c r="A192" s="21"/>
      <c r="B192" s="15"/>
      <c r="C192" s="15"/>
      <c r="D192" s="15"/>
      <c r="E192" s="15"/>
      <c r="F192" s="15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2"/>
      <c r="U192" s="20" t="s">
        <v>185</v>
      </c>
      <c r="V192" s="95">
        <f>SUM(V134:V184)</f>
        <v>7220601.0160000008</v>
      </c>
      <c r="W192" s="40"/>
      <c r="X192" s="40"/>
      <c r="Y192" s="40"/>
      <c r="Z192" s="40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BB192" s="15"/>
      <c r="BC192" s="15"/>
      <c r="BD192" s="15"/>
      <c r="BE192" s="15"/>
      <c r="BF192" s="15"/>
      <c r="BG192" s="15"/>
      <c r="BI192" s="280" t="s">
        <v>182</v>
      </c>
      <c r="BJ192" s="282">
        <f>SUM(BJ39:BJ85)</f>
        <v>10101981.770633139</v>
      </c>
      <c r="BK192" s="281">
        <f t="shared" si="801"/>
        <v>9.8465215658640609E-2</v>
      </c>
      <c r="BL192" s="281"/>
      <c r="BM192" s="279"/>
      <c r="BN192" s="280" t="s">
        <v>182</v>
      </c>
      <c r="BO192" s="282">
        <f>SUM(BO39:BO85)</f>
        <v>7653501.8764033038</v>
      </c>
      <c r="BP192" s="281">
        <f t="shared" si="802"/>
        <v>3.149729182078724E-2</v>
      </c>
      <c r="BQ192" s="281"/>
      <c r="BR192" s="279"/>
      <c r="BS192" s="280" t="s">
        <v>182</v>
      </c>
      <c r="BT192" s="282">
        <f>SUM(BT39:BT85)</f>
        <v>4847418.2812323039</v>
      </c>
      <c r="BU192" s="281">
        <f t="shared" si="803"/>
        <v>4.7452857378108643E-2</v>
      </c>
      <c r="BV192" s="281"/>
      <c r="BW192" s="279"/>
      <c r="BX192" s="280" t="s">
        <v>182</v>
      </c>
      <c r="BY192" s="282">
        <f>SUM(BY39:BY85)</f>
        <v>2836462.3854262624</v>
      </c>
      <c r="BZ192" s="281">
        <f t="shared" si="804"/>
        <v>2.2102868844240862E-2</v>
      </c>
      <c r="CA192" s="281"/>
      <c r="CB192" s="21"/>
      <c r="CC192" s="21"/>
    </row>
    <row r="193" spans="1:81" ht="14.25" customHeight="1" x14ac:dyDescent="0.35">
      <c r="A193" s="21"/>
      <c r="B193" s="15"/>
      <c r="C193" s="15"/>
      <c r="D193" s="15"/>
      <c r="E193" s="15"/>
      <c r="F193" s="15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2"/>
      <c r="U193" s="40"/>
      <c r="V193" s="95">
        <f>SUM(V187:V192)</f>
        <v>341497830.42194998</v>
      </c>
      <c r="W193" s="40"/>
      <c r="X193" s="40"/>
      <c r="Y193" s="40"/>
      <c r="Z193" s="40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BB193" s="15"/>
      <c r="BC193" s="15"/>
      <c r="BD193" s="15"/>
      <c r="BE193" s="15"/>
      <c r="BF193" s="15"/>
      <c r="BG193" s="15"/>
      <c r="BI193" s="280" t="s">
        <v>183</v>
      </c>
      <c r="BJ193" s="282">
        <f>SUM(BJ87:BJ110)</f>
        <v>10937598.746460127</v>
      </c>
      <c r="BK193" s="281">
        <f t="shared" si="801"/>
        <v>0.10661007352920363</v>
      </c>
      <c r="BL193" s="281"/>
      <c r="BM193" s="279"/>
      <c r="BN193" s="280" t="s">
        <v>183</v>
      </c>
      <c r="BO193" s="282">
        <f>SUM(BO87:BO110)</f>
        <v>7798682.314826576</v>
      </c>
      <c r="BP193" s="281">
        <f t="shared" si="802"/>
        <v>3.2094768728682971E-2</v>
      </c>
      <c r="BQ193" s="281"/>
      <c r="BR193" s="279"/>
      <c r="BS193" s="280" t="s">
        <v>183</v>
      </c>
      <c r="BT193" s="282">
        <f>SUM(BT87:BT110)</f>
        <v>3109681.2422228432</v>
      </c>
      <c r="BU193" s="281">
        <f t="shared" si="803"/>
        <v>3.0441619005708534E-2</v>
      </c>
      <c r="BV193" s="281"/>
      <c r="BW193" s="279"/>
      <c r="BX193" s="280" t="s">
        <v>183</v>
      </c>
      <c r="BY193" s="282">
        <f>SUM(BY87:BY110)</f>
        <v>3147129.3573917318</v>
      </c>
      <c r="BZ193" s="281">
        <f t="shared" si="804"/>
        <v>2.4523712276140738E-2</v>
      </c>
      <c r="CA193" s="281"/>
      <c r="CB193" s="21"/>
      <c r="CC193" s="21"/>
    </row>
    <row r="194" spans="1:81" ht="14.25" customHeight="1" x14ac:dyDescent="0.35">
      <c r="A194" s="21"/>
      <c r="B194" s="15"/>
      <c r="C194" s="15"/>
      <c r="D194" s="15"/>
      <c r="E194" s="15"/>
      <c r="F194" s="15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2"/>
      <c r="U194" s="40"/>
      <c r="V194" s="40"/>
      <c r="W194" s="40"/>
      <c r="X194" s="40"/>
      <c r="Y194" s="40"/>
      <c r="Z194" s="40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BB194" s="15"/>
      <c r="BC194" s="15"/>
      <c r="BD194" s="15"/>
      <c r="BE194" s="15"/>
      <c r="BF194" s="15"/>
      <c r="BG194" s="15"/>
      <c r="BI194" s="280" t="s">
        <v>246</v>
      </c>
      <c r="BJ194" s="282">
        <f>SUM(BJ112:BJ132)</f>
        <v>50921.694968326221</v>
      </c>
      <c r="BK194" s="281">
        <f t="shared" si="801"/>
        <v>4.9633980644626561E-4</v>
      </c>
      <c r="BL194" s="281"/>
      <c r="BM194" s="279"/>
      <c r="BN194" s="280" t="s">
        <v>246</v>
      </c>
      <c r="BO194" s="282">
        <f>SUM(BO112:BO132)</f>
        <v>133379.12162541453</v>
      </c>
      <c r="BP194" s="281">
        <f t="shared" si="802"/>
        <v>5.4890966050304504E-4</v>
      </c>
      <c r="BQ194" s="281"/>
      <c r="BR194" s="279"/>
      <c r="BS194" s="280" t="s">
        <v>246</v>
      </c>
      <c r="BT194" s="282">
        <f>SUM(BT112:BT132)</f>
        <v>971411.45911160181</v>
      </c>
      <c r="BU194" s="281">
        <f t="shared" si="803"/>
        <v>9.5094433263895536E-3</v>
      </c>
      <c r="BV194" s="281"/>
      <c r="BW194" s="279"/>
      <c r="BX194" s="280" t="s">
        <v>246</v>
      </c>
      <c r="BY194" s="282">
        <f>SUM(BY112:BY132)</f>
        <v>301917.13359851751</v>
      </c>
      <c r="BZ194" s="281">
        <f t="shared" si="804"/>
        <v>2.3526611317126024E-3</v>
      </c>
      <c r="CA194" s="281"/>
      <c r="CB194" s="21"/>
      <c r="CC194" s="21"/>
    </row>
    <row r="195" spans="1:81" ht="14.25" customHeight="1" x14ac:dyDescent="0.35">
      <c r="A195" s="21"/>
      <c r="B195" s="15"/>
      <c r="C195" s="15"/>
      <c r="D195" s="15"/>
      <c r="E195" s="15"/>
      <c r="F195" s="15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2"/>
      <c r="U195" s="40"/>
      <c r="V195" s="40"/>
      <c r="W195" s="40"/>
      <c r="X195" s="40"/>
      <c r="Y195" s="40"/>
      <c r="Z195" s="40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BB195" s="15"/>
      <c r="BC195" s="15"/>
      <c r="BD195" s="15"/>
      <c r="BE195" s="15"/>
      <c r="BF195" s="15"/>
      <c r="BG195" s="15"/>
      <c r="BI195" s="280" t="s">
        <v>185</v>
      </c>
      <c r="BJ195" s="282">
        <f>SUM(BJ134:BJ184)</f>
        <v>6078508.6232982771</v>
      </c>
      <c r="BK195" s="281">
        <f t="shared" si="801"/>
        <v>5.9247945211690807E-2</v>
      </c>
      <c r="BL195" s="281"/>
      <c r="BM195" s="279"/>
      <c r="BN195" s="280" t="s">
        <v>185</v>
      </c>
      <c r="BO195" s="282">
        <f>SUM(BO134:BO184)</f>
        <v>25812755.996606965</v>
      </c>
      <c r="BP195" s="281">
        <f t="shared" si="802"/>
        <v>0.10623005278545546</v>
      </c>
      <c r="BQ195" s="281"/>
      <c r="BR195" s="279"/>
      <c r="BS195" s="280" t="s">
        <v>185</v>
      </c>
      <c r="BT195" s="282">
        <f>SUM(BT134:BT184)</f>
        <v>41540253.395343885</v>
      </c>
      <c r="BU195" s="281">
        <f t="shared" si="803"/>
        <v>0.40665022192362366</v>
      </c>
      <c r="BV195" s="281"/>
      <c r="BW195" s="279"/>
      <c r="BX195" s="280" t="s">
        <v>185</v>
      </c>
      <c r="BY195" s="282">
        <f>SUM(BY134:BY184)</f>
        <v>36380605.815664828</v>
      </c>
      <c r="BZ195" s="281">
        <f t="shared" si="804"/>
        <v>0.28349248096826918</v>
      </c>
      <c r="CA195" s="281"/>
      <c r="CB195" s="21"/>
      <c r="CC195" s="21"/>
    </row>
    <row r="196" spans="1:81" ht="14.25" customHeight="1" x14ac:dyDescent="0.35">
      <c r="A196" s="21"/>
      <c r="B196" s="15"/>
      <c r="C196" s="15"/>
      <c r="D196" s="15"/>
      <c r="E196" s="15"/>
      <c r="F196" s="15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2"/>
      <c r="U196" s="40"/>
      <c r="V196" s="40"/>
      <c r="W196" s="40"/>
      <c r="X196" s="40"/>
      <c r="Y196" s="40"/>
      <c r="Z196" s="40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BB196" s="15"/>
      <c r="BC196" s="15"/>
      <c r="BD196" s="15"/>
      <c r="BE196" s="15"/>
      <c r="BF196" s="15"/>
      <c r="BG196" s="15"/>
      <c r="BJ196" s="20"/>
      <c r="BK196" s="21"/>
      <c r="BL196" s="21"/>
      <c r="BO196" s="20"/>
      <c r="BP196" s="21"/>
      <c r="BQ196" s="21"/>
      <c r="BT196" s="20"/>
      <c r="BU196" s="21"/>
      <c r="BV196" s="21"/>
      <c r="BY196" s="20"/>
      <c r="BZ196" s="21"/>
      <c r="CA196" s="21"/>
      <c r="CB196" s="21"/>
      <c r="CC196" s="21"/>
    </row>
    <row r="197" spans="1:81" ht="14.25" customHeight="1" x14ac:dyDescent="0.35">
      <c r="B197" s="15"/>
      <c r="C197" s="15"/>
      <c r="D197" s="15"/>
      <c r="E197" s="15"/>
      <c r="F197" s="15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2"/>
      <c r="U197" s="40"/>
      <c r="V197" s="40"/>
      <c r="W197" s="40"/>
      <c r="X197" s="40"/>
      <c r="Y197" s="40"/>
      <c r="Z197" s="40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BB197" s="15"/>
      <c r="BC197" s="15"/>
      <c r="BD197" s="15"/>
      <c r="BE197" s="15"/>
      <c r="BF197" s="15"/>
      <c r="BG197" s="15"/>
      <c r="BK197" s="21"/>
      <c r="BL197" s="21"/>
      <c r="BP197" s="21"/>
      <c r="BQ197" s="21"/>
      <c r="BU197" s="21"/>
      <c r="BV197" s="21"/>
      <c r="BZ197" s="21"/>
      <c r="CA197" s="21"/>
    </row>
    <row r="198" spans="1:81" ht="14.25" customHeight="1" x14ac:dyDescent="0.35">
      <c r="B198" s="15"/>
      <c r="C198" s="15"/>
      <c r="D198" s="15"/>
      <c r="E198" s="15"/>
      <c r="F198" s="15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2"/>
      <c r="U198" s="40"/>
      <c r="V198" s="40"/>
      <c r="W198" s="40"/>
      <c r="X198" s="40"/>
      <c r="Y198" s="40"/>
      <c r="Z198" s="40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BB198" s="15"/>
      <c r="BC198" s="15"/>
      <c r="BD198" s="15"/>
      <c r="BE198" s="15"/>
      <c r="BF198" s="15"/>
      <c r="BG198" s="15"/>
      <c r="BK198" s="21"/>
      <c r="BL198" s="21"/>
      <c r="BP198" s="21"/>
      <c r="BQ198" s="21"/>
      <c r="BU198" s="21"/>
      <c r="BV198" s="21"/>
      <c r="BZ198" s="21"/>
      <c r="CA198" s="21"/>
    </row>
    <row r="199" spans="1:81" ht="14.25" customHeight="1" x14ac:dyDescent="0.35">
      <c r="B199" s="15"/>
      <c r="C199" s="15"/>
      <c r="D199" s="15"/>
      <c r="E199" s="15"/>
      <c r="F199" s="15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2"/>
      <c r="U199" s="40"/>
      <c r="V199" s="40"/>
      <c r="W199" s="40"/>
      <c r="X199" s="40"/>
      <c r="Y199" s="40"/>
      <c r="Z199" s="40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BB199" s="15"/>
      <c r="BC199" s="15"/>
      <c r="BD199" s="15"/>
      <c r="BE199" s="15"/>
      <c r="BF199" s="15"/>
      <c r="BG199" s="15"/>
      <c r="BK199" s="21"/>
      <c r="BL199" s="21"/>
      <c r="BP199" s="21"/>
      <c r="BQ199" s="21"/>
      <c r="BU199" s="21"/>
      <c r="BV199" s="21"/>
      <c r="BZ199" s="21"/>
      <c r="CA199" s="21"/>
    </row>
    <row r="200" spans="1:81" ht="14.25" customHeight="1" x14ac:dyDescent="0.35">
      <c r="B200" s="15"/>
      <c r="C200" s="15"/>
      <c r="D200" s="15"/>
      <c r="E200" s="15"/>
      <c r="F200" s="15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2"/>
      <c r="U200" s="40"/>
      <c r="V200" s="40"/>
      <c r="W200" s="40"/>
      <c r="X200" s="40"/>
      <c r="Y200" s="40"/>
      <c r="Z200" s="40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BB200" s="15"/>
      <c r="BC200" s="15"/>
      <c r="BD200" s="15"/>
      <c r="BE200" s="15"/>
      <c r="BF200" s="15"/>
      <c r="BG200" s="15"/>
      <c r="BI200" s="20"/>
      <c r="BJ200" s="20"/>
      <c r="BK200" s="21"/>
      <c r="BL200" s="21"/>
      <c r="BP200" s="21"/>
      <c r="BQ200" s="21"/>
      <c r="BU200" s="21"/>
      <c r="BV200" s="21"/>
      <c r="BZ200" s="21"/>
      <c r="CA200" s="21"/>
    </row>
    <row r="201" spans="1:81" ht="14.25" customHeight="1" x14ac:dyDescent="0.35">
      <c r="B201" s="15"/>
      <c r="C201" s="15"/>
      <c r="D201" s="15"/>
      <c r="E201" s="15"/>
      <c r="F201" s="15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2"/>
      <c r="U201" s="40"/>
      <c r="V201" s="40"/>
      <c r="W201" s="40"/>
      <c r="X201" s="40"/>
      <c r="Y201" s="40"/>
      <c r="Z201" s="40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BB201" s="15"/>
      <c r="BC201" s="15"/>
      <c r="BD201" s="15"/>
      <c r="BE201" s="15"/>
      <c r="BF201" s="15"/>
      <c r="BG201" s="15"/>
      <c r="BI201" s="1"/>
      <c r="BJ201" s="1"/>
      <c r="BK201" s="1"/>
      <c r="BL201" s="104"/>
      <c r="BP201" s="21"/>
      <c r="BQ201" s="21"/>
      <c r="BU201" s="21"/>
      <c r="BV201" s="21"/>
      <c r="BZ201" s="21"/>
      <c r="CA201" s="21"/>
    </row>
    <row r="202" spans="1:81" ht="14.25" customHeight="1" x14ac:dyDescent="0.35">
      <c r="B202" s="15"/>
      <c r="C202" s="15"/>
      <c r="D202" s="15"/>
      <c r="E202" s="15"/>
      <c r="F202" s="15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2"/>
      <c r="U202" s="40"/>
      <c r="V202" s="40"/>
      <c r="W202" s="40"/>
      <c r="X202" s="40"/>
      <c r="Y202" s="40"/>
      <c r="Z202" s="40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BB202" s="15"/>
      <c r="BC202" s="15"/>
      <c r="BD202" s="15"/>
      <c r="BE202" s="15"/>
      <c r="BF202" s="15"/>
      <c r="BG202" s="15"/>
      <c r="BK202" s="21"/>
      <c r="BL202" s="21"/>
      <c r="BP202" s="21"/>
      <c r="BQ202" s="21"/>
      <c r="BU202" s="21"/>
      <c r="BV202" s="21"/>
      <c r="BZ202" s="21"/>
      <c r="CA202" s="21"/>
    </row>
    <row r="203" spans="1:81" ht="14.25" customHeight="1" x14ac:dyDescent="0.35">
      <c r="B203" s="15"/>
      <c r="C203" s="15"/>
      <c r="D203" s="15"/>
      <c r="E203" s="15"/>
      <c r="F203" s="15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2"/>
      <c r="U203" s="40"/>
      <c r="V203" s="40"/>
      <c r="W203" s="40"/>
      <c r="X203" s="40"/>
      <c r="Y203" s="40"/>
      <c r="Z203" s="40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BB203" s="15"/>
      <c r="BC203" s="15"/>
      <c r="BD203" s="15"/>
      <c r="BE203" s="15"/>
      <c r="BF203" s="15"/>
      <c r="BG203" s="15"/>
      <c r="BK203" s="21"/>
      <c r="BL203" s="21"/>
      <c r="BP203" s="21"/>
      <c r="BQ203" s="21"/>
      <c r="BU203" s="21"/>
      <c r="BV203" s="21"/>
      <c r="BZ203" s="21"/>
      <c r="CA203" s="21"/>
    </row>
    <row r="204" spans="1:81" ht="14.25" customHeight="1" x14ac:dyDescent="0.35">
      <c r="B204" s="15"/>
      <c r="C204" s="15"/>
      <c r="D204" s="15"/>
      <c r="E204" s="15"/>
      <c r="F204" s="15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2"/>
      <c r="U204" s="40"/>
      <c r="V204" s="40"/>
      <c r="W204" s="40"/>
      <c r="X204" s="40"/>
      <c r="Y204" s="40"/>
      <c r="Z204" s="40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BB204" s="15"/>
      <c r="BC204" s="15"/>
      <c r="BD204" s="15"/>
      <c r="BE204" s="15"/>
      <c r="BF204" s="15"/>
      <c r="BG204" s="15"/>
      <c r="BK204" s="21"/>
      <c r="BL204" s="21"/>
      <c r="BP204" s="21"/>
      <c r="BQ204" s="21"/>
      <c r="BU204" s="21"/>
      <c r="BV204" s="21"/>
      <c r="BZ204" s="21"/>
      <c r="CA204" s="21"/>
    </row>
    <row r="205" spans="1:81" ht="14.25" customHeight="1" x14ac:dyDescent="0.35">
      <c r="B205" s="15"/>
      <c r="C205" s="15"/>
      <c r="D205" s="15"/>
      <c r="E205" s="15"/>
      <c r="F205" s="15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2"/>
      <c r="U205" s="40"/>
      <c r="V205" s="40"/>
      <c r="W205" s="40"/>
      <c r="X205" s="40"/>
      <c r="Y205" s="40"/>
      <c r="Z205" s="40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BB205" s="15"/>
      <c r="BC205" s="15"/>
      <c r="BD205" s="15"/>
      <c r="BE205" s="15"/>
      <c r="BF205" s="15"/>
      <c r="BG205" s="15"/>
      <c r="BK205" s="21"/>
      <c r="BL205" s="21"/>
      <c r="BP205" s="21"/>
      <c r="BQ205" s="21"/>
      <c r="BU205" s="21"/>
      <c r="BV205" s="21"/>
      <c r="BZ205" s="21"/>
      <c r="CA205" s="21"/>
    </row>
    <row r="206" spans="1:81" ht="14.25" customHeight="1" x14ac:dyDescent="0.35">
      <c r="B206" s="15"/>
      <c r="C206" s="15"/>
      <c r="D206" s="15"/>
      <c r="E206" s="15"/>
      <c r="F206" s="15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2"/>
      <c r="U206" s="40"/>
      <c r="V206" s="40"/>
      <c r="W206" s="40"/>
      <c r="X206" s="40"/>
      <c r="Y206" s="40"/>
      <c r="Z206" s="40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BB206" s="15"/>
      <c r="BC206" s="15"/>
      <c r="BD206" s="15"/>
      <c r="BE206" s="15"/>
      <c r="BF206" s="15"/>
      <c r="BG206" s="15"/>
      <c r="BK206" s="21"/>
      <c r="BL206" s="21"/>
      <c r="BP206" s="21"/>
      <c r="BQ206" s="21"/>
      <c r="BU206" s="21"/>
      <c r="BV206" s="21"/>
      <c r="BZ206" s="21"/>
      <c r="CA206" s="21"/>
    </row>
    <row r="207" spans="1:81" ht="14.25" customHeight="1" x14ac:dyDescent="0.35">
      <c r="B207" s="15"/>
      <c r="C207" s="15"/>
      <c r="D207" s="15"/>
      <c r="E207" s="15"/>
      <c r="F207" s="15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2"/>
      <c r="U207" s="40"/>
      <c r="V207" s="40"/>
      <c r="W207" s="40"/>
      <c r="X207" s="40"/>
      <c r="Y207" s="40"/>
      <c r="Z207" s="40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BB207" s="15"/>
      <c r="BC207" s="15"/>
      <c r="BD207" s="15"/>
      <c r="BE207" s="15"/>
      <c r="BF207" s="15"/>
      <c r="BG207" s="15"/>
      <c r="BK207" s="21"/>
      <c r="BL207" s="21"/>
      <c r="BP207" s="21"/>
      <c r="BQ207" s="21"/>
      <c r="BU207" s="21"/>
      <c r="BV207" s="21"/>
      <c r="BZ207" s="21"/>
      <c r="CA207" s="21"/>
    </row>
    <row r="208" spans="1:81" ht="14.25" customHeight="1" x14ac:dyDescent="0.35">
      <c r="B208" s="15"/>
      <c r="C208" s="15"/>
      <c r="D208" s="15"/>
      <c r="E208" s="15"/>
      <c r="F208" s="15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2"/>
      <c r="U208" s="40"/>
      <c r="V208" s="40"/>
      <c r="W208" s="40"/>
      <c r="X208" s="40"/>
      <c r="Y208" s="40"/>
      <c r="Z208" s="40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BB208" s="15"/>
      <c r="BC208" s="15"/>
      <c r="BD208" s="15"/>
      <c r="BE208" s="15"/>
      <c r="BF208" s="15"/>
      <c r="BG208" s="15"/>
      <c r="BK208" s="21"/>
      <c r="BL208" s="21"/>
      <c r="BP208" s="21"/>
      <c r="BQ208" s="21"/>
      <c r="BU208" s="21"/>
      <c r="BV208" s="21"/>
      <c r="BZ208" s="21"/>
      <c r="CA208" s="21"/>
    </row>
    <row r="209" spans="2:79" ht="14.25" customHeight="1" x14ac:dyDescent="0.35">
      <c r="B209" s="15"/>
      <c r="C209" s="15"/>
      <c r="D209" s="15"/>
      <c r="E209" s="15"/>
      <c r="F209" s="15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2"/>
      <c r="U209" s="40"/>
      <c r="V209" s="40"/>
      <c r="W209" s="40"/>
      <c r="X209" s="40"/>
      <c r="Y209" s="40"/>
      <c r="Z209" s="40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BB209" s="15"/>
      <c r="BC209" s="15"/>
      <c r="BD209" s="15"/>
      <c r="BE209" s="15"/>
      <c r="BF209" s="15"/>
      <c r="BG209" s="15"/>
      <c r="BK209" s="21"/>
      <c r="BL209" s="21"/>
      <c r="BP209" s="21"/>
      <c r="BQ209" s="21"/>
      <c r="BU209" s="21"/>
      <c r="BV209" s="21"/>
      <c r="BZ209" s="21"/>
      <c r="CA209" s="21"/>
    </row>
    <row r="210" spans="2:79" ht="14.25" customHeight="1" x14ac:dyDescent="0.35">
      <c r="B210" s="15"/>
      <c r="C210" s="15"/>
      <c r="D210" s="15"/>
      <c r="E210" s="15"/>
      <c r="F210" s="15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2"/>
      <c r="U210" s="40"/>
      <c r="V210" s="40"/>
      <c r="W210" s="40"/>
      <c r="X210" s="40"/>
      <c r="Y210" s="40"/>
      <c r="Z210" s="40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BB210" s="15"/>
      <c r="BC210" s="15"/>
      <c r="BD210" s="15"/>
      <c r="BE210" s="15"/>
      <c r="BF210" s="15"/>
      <c r="BG210" s="15"/>
      <c r="BK210" s="21"/>
      <c r="BL210" s="21"/>
      <c r="BP210" s="21"/>
      <c r="BQ210" s="21"/>
      <c r="BU210" s="21"/>
      <c r="BV210" s="21"/>
      <c r="BZ210" s="21"/>
      <c r="CA210" s="21"/>
    </row>
    <row r="211" spans="2:79" ht="14.25" customHeight="1" x14ac:dyDescent="0.35">
      <c r="B211" s="15"/>
      <c r="C211" s="15"/>
      <c r="D211" s="15"/>
      <c r="E211" s="15"/>
      <c r="F211" s="15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2"/>
      <c r="U211" s="40"/>
      <c r="V211" s="40"/>
      <c r="W211" s="40"/>
      <c r="X211" s="40"/>
      <c r="Y211" s="40"/>
      <c r="Z211" s="40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BB211" s="15"/>
      <c r="BC211" s="15"/>
      <c r="BD211" s="15"/>
      <c r="BE211" s="15"/>
      <c r="BF211" s="15"/>
      <c r="BG211" s="15"/>
      <c r="BK211" s="21"/>
      <c r="BL211" s="21"/>
      <c r="BP211" s="21"/>
      <c r="BQ211" s="21"/>
      <c r="BU211" s="21"/>
      <c r="BV211" s="21"/>
      <c r="BZ211" s="21"/>
      <c r="CA211" s="21"/>
    </row>
    <row r="212" spans="2:79" ht="14.25" customHeight="1" x14ac:dyDescent="0.35">
      <c r="B212" s="15"/>
      <c r="C212" s="15"/>
      <c r="D212" s="15"/>
      <c r="E212" s="15"/>
      <c r="F212" s="15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2"/>
      <c r="U212" s="40"/>
      <c r="V212" s="40"/>
      <c r="W212" s="40"/>
      <c r="X212" s="40"/>
      <c r="Y212" s="40"/>
      <c r="Z212" s="40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BB212" s="15"/>
      <c r="BC212" s="15"/>
      <c r="BD212" s="15"/>
      <c r="BE212" s="15"/>
      <c r="BF212" s="15"/>
      <c r="BG212" s="15"/>
      <c r="BK212" s="21"/>
      <c r="BL212" s="21"/>
      <c r="BP212" s="21"/>
      <c r="BQ212" s="21"/>
      <c r="BU212" s="21"/>
      <c r="BV212" s="21"/>
      <c r="BZ212" s="21"/>
      <c r="CA212" s="21"/>
    </row>
    <row r="213" spans="2:79" ht="14.25" customHeight="1" x14ac:dyDescent="0.35">
      <c r="B213" s="15"/>
      <c r="C213" s="15"/>
      <c r="D213" s="15"/>
      <c r="E213" s="15"/>
      <c r="F213" s="15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2"/>
      <c r="U213" s="40"/>
      <c r="V213" s="40"/>
      <c r="W213" s="40"/>
      <c r="X213" s="40"/>
      <c r="Y213" s="40"/>
      <c r="Z213" s="40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BB213" s="15"/>
      <c r="BC213" s="15"/>
      <c r="BD213" s="15"/>
      <c r="BE213" s="15"/>
      <c r="BF213" s="15"/>
      <c r="BG213" s="15"/>
      <c r="BK213" s="21"/>
      <c r="BL213" s="21"/>
      <c r="BP213" s="21"/>
      <c r="BQ213" s="21"/>
      <c r="BU213" s="21"/>
      <c r="BV213" s="21"/>
      <c r="BZ213" s="21"/>
      <c r="CA213" s="21"/>
    </row>
    <row r="214" spans="2:79" ht="14.25" customHeight="1" x14ac:dyDescent="0.35">
      <c r="B214" s="15"/>
      <c r="C214" s="15"/>
      <c r="D214" s="15"/>
      <c r="E214" s="15"/>
      <c r="F214" s="15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2"/>
      <c r="U214" s="40"/>
      <c r="V214" s="40"/>
      <c r="W214" s="40"/>
      <c r="X214" s="40"/>
      <c r="Y214" s="40"/>
      <c r="Z214" s="40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BB214" s="15"/>
      <c r="BC214" s="15"/>
      <c r="BD214" s="15"/>
      <c r="BE214" s="15"/>
      <c r="BF214" s="15"/>
      <c r="BG214" s="15"/>
      <c r="BK214" s="21"/>
      <c r="BL214" s="21"/>
      <c r="BP214" s="21"/>
      <c r="BQ214" s="21"/>
      <c r="BU214" s="21"/>
      <c r="BV214" s="21"/>
      <c r="BZ214" s="21"/>
      <c r="CA214" s="21"/>
    </row>
    <row r="215" spans="2:79" ht="14.25" customHeight="1" x14ac:dyDescent="0.35">
      <c r="B215" s="15"/>
      <c r="C215" s="15"/>
      <c r="D215" s="15"/>
      <c r="E215" s="15"/>
      <c r="F215" s="15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2"/>
      <c r="U215" s="40"/>
      <c r="V215" s="40"/>
      <c r="W215" s="40"/>
      <c r="X215" s="40"/>
      <c r="Y215" s="40"/>
      <c r="Z215" s="40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BB215" s="15"/>
      <c r="BC215" s="15"/>
      <c r="BD215" s="15"/>
      <c r="BE215" s="15"/>
      <c r="BF215" s="15"/>
      <c r="BG215" s="15"/>
      <c r="BK215" s="21"/>
      <c r="BL215" s="21"/>
      <c r="BP215" s="21"/>
      <c r="BQ215" s="21"/>
      <c r="BU215" s="21"/>
      <c r="BV215" s="21"/>
      <c r="BZ215" s="21"/>
      <c r="CA215" s="21"/>
    </row>
    <row r="216" spans="2:79" ht="14.25" customHeight="1" x14ac:dyDescent="0.35">
      <c r="B216" s="15"/>
      <c r="C216" s="15"/>
      <c r="D216" s="15"/>
      <c r="E216" s="15"/>
      <c r="F216" s="15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2"/>
      <c r="U216" s="40"/>
      <c r="V216" s="40"/>
      <c r="W216" s="40"/>
      <c r="X216" s="40"/>
      <c r="Y216" s="40"/>
      <c r="Z216" s="40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BB216" s="15"/>
      <c r="BC216" s="15"/>
      <c r="BD216" s="15"/>
      <c r="BE216" s="15"/>
      <c r="BF216" s="15"/>
      <c r="BG216" s="15"/>
      <c r="BK216" s="21"/>
      <c r="BL216" s="21"/>
      <c r="BP216" s="21"/>
      <c r="BQ216" s="21"/>
      <c r="BU216" s="21"/>
      <c r="BV216" s="21"/>
      <c r="BZ216" s="21"/>
      <c r="CA216" s="21"/>
    </row>
    <row r="217" spans="2:79" ht="14.25" customHeight="1" x14ac:dyDescent="0.35">
      <c r="B217" s="15"/>
      <c r="C217" s="15"/>
      <c r="D217" s="15"/>
      <c r="E217" s="15"/>
      <c r="F217" s="15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2"/>
      <c r="U217" s="40"/>
      <c r="V217" s="40"/>
      <c r="W217" s="40"/>
      <c r="X217" s="40"/>
      <c r="Y217" s="40"/>
      <c r="Z217" s="40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BB217" s="15"/>
      <c r="BC217" s="15"/>
      <c r="BD217" s="15"/>
      <c r="BE217" s="15"/>
      <c r="BF217" s="15"/>
      <c r="BG217" s="15"/>
      <c r="BK217" s="21"/>
      <c r="BL217" s="21"/>
      <c r="BP217" s="21"/>
      <c r="BQ217" s="21"/>
      <c r="BU217" s="21"/>
      <c r="BV217" s="21"/>
      <c r="BZ217" s="21"/>
      <c r="CA217" s="21"/>
    </row>
    <row r="218" spans="2:79" ht="14.25" customHeight="1" x14ac:dyDescent="0.35">
      <c r="B218" s="15"/>
      <c r="C218" s="15"/>
      <c r="D218" s="15"/>
      <c r="E218" s="15"/>
      <c r="F218" s="15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2"/>
      <c r="U218" s="40"/>
      <c r="V218" s="40"/>
      <c r="W218" s="40"/>
      <c r="X218" s="40"/>
      <c r="Y218" s="40"/>
      <c r="Z218" s="40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BB218" s="15"/>
      <c r="BC218" s="15"/>
      <c r="BD218" s="15"/>
      <c r="BE218" s="15"/>
      <c r="BF218" s="15"/>
      <c r="BG218" s="15"/>
      <c r="BK218" s="21"/>
      <c r="BL218" s="21"/>
      <c r="BP218" s="21"/>
      <c r="BQ218" s="21"/>
      <c r="BU218" s="21"/>
      <c r="BV218" s="21"/>
      <c r="BZ218" s="21"/>
      <c r="CA218" s="21"/>
    </row>
    <row r="219" spans="2:79" ht="14.25" customHeight="1" x14ac:dyDescent="0.35">
      <c r="B219" s="15"/>
      <c r="C219" s="15"/>
      <c r="D219" s="15"/>
      <c r="E219" s="15"/>
      <c r="F219" s="15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2"/>
      <c r="U219" s="40"/>
      <c r="V219" s="40"/>
      <c r="W219" s="40"/>
      <c r="X219" s="40"/>
      <c r="Y219" s="40"/>
      <c r="Z219" s="40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BB219" s="15"/>
      <c r="BC219" s="15"/>
      <c r="BD219" s="15"/>
      <c r="BE219" s="15"/>
      <c r="BF219" s="15"/>
      <c r="BG219" s="15"/>
      <c r="BK219" s="21"/>
      <c r="BL219" s="21"/>
      <c r="BP219" s="21"/>
      <c r="BQ219" s="21"/>
      <c r="BU219" s="21"/>
      <c r="BV219" s="21"/>
      <c r="BZ219" s="21"/>
      <c r="CA219" s="21"/>
    </row>
    <row r="220" spans="2:79" ht="14.25" customHeight="1" x14ac:dyDescent="0.35">
      <c r="B220" s="15"/>
      <c r="C220" s="15"/>
      <c r="D220" s="15"/>
      <c r="E220" s="15"/>
      <c r="F220" s="15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2"/>
      <c r="U220" s="40"/>
      <c r="V220" s="40"/>
      <c r="W220" s="40"/>
      <c r="X220" s="40"/>
      <c r="Y220" s="40"/>
      <c r="Z220" s="40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BB220" s="15"/>
      <c r="BC220" s="15"/>
      <c r="BD220" s="15"/>
      <c r="BE220" s="15"/>
      <c r="BF220" s="15"/>
      <c r="BG220" s="15"/>
      <c r="BK220" s="21"/>
      <c r="BL220" s="21"/>
      <c r="BP220" s="21"/>
      <c r="BQ220" s="21"/>
      <c r="BU220" s="21"/>
      <c r="BV220" s="21"/>
      <c r="BZ220" s="21"/>
      <c r="CA220" s="21"/>
    </row>
    <row r="221" spans="2:79" ht="14.25" customHeight="1" x14ac:dyDescent="0.35">
      <c r="B221" s="15"/>
      <c r="C221" s="15"/>
      <c r="D221" s="15"/>
      <c r="E221" s="15"/>
      <c r="F221" s="15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2"/>
      <c r="U221" s="40"/>
      <c r="V221" s="40"/>
      <c r="W221" s="40"/>
      <c r="X221" s="40"/>
      <c r="Y221" s="40"/>
      <c r="Z221" s="40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BB221" s="15"/>
      <c r="BC221" s="15"/>
      <c r="BD221" s="15"/>
      <c r="BE221" s="15"/>
      <c r="BF221" s="15"/>
      <c r="BG221" s="15"/>
      <c r="BK221" s="21"/>
      <c r="BL221" s="21"/>
      <c r="BP221" s="21"/>
      <c r="BQ221" s="21"/>
      <c r="BU221" s="21"/>
      <c r="BV221" s="21"/>
      <c r="BZ221" s="21"/>
      <c r="CA221" s="21"/>
    </row>
    <row r="222" spans="2:79" ht="14.25" customHeight="1" x14ac:dyDescent="0.35">
      <c r="B222" s="15"/>
      <c r="C222" s="15"/>
      <c r="D222" s="15"/>
      <c r="E222" s="15"/>
      <c r="F222" s="15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2"/>
      <c r="U222" s="40"/>
      <c r="V222" s="40"/>
      <c r="W222" s="40"/>
      <c r="X222" s="40"/>
      <c r="Y222" s="40"/>
      <c r="Z222" s="40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BB222" s="15"/>
      <c r="BC222" s="15"/>
      <c r="BD222" s="15"/>
      <c r="BE222" s="15"/>
      <c r="BF222" s="15"/>
      <c r="BG222" s="15"/>
      <c r="BK222" s="21"/>
      <c r="BL222" s="21"/>
      <c r="BP222" s="21"/>
      <c r="BQ222" s="21"/>
      <c r="BU222" s="21"/>
      <c r="BV222" s="21"/>
      <c r="BZ222" s="21"/>
      <c r="CA222" s="21"/>
    </row>
    <row r="223" spans="2:79" ht="14.25" customHeight="1" x14ac:dyDescent="0.35">
      <c r="B223" s="15"/>
      <c r="C223" s="15"/>
      <c r="D223" s="15"/>
      <c r="E223" s="15"/>
      <c r="F223" s="15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2"/>
      <c r="U223" s="40"/>
      <c r="V223" s="40"/>
      <c r="W223" s="40"/>
      <c r="X223" s="40"/>
      <c r="Y223" s="40"/>
      <c r="Z223" s="40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BB223" s="15"/>
      <c r="BC223" s="15"/>
      <c r="BD223" s="15"/>
      <c r="BE223" s="15"/>
      <c r="BF223" s="15"/>
      <c r="BG223" s="15"/>
      <c r="BK223" s="21"/>
      <c r="BL223" s="21"/>
      <c r="BP223" s="21"/>
      <c r="BQ223" s="21"/>
      <c r="BU223" s="21"/>
      <c r="BV223" s="21"/>
      <c r="BZ223" s="21"/>
      <c r="CA223" s="21"/>
    </row>
    <row r="224" spans="2:79" ht="14.25" customHeight="1" x14ac:dyDescent="0.35">
      <c r="B224" s="15"/>
      <c r="C224" s="15"/>
      <c r="D224" s="15"/>
      <c r="E224" s="15"/>
      <c r="F224" s="15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2"/>
      <c r="U224" s="40"/>
      <c r="V224" s="40"/>
      <c r="W224" s="40"/>
      <c r="X224" s="40"/>
      <c r="Y224" s="40"/>
      <c r="Z224" s="40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BB224" s="15"/>
      <c r="BC224" s="15"/>
      <c r="BD224" s="15"/>
      <c r="BE224" s="15"/>
      <c r="BF224" s="15"/>
      <c r="BG224" s="15"/>
      <c r="BK224" s="21"/>
      <c r="BL224" s="21"/>
      <c r="BP224" s="21"/>
      <c r="BQ224" s="21"/>
      <c r="BU224" s="21"/>
      <c r="BV224" s="21"/>
      <c r="BZ224" s="21"/>
      <c r="CA224" s="21"/>
    </row>
    <row r="225" spans="2:79" ht="14.25" customHeight="1" x14ac:dyDescent="0.35">
      <c r="B225" s="15"/>
      <c r="C225" s="15"/>
      <c r="D225" s="15"/>
      <c r="E225" s="15"/>
      <c r="F225" s="15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2"/>
      <c r="U225" s="40"/>
      <c r="V225" s="40"/>
      <c r="W225" s="40"/>
      <c r="X225" s="40"/>
      <c r="Y225" s="40"/>
      <c r="Z225" s="40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BB225" s="15"/>
      <c r="BC225" s="15"/>
      <c r="BD225" s="15"/>
      <c r="BE225" s="15"/>
      <c r="BF225" s="15"/>
      <c r="BG225" s="15"/>
      <c r="BK225" s="21"/>
      <c r="BL225" s="21"/>
      <c r="BP225" s="21"/>
      <c r="BQ225" s="21"/>
      <c r="BU225" s="21"/>
      <c r="BV225" s="21"/>
      <c r="BZ225" s="21"/>
      <c r="CA225" s="21"/>
    </row>
    <row r="226" spans="2:79" ht="14.25" customHeight="1" x14ac:dyDescent="0.35">
      <c r="B226" s="15"/>
      <c r="C226" s="15"/>
      <c r="D226" s="15"/>
      <c r="E226" s="15"/>
      <c r="F226" s="15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2"/>
      <c r="U226" s="40"/>
      <c r="V226" s="40"/>
      <c r="W226" s="40"/>
      <c r="X226" s="40"/>
      <c r="Y226" s="40"/>
      <c r="Z226" s="40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BB226" s="15"/>
      <c r="BC226" s="15"/>
      <c r="BD226" s="15"/>
      <c r="BE226" s="15"/>
      <c r="BF226" s="15"/>
      <c r="BG226" s="15"/>
      <c r="BK226" s="21"/>
      <c r="BL226" s="21"/>
      <c r="BP226" s="21"/>
      <c r="BQ226" s="21"/>
      <c r="BU226" s="21"/>
      <c r="BV226" s="21"/>
      <c r="BZ226" s="21"/>
      <c r="CA226" s="21"/>
    </row>
    <row r="227" spans="2:79" ht="14.25" customHeight="1" x14ac:dyDescent="0.35">
      <c r="B227" s="15"/>
      <c r="C227" s="15"/>
      <c r="D227" s="15"/>
      <c r="E227" s="15"/>
      <c r="F227" s="15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2"/>
      <c r="U227" s="40"/>
      <c r="V227" s="40"/>
      <c r="W227" s="40"/>
      <c r="X227" s="40"/>
      <c r="Y227" s="40"/>
      <c r="Z227" s="40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BB227" s="15"/>
      <c r="BC227" s="15"/>
      <c r="BD227" s="15"/>
      <c r="BE227" s="15"/>
      <c r="BF227" s="15"/>
      <c r="BG227" s="15"/>
      <c r="BK227" s="21"/>
      <c r="BL227" s="21"/>
      <c r="BP227" s="21"/>
      <c r="BQ227" s="21"/>
      <c r="BU227" s="21"/>
      <c r="BV227" s="21"/>
      <c r="BZ227" s="21"/>
      <c r="CA227" s="21"/>
    </row>
    <row r="228" spans="2:79" ht="14.25" customHeight="1" x14ac:dyDescent="0.35">
      <c r="B228" s="15"/>
      <c r="C228" s="15"/>
      <c r="D228" s="15"/>
      <c r="E228" s="15"/>
      <c r="F228" s="15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2"/>
      <c r="U228" s="40"/>
      <c r="V228" s="40"/>
      <c r="W228" s="40"/>
      <c r="X228" s="40"/>
      <c r="Y228" s="40"/>
      <c r="Z228" s="40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BB228" s="15"/>
      <c r="BC228" s="15"/>
      <c r="BD228" s="15"/>
      <c r="BE228" s="15"/>
      <c r="BF228" s="15"/>
      <c r="BG228" s="15"/>
      <c r="BK228" s="21"/>
      <c r="BL228" s="21"/>
      <c r="BP228" s="21"/>
      <c r="BQ228" s="21"/>
      <c r="BU228" s="21"/>
      <c r="BV228" s="21"/>
      <c r="BZ228" s="21"/>
      <c r="CA228" s="21"/>
    </row>
    <row r="229" spans="2:79" ht="14.25" customHeight="1" x14ac:dyDescent="0.35">
      <c r="B229" s="15"/>
      <c r="C229" s="15"/>
      <c r="D229" s="15"/>
      <c r="E229" s="15"/>
      <c r="F229" s="15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2"/>
      <c r="U229" s="40"/>
      <c r="V229" s="40"/>
      <c r="W229" s="40"/>
      <c r="X229" s="40"/>
      <c r="Y229" s="40"/>
      <c r="Z229" s="40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BB229" s="15"/>
      <c r="BC229" s="15"/>
      <c r="BD229" s="15"/>
      <c r="BE229" s="15"/>
      <c r="BF229" s="15"/>
      <c r="BG229" s="15"/>
      <c r="BK229" s="21"/>
      <c r="BL229" s="21"/>
      <c r="BP229" s="21"/>
      <c r="BQ229" s="21"/>
      <c r="BU229" s="21"/>
      <c r="BV229" s="21"/>
      <c r="BZ229" s="21"/>
      <c r="CA229" s="21"/>
    </row>
    <row r="230" spans="2:79" ht="14.25" customHeight="1" x14ac:dyDescent="0.35">
      <c r="B230" s="15"/>
      <c r="C230" s="15"/>
      <c r="D230" s="15"/>
      <c r="E230" s="15"/>
      <c r="F230" s="15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2"/>
      <c r="U230" s="40"/>
      <c r="V230" s="40"/>
      <c r="W230" s="40"/>
      <c r="X230" s="40"/>
      <c r="Y230" s="40"/>
      <c r="Z230" s="40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BB230" s="15"/>
      <c r="BC230" s="15"/>
      <c r="BD230" s="15"/>
      <c r="BE230" s="15"/>
      <c r="BF230" s="15"/>
      <c r="BG230" s="15"/>
      <c r="BK230" s="21"/>
      <c r="BL230" s="21"/>
      <c r="BP230" s="21"/>
      <c r="BQ230" s="21"/>
      <c r="BU230" s="21"/>
      <c r="BV230" s="21"/>
      <c r="BZ230" s="21"/>
      <c r="CA230" s="21"/>
    </row>
    <row r="231" spans="2:79" ht="14.25" customHeight="1" x14ac:dyDescent="0.35">
      <c r="B231" s="15"/>
      <c r="C231" s="15"/>
      <c r="D231" s="15"/>
      <c r="E231" s="15"/>
      <c r="F231" s="15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2"/>
      <c r="U231" s="40"/>
      <c r="V231" s="40"/>
      <c r="W231" s="40"/>
      <c r="X231" s="40"/>
      <c r="Y231" s="40"/>
      <c r="Z231" s="40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BB231" s="15"/>
      <c r="BC231" s="15"/>
      <c r="BD231" s="15"/>
      <c r="BE231" s="15"/>
      <c r="BF231" s="15"/>
      <c r="BG231" s="15"/>
      <c r="BK231" s="21"/>
      <c r="BL231" s="21"/>
      <c r="BP231" s="21"/>
      <c r="BQ231" s="21"/>
      <c r="BU231" s="21"/>
      <c r="BV231" s="21"/>
      <c r="BZ231" s="21"/>
      <c r="CA231" s="21"/>
    </row>
    <row r="232" spans="2:79" ht="14.25" customHeight="1" x14ac:dyDescent="0.35">
      <c r="B232" s="15"/>
      <c r="C232" s="15"/>
      <c r="D232" s="15"/>
      <c r="E232" s="15"/>
      <c r="F232" s="15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2"/>
      <c r="U232" s="40"/>
      <c r="V232" s="40"/>
      <c r="W232" s="40"/>
      <c r="X232" s="40"/>
      <c r="Y232" s="40"/>
      <c r="Z232" s="40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BB232" s="15"/>
      <c r="BC232" s="15"/>
      <c r="BD232" s="15"/>
      <c r="BE232" s="15"/>
      <c r="BF232" s="15"/>
      <c r="BG232" s="15"/>
      <c r="BK232" s="21"/>
      <c r="BL232" s="21"/>
      <c r="BP232" s="21"/>
      <c r="BQ232" s="21"/>
      <c r="BU232" s="21"/>
      <c r="BV232" s="21"/>
      <c r="BZ232" s="21"/>
      <c r="CA232" s="21"/>
    </row>
    <row r="233" spans="2:79" ht="14.25" customHeight="1" x14ac:dyDescent="0.35">
      <c r="B233" s="15"/>
      <c r="C233" s="15"/>
      <c r="D233" s="15"/>
      <c r="E233" s="15"/>
      <c r="F233" s="15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2"/>
      <c r="U233" s="40"/>
      <c r="V233" s="40"/>
      <c r="W233" s="40"/>
      <c r="X233" s="40"/>
      <c r="Y233" s="40"/>
      <c r="Z233" s="40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BB233" s="15"/>
      <c r="BC233" s="15"/>
      <c r="BD233" s="15"/>
      <c r="BE233" s="15"/>
      <c r="BF233" s="15"/>
      <c r="BG233" s="15"/>
      <c r="BK233" s="21"/>
      <c r="BL233" s="21"/>
      <c r="BP233" s="21"/>
      <c r="BQ233" s="21"/>
      <c r="BU233" s="21"/>
      <c r="BV233" s="21"/>
      <c r="BZ233" s="21"/>
      <c r="CA233" s="21"/>
    </row>
    <row r="234" spans="2:79" ht="14.25" customHeight="1" x14ac:dyDescent="0.35">
      <c r="B234" s="15"/>
      <c r="C234" s="15"/>
      <c r="D234" s="15"/>
      <c r="E234" s="15"/>
      <c r="F234" s="15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2"/>
      <c r="U234" s="40"/>
      <c r="V234" s="40"/>
      <c r="W234" s="40"/>
      <c r="X234" s="40"/>
      <c r="Y234" s="40"/>
      <c r="Z234" s="40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BB234" s="15"/>
      <c r="BC234" s="15"/>
      <c r="BD234" s="15"/>
      <c r="BE234" s="15"/>
      <c r="BF234" s="15"/>
      <c r="BG234" s="15"/>
      <c r="BK234" s="21"/>
      <c r="BL234" s="21"/>
      <c r="BP234" s="21"/>
      <c r="BQ234" s="21"/>
      <c r="BU234" s="21"/>
      <c r="BV234" s="21"/>
      <c r="BZ234" s="21"/>
      <c r="CA234" s="21"/>
    </row>
    <row r="235" spans="2:79" ht="14.25" customHeight="1" x14ac:dyDescent="0.35">
      <c r="B235" s="15"/>
      <c r="C235" s="15"/>
      <c r="D235" s="15"/>
      <c r="E235" s="15"/>
      <c r="F235" s="15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2"/>
      <c r="U235" s="40"/>
      <c r="V235" s="40"/>
      <c r="W235" s="40"/>
      <c r="X235" s="40"/>
      <c r="Y235" s="40"/>
      <c r="Z235" s="40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BB235" s="15"/>
      <c r="BC235" s="15"/>
      <c r="BD235" s="15"/>
      <c r="BE235" s="15"/>
      <c r="BF235" s="15"/>
      <c r="BG235" s="15"/>
      <c r="BK235" s="21"/>
      <c r="BL235" s="21"/>
      <c r="BP235" s="21"/>
      <c r="BQ235" s="21"/>
      <c r="BU235" s="21"/>
      <c r="BV235" s="21"/>
      <c r="BZ235" s="21"/>
      <c r="CA235" s="21"/>
    </row>
    <row r="236" spans="2:79" ht="14.25" customHeight="1" x14ac:dyDescent="0.35">
      <c r="B236" s="15"/>
      <c r="C236" s="15"/>
      <c r="D236" s="15"/>
      <c r="E236" s="15"/>
      <c r="F236" s="15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2"/>
      <c r="U236" s="40"/>
      <c r="V236" s="40"/>
      <c r="W236" s="40"/>
      <c r="X236" s="40"/>
      <c r="Y236" s="40"/>
      <c r="Z236" s="40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BB236" s="15"/>
      <c r="BC236" s="15"/>
      <c r="BD236" s="15"/>
      <c r="BE236" s="15"/>
      <c r="BF236" s="15"/>
      <c r="BG236" s="15"/>
      <c r="BK236" s="21"/>
      <c r="BL236" s="21"/>
      <c r="BP236" s="21"/>
      <c r="BQ236" s="21"/>
      <c r="BU236" s="21"/>
      <c r="BV236" s="21"/>
      <c r="BZ236" s="21"/>
      <c r="CA236" s="21"/>
    </row>
    <row r="237" spans="2:79" ht="14.25" customHeight="1" x14ac:dyDescent="0.35">
      <c r="B237" s="15"/>
      <c r="C237" s="15"/>
      <c r="D237" s="15"/>
      <c r="E237" s="15"/>
      <c r="F237" s="15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2"/>
      <c r="U237" s="40"/>
      <c r="V237" s="40"/>
      <c r="W237" s="40"/>
      <c r="X237" s="40"/>
      <c r="Y237" s="40"/>
      <c r="Z237" s="40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BB237" s="15"/>
      <c r="BC237" s="15"/>
      <c r="BD237" s="15"/>
      <c r="BE237" s="15"/>
      <c r="BF237" s="15"/>
      <c r="BG237" s="15"/>
      <c r="BK237" s="21"/>
      <c r="BL237" s="21"/>
      <c r="BP237" s="21"/>
      <c r="BQ237" s="21"/>
      <c r="BU237" s="21"/>
      <c r="BV237" s="21"/>
      <c r="BZ237" s="21"/>
      <c r="CA237" s="21"/>
    </row>
    <row r="238" spans="2:79" ht="14.25" customHeight="1" x14ac:dyDescent="0.35">
      <c r="B238" s="15"/>
      <c r="C238" s="15"/>
      <c r="D238" s="15"/>
      <c r="E238" s="15"/>
      <c r="F238" s="15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2"/>
      <c r="U238" s="40"/>
      <c r="V238" s="40"/>
      <c r="W238" s="40"/>
      <c r="X238" s="40"/>
      <c r="Y238" s="40"/>
      <c r="Z238" s="40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BB238" s="15"/>
      <c r="BC238" s="15"/>
      <c r="BD238" s="15"/>
      <c r="BE238" s="15"/>
      <c r="BF238" s="15"/>
      <c r="BG238" s="15"/>
      <c r="BK238" s="21"/>
      <c r="BL238" s="21"/>
      <c r="BP238" s="21"/>
      <c r="BQ238" s="21"/>
      <c r="BU238" s="21"/>
      <c r="BV238" s="21"/>
      <c r="BZ238" s="21"/>
      <c r="CA238" s="21"/>
    </row>
    <row r="239" spans="2:79" ht="14.25" customHeight="1" x14ac:dyDescent="0.35">
      <c r="B239" s="15"/>
      <c r="C239" s="15"/>
      <c r="D239" s="15"/>
      <c r="E239" s="15"/>
      <c r="F239" s="15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2"/>
      <c r="U239" s="40"/>
      <c r="V239" s="40"/>
      <c r="W239" s="40"/>
      <c r="X239" s="40"/>
      <c r="Y239" s="40"/>
      <c r="Z239" s="40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BB239" s="15"/>
      <c r="BC239" s="15"/>
      <c r="BD239" s="15"/>
      <c r="BE239" s="15"/>
      <c r="BF239" s="15"/>
      <c r="BG239" s="15"/>
      <c r="BK239" s="21"/>
      <c r="BL239" s="21"/>
      <c r="BP239" s="21"/>
      <c r="BQ239" s="21"/>
      <c r="BU239" s="21"/>
      <c r="BV239" s="21"/>
      <c r="BZ239" s="21"/>
      <c r="CA239" s="21"/>
    </row>
    <row r="240" spans="2:79" ht="14.25" customHeight="1" x14ac:dyDescent="0.35">
      <c r="B240" s="15"/>
      <c r="C240" s="15"/>
      <c r="D240" s="15"/>
      <c r="E240" s="15"/>
      <c r="F240" s="15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2"/>
      <c r="U240" s="40"/>
      <c r="V240" s="40"/>
      <c r="W240" s="40"/>
      <c r="X240" s="40"/>
      <c r="Y240" s="40"/>
      <c r="Z240" s="40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BB240" s="15"/>
      <c r="BC240" s="15"/>
      <c r="BD240" s="15"/>
      <c r="BE240" s="15"/>
      <c r="BF240" s="15"/>
      <c r="BG240" s="15"/>
      <c r="BK240" s="21"/>
      <c r="BL240" s="21"/>
      <c r="BP240" s="21"/>
      <c r="BQ240" s="21"/>
      <c r="BU240" s="21"/>
      <c r="BV240" s="21"/>
      <c r="BZ240" s="21"/>
      <c r="CA240" s="21"/>
    </row>
    <row r="241" spans="2:79" ht="14.25" customHeight="1" x14ac:dyDescent="0.35">
      <c r="B241" s="15"/>
      <c r="C241" s="15"/>
      <c r="D241" s="15"/>
      <c r="E241" s="15"/>
      <c r="F241" s="15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2"/>
      <c r="U241" s="40"/>
      <c r="V241" s="40"/>
      <c r="W241" s="40"/>
      <c r="X241" s="40"/>
      <c r="Y241" s="40"/>
      <c r="Z241" s="40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BB241" s="15"/>
      <c r="BC241" s="15"/>
      <c r="BD241" s="15"/>
      <c r="BE241" s="15"/>
      <c r="BF241" s="15"/>
      <c r="BG241" s="15"/>
      <c r="BK241" s="21"/>
      <c r="BL241" s="21"/>
      <c r="BP241" s="21"/>
      <c r="BQ241" s="21"/>
      <c r="BU241" s="21"/>
      <c r="BV241" s="21"/>
      <c r="BZ241" s="21"/>
      <c r="CA241" s="21"/>
    </row>
    <row r="242" spans="2:79" ht="14.25" customHeight="1" x14ac:dyDescent="0.35">
      <c r="B242" s="15"/>
      <c r="C242" s="15"/>
      <c r="D242" s="15"/>
      <c r="E242" s="15"/>
      <c r="F242" s="15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2"/>
      <c r="U242" s="40"/>
      <c r="V242" s="40"/>
      <c r="W242" s="40"/>
      <c r="X242" s="40"/>
      <c r="Y242" s="40"/>
      <c r="Z242" s="40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BB242" s="15"/>
      <c r="BC242" s="15"/>
      <c r="BD242" s="15"/>
      <c r="BE242" s="15"/>
      <c r="BF242" s="15"/>
      <c r="BG242" s="15"/>
      <c r="BK242" s="21"/>
      <c r="BL242" s="21"/>
      <c r="BP242" s="21"/>
      <c r="BQ242" s="21"/>
      <c r="BU242" s="21"/>
      <c r="BV242" s="21"/>
      <c r="BZ242" s="21"/>
      <c r="CA242" s="21"/>
    </row>
    <row r="243" spans="2:79" ht="14.25" customHeight="1" x14ac:dyDescent="0.35">
      <c r="B243" s="15"/>
      <c r="C243" s="15"/>
      <c r="D243" s="15"/>
      <c r="E243" s="15"/>
      <c r="F243" s="15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2"/>
      <c r="U243" s="40"/>
      <c r="V243" s="40"/>
      <c r="W243" s="40"/>
      <c r="X243" s="40"/>
      <c r="Y243" s="40"/>
      <c r="Z243" s="40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BB243" s="15"/>
      <c r="BC243" s="15"/>
      <c r="BD243" s="15"/>
      <c r="BE243" s="15"/>
      <c r="BF243" s="15"/>
      <c r="BG243" s="15"/>
      <c r="BK243" s="21"/>
      <c r="BL243" s="21"/>
      <c r="BP243" s="21"/>
      <c r="BQ243" s="21"/>
      <c r="BU243" s="21"/>
      <c r="BV243" s="21"/>
      <c r="BZ243" s="21"/>
      <c r="CA243" s="21"/>
    </row>
    <row r="244" spans="2:79" ht="14.25" customHeight="1" x14ac:dyDescent="0.35">
      <c r="B244" s="15"/>
      <c r="C244" s="15"/>
      <c r="D244" s="15"/>
      <c r="E244" s="15"/>
      <c r="F244" s="15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2"/>
      <c r="U244" s="40"/>
      <c r="V244" s="40"/>
      <c r="W244" s="40"/>
      <c r="X244" s="40"/>
      <c r="Y244" s="40"/>
      <c r="Z244" s="40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BB244" s="15"/>
      <c r="BC244" s="15"/>
      <c r="BD244" s="15"/>
      <c r="BE244" s="15"/>
      <c r="BF244" s="15"/>
      <c r="BG244" s="15"/>
      <c r="BK244" s="21"/>
      <c r="BL244" s="21"/>
      <c r="BP244" s="21"/>
      <c r="BQ244" s="21"/>
      <c r="BU244" s="21"/>
      <c r="BV244" s="21"/>
      <c r="BZ244" s="21"/>
      <c r="CA244" s="21"/>
    </row>
    <row r="245" spans="2:79" ht="14.25" customHeight="1" x14ac:dyDescent="0.35">
      <c r="B245" s="15"/>
      <c r="C245" s="15"/>
      <c r="D245" s="15"/>
      <c r="E245" s="15"/>
      <c r="F245" s="15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2"/>
      <c r="U245" s="40"/>
      <c r="V245" s="40"/>
      <c r="W245" s="40"/>
      <c r="X245" s="40"/>
      <c r="Y245" s="40"/>
      <c r="Z245" s="40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BB245" s="15"/>
      <c r="BC245" s="15"/>
      <c r="BD245" s="15"/>
      <c r="BE245" s="15"/>
      <c r="BF245" s="15"/>
      <c r="BG245" s="15"/>
      <c r="BK245" s="21"/>
      <c r="BL245" s="21"/>
      <c r="BP245" s="21"/>
      <c r="BQ245" s="21"/>
      <c r="BU245" s="21"/>
      <c r="BV245" s="21"/>
      <c r="BZ245" s="21"/>
      <c r="CA245" s="21"/>
    </row>
    <row r="246" spans="2:79" ht="14.25" customHeight="1" x14ac:dyDescent="0.35">
      <c r="B246" s="15"/>
      <c r="C246" s="15"/>
      <c r="D246" s="15"/>
      <c r="E246" s="15"/>
      <c r="F246" s="15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2"/>
      <c r="U246" s="40"/>
      <c r="V246" s="40"/>
      <c r="W246" s="40"/>
      <c r="X246" s="40"/>
      <c r="Y246" s="40"/>
      <c r="Z246" s="40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BB246" s="15"/>
      <c r="BC246" s="15"/>
      <c r="BD246" s="15"/>
      <c r="BE246" s="15"/>
      <c r="BF246" s="15"/>
      <c r="BG246" s="15"/>
      <c r="BK246" s="21"/>
      <c r="BL246" s="21"/>
      <c r="BP246" s="21"/>
      <c r="BQ246" s="21"/>
      <c r="BU246" s="21"/>
      <c r="BV246" s="21"/>
      <c r="BZ246" s="21"/>
      <c r="CA246" s="21"/>
    </row>
    <row r="247" spans="2:79" ht="14.25" customHeight="1" x14ac:dyDescent="0.35">
      <c r="B247" s="15"/>
      <c r="C247" s="15"/>
      <c r="D247" s="15"/>
      <c r="E247" s="15"/>
      <c r="F247" s="15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2"/>
      <c r="U247" s="40"/>
      <c r="V247" s="40"/>
      <c r="W247" s="40"/>
      <c r="X247" s="40"/>
      <c r="Y247" s="40"/>
      <c r="Z247" s="40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BB247" s="15"/>
      <c r="BC247" s="15"/>
      <c r="BD247" s="15"/>
      <c r="BE247" s="15"/>
      <c r="BF247" s="15"/>
      <c r="BG247" s="15"/>
      <c r="BK247" s="21"/>
      <c r="BL247" s="21"/>
      <c r="BP247" s="21"/>
      <c r="BQ247" s="21"/>
      <c r="BU247" s="21"/>
      <c r="BV247" s="21"/>
      <c r="BZ247" s="21"/>
      <c r="CA247" s="21"/>
    </row>
    <row r="248" spans="2:79" ht="14.25" customHeight="1" x14ac:dyDescent="0.35">
      <c r="B248" s="15"/>
      <c r="C248" s="15"/>
      <c r="D248" s="15"/>
      <c r="E248" s="15"/>
      <c r="F248" s="15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2"/>
      <c r="U248" s="40"/>
      <c r="V248" s="40"/>
      <c r="W248" s="40"/>
      <c r="X248" s="40"/>
      <c r="Y248" s="40"/>
      <c r="Z248" s="40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BB248" s="15"/>
      <c r="BC248" s="15"/>
      <c r="BD248" s="15"/>
      <c r="BE248" s="15"/>
      <c r="BF248" s="15"/>
      <c r="BG248" s="15"/>
      <c r="BK248" s="21"/>
      <c r="BL248" s="21"/>
      <c r="BP248" s="21"/>
      <c r="BQ248" s="21"/>
      <c r="BU248" s="21"/>
      <c r="BV248" s="21"/>
      <c r="BZ248" s="21"/>
      <c r="CA248" s="21"/>
    </row>
    <row r="249" spans="2:79" ht="14.25" customHeight="1" x14ac:dyDescent="0.35">
      <c r="B249" s="15"/>
      <c r="C249" s="15"/>
      <c r="D249" s="15"/>
      <c r="E249" s="15"/>
      <c r="F249" s="15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2"/>
      <c r="U249" s="40"/>
      <c r="V249" s="40"/>
      <c r="W249" s="40"/>
      <c r="X249" s="40"/>
      <c r="Y249" s="40"/>
      <c r="Z249" s="40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BB249" s="15"/>
      <c r="BC249" s="15"/>
      <c r="BD249" s="15"/>
      <c r="BE249" s="15"/>
      <c r="BF249" s="15"/>
      <c r="BG249" s="15"/>
      <c r="BK249" s="21"/>
      <c r="BL249" s="21"/>
      <c r="BP249" s="21"/>
      <c r="BQ249" s="21"/>
      <c r="BU249" s="21"/>
      <c r="BV249" s="21"/>
      <c r="BZ249" s="21"/>
      <c r="CA249" s="21"/>
    </row>
    <row r="250" spans="2:79" ht="14.25" customHeight="1" x14ac:dyDescent="0.35">
      <c r="B250" s="15"/>
      <c r="C250" s="15"/>
      <c r="D250" s="15"/>
      <c r="E250" s="15"/>
      <c r="F250" s="15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2"/>
      <c r="U250" s="40"/>
      <c r="V250" s="40"/>
      <c r="W250" s="40"/>
      <c r="X250" s="40"/>
      <c r="Y250" s="40"/>
      <c r="Z250" s="40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BB250" s="15"/>
      <c r="BC250" s="15"/>
      <c r="BD250" s="15"/>
      <c r="BE250" s="15"/>
      <c r="BF250" s="15"/>
      <c r="BG250" s="15"/>
      <c r="BK250" s="21"/>
      <c r="BL250" s="21"/>
      <c r="BP250" s="21"/>
      <c r="BQ250" s="21"/>
      <c r="BU250" s="21"/>
      <c r="BV250" s="21"/>
      <c r="BZ250" s="21"/>
      <c r="CA250" s="21"/>
    </row>
    <row r="251" spans="2:79" ht="14.25" customHeight="1" x14ac:dyDescent="0.35">
      <c r="B251" s="15"/>
      <c r="C251" s="15"/>
      <c r="D251" s="15"/>
      <c r="E251" s="15"/>
      <c r="F251" s="15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2"/>
      <c r="U251" s="40"/>
      <c r="V251" s="40"/>
      <c r="W251" s="40"/>
      <c r="X251" s="40"/>
      <c r="Y251" s="40"/>
      <c r="Z251" s="40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BB251" s="15"/>
      <c r="BC251" s="15"/>
      <c r="BD251" s="15"/>
      <c r="BE251" s="15"/>
      <c r="BF251" s="15"/>
      <c r="BG251" s="15"/>
      <c r="BK251" s="21"/>
      <c r="BL251" s="21"/>
      <c r="BP251" s="21"/>
      <c r="BQ251" s="21"/>
      <c r="BU251" s="21"/>
      <c r="BV251" s="21"/>
      <c r="BZ251" s="21"/>
      <c r="CA251" s="21"/>
    </row>
    <row r="252" spans="2:79" ht="14.25" customHeight="1" x14ac:dyDescent="0.35">
      <c r="B252" s="15"/>
      <c r="C252" s="15"/>
      <c r="D252" s="15"/>
      <c r="E252" s="15"/>
      <c r="F252" s="15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2"/>
      <c r="U252" s="40"/>
      <c r="V252" s="40"/>
      <c r="W252" s="40"/>
      <c r="X252" s="40"/>
      <c r="Y252" s="40"/>
      <c r="Z252" s="40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BB252" s="15"/>
      <c r="BC252" s="15"/>
      <c r="BD252" s="15"/>
      <c r="BE252" s="15"/>
      <c r="BF252" s="15"/>
      <c r="BG252" s="15"/>
      <c r="BK252" s="21"/>
      <c r="BL252" s="21"/>
      <c r="BP252" s="21"/>
      <c r="BQ252" s="21"/>
      <c r="BU252" s="21"/>
      <c r="BV252" s="21"/>
      <c r="BZ252" s="21"/>
      <c r="CA252" s="21"/>
    </row>
    <row r="253" spans="2:79" ht="14.25" customHeight="1" x14ac:dyDescent="0.35">
      <c r="B253" s="15"/>
      <c r="C253" s="15"/>
      <c r="D253" s="15"/>
      <c r="E253" s="15"/>
      <c r="F253" s="15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2"/>
      <c r="U253" s="40"/>
      <c r="V253" s="40"/>
      <c r="W253" s="40"/>
      <c r="X253" s="40"/>
      <c r="Y253" s="40"/>
      <c r="Z253" s="40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BB253" s="15"/>
      <c r="BC253" s="15"/>
      <c r="BD253" s="15"/>
      <c r="BE253" s="15"/>
      <c r="BF253" s="15"/>
      <c r="BG253" s="15"/>
      <c r="BK253" s="21"/>
      <c r="BL253" s="21"/>
      <c r="BP253" s="21"/>
      <c r="BQ253" s="21"/>
      <c r="BU253" s="21"/>
      <c r="BV253" s="21"/>
      <c r="BZ253" s="21"/>
      <c r="CA253" s="21"/>
    </row>
    <row r="254" spans="2:79" ht="14.25" customHeight="1" x14ac:dyDescent="0.35">
      <c r="B254" s="15"/>
      <c r="C254" s="15"/>
      <c r="D254" s="15"/>
      <c r="E254" s="15"/>
      <c r="F254" s="15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2"/>
      <c r="U254" s="40"/>
      <c r="V254" s="40"/>
      <c r="W254" s="40"/>
      <c r="X254" s="40"/>
      <c r="Y254" s="40"/>
      <c r="Z254" s="40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BB254" s="15"/>
      <c r="BC254" s="15"/>
      <c r="BD254" s="15"/>
      <c r="BE254" s="15"/>
      <c r="BF254" s="15"/>
      <c r="BG254" s="15"/>
      <c r="BK254" s="21"/>
      <c r="BL254" s="21"/>
      <c r="BP254" s="21"/>
      <c r="BQ254" s="21"/>
      <c r="BU254" s="21"/>
      <c r="BV254" s="21"/>
      <c r="BZ254" s="21"/>
      <c r="CA254" s="21"/>
    </row>
    <row r="255" spans="2:79" ht="14.25" customHeight="1" x14ac:dyDescent="0.35">
      <c r="B255" s="15"/>
      <c r="C255" s="15"/>
      <c r="D255" s="15"/>
      <c r="E255" s="15"/>
      <c r="F255" s="15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2"/>
      <c r="U255" s="40"/>
      <c r="V255" s="40"/>
      <c r="W255" s="40"/>
      <c r="X255" s="40"/>
      <c r="Y255" s="40"/>
      <c r="Z255" s="40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BB255" s="15"/>
      <c r="BC255" s="15"/>
      <c r="BD255" s="15"/>
      <c r="BE255" s="15"/>
      <c r="BF255" s="15"/>
      <c r="BG255" s="15"/>
      <c r="BK255" s="21"/>
      <c r="BL255" s="21"/>
      <c r="BP255" s="21"/>
      <c r="BQ255" s="21"/>
      <c r="BU255" s="21"/>
      <c r="BV255" s="21"/>
      <c r="BZ255" s="21"/>
      <c r="CA255" s="21"/>
    </row>
    <row r="256" spans="2:79" ht="14.25" customHeight="1" x14ac:dyDescent="0.35">
      <c r="B256" s="15"/>
      <c r="C256" s="15"/>
      <c r="D256" s="15"/>
      <c r="E256" s="15"/>
      <c r="F256" s="15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2"/>
      <c r="U256" s="40"/>
      <c r="V256" s="40"/>
      <c r="W256" s="40"/>
      <c r="X256" s="40"/>
      <c r="Y256" s="40"/>
      <c r="Z256" s="40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BB256" s="15"/>
      <c r="BC256" s="15"/>
      <c r="BD256" s="15"/>
      <c r="BE256" s="15"/>
      <c r="BF256" s="15"/>
      <c r="BG256" s="15"/>
      <c r="BK256" s="21"/>
      <c r="BL256" s="21"/>
      <c r="BP256" s="21"/>
      <c r="BQ256" s="21"/>
      <c r="BU256" s="21"/>
      <c r="BV256" s="21"/>
      <c r="BZ256" s="21"/>
      <c r="CA256" s="21"/>
    </row>
    <row r="257" spans="2:79" ht="14.25" customHeight="1" x14ac:dyDescent="0.35">
      <c r="B257" s="15"/>
      <c r="C257" s="15"/>
      <c r="D257" s="15"/>
      <c r="E257" s="15"/>
      <c r="F257" s="15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2"/>
      <c r="U257" s="40"/>
      <c r="V257" s="40"/>
      <c r="W257" s="40"/>
      <c r="X257" s="40"/>
      <c r="Y257" s="40"/>
      <c r="Z257" s="40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BB257" s="15"/>
      <c r="BC257" s="15"/>
      <c r="BD257" s="15"/>
      <c r="BE257" s="15"/>
      <c r="BF257" s="15"/>
      <c r="BG257" s="15"/>
      <c r="BK257" s="21"/>
      <c r="BL257" s="21"/>
      <c r="BP257" s="21"/>
      <c r="BQ257" s="21"/>
      <c r="BU257" s="21"/>
      <c r="BV257" s="21"/>
      <c r="BZ257" s="21"/>
      <c r="CA257" s="21"/>
    </row>
    <row r="258" spans="2:79" ht="14.25" customHeight="1" x14ac:dyDescent="0.35">
      <c r="B258" s="15"/>
      <c r="C258" s="15"/>
      <c r="D258" s="15"/>
      <c r="E258" s="15"/>
      <c r="F258" s="15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2"/>
      <c r="U258" s="40"/>
      <c r="V258" s="40"/>
      <c r="W258" s="40"/>
      <c r="X258" s="40"/>
      <c r="Y258" s="40"/>
      <c r="Z258" s="40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BB258" s="15"/>
      <c r="BC258" s="15"/>
      <c r="BD258" s="15"/>
      <c r="BE258" s="15"/>
      <c r="BF258" s="15"/>
      <c r="BG258" s="15"/>
      <c r="BK258" s="21"/>
      <c r="BL258" s="21"/>
      <c r="BP258" s="21"/>
      <c r="BQ258" s="21"/>
      <c r="BU258" s="21"/>
      <c r="BV258" s="21"/>
      <c r="BZ258" s="21"/>
      <c r="CA258" s="21"/>
    </row>
    <row r="259" spans="2:79" ht="14.25" customHeight="1" x14ac:dyDescent="0.35">
      <c r="B259" s="15"/>
      <c r="C259" s="15"/>
      <c r="D259" s="15"/>
      <c r="E259" s="15"/>
      <c r="F259" s="15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2"/>
      <c r="U259" s="40"/>
      <c r="V259" s="40"/>
      <c r="W259" s="40"/>
      <c r="X259" s="40"/>
      <c r="Y259" s="40"/>
      <c r="Z259" s="40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BB259" s="15"/>
      <c r="BC259" s="15"/>
      <c r="BD259" s="15"/>
      <c r="BE259" s="15"/>
      <c r="BF259" s="15"/>
      <c r="BG259" s="15"/>
      <c r="BK259" s="21"/>
      <c r="BL259" s="21"/>
      <c r="BP259" s="21"/>
      <c r="BQ259" s="21"/>
      <c r="BU259" s="21"/>
      <c r="BV259" s="21"/>
      <c r="BZ259" s="21"/>
      <c r="CA259" s="21"/>
    </row>
    <row r="260" spans="2:79" ht="14.25" customHeight="1" x14ac:dyDescent="0.35">
      <c r="B260" s="15"/>
      <c r="C260" s="15"/>
      <c r="D260" s="15"/>
      <c r="E260" s="15"/>
      <c r="F260" s="15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2"/>
      <c r="U260" s="40"/>
      <c r="V260" s="40"/>
      <c r="W260" s="40"/>
      <c r="X260" s="40"/>
      <c r="Y260" s="40"/>
      <c r="Z260" s="40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BB260" s="15"/>
      <c r="BC260" s="15"/>
      <c r="BD260" s="15"/>
      <c r="BE260" s="15"/>
      <c r="BF260" s="15"/>
      <c r="BG260" s="15"/>
      <c r="BK260" s="21"/>
      <c r="BL260" s="21"/>
      <c r="BP260" s="21"/>
      <c r="BQ260" s="21"/>
      <c r="BU260" s="21"/>
      <c r="BV260" s="21"/>
      <c r="BZ260" s="21"/>
      <c r="CA260" s="21"/>
    </row>
    <row r="261" spans="2:79" ht="14.25" customHeight="1" x14ac:dyDescent="0.35">
      <c r="B261" s="15"/>
      <c r="C261" s="15"/>
      <c r="D261" s="15"/>
      <c r="E261" s="15"/>
      <c r="F261" s="15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2"/>
      <c r="U261" s="40"/>
      <c r="V261" s="40"/>
      <c r="W261" s="40"/>
      <c r="X261" s="40"/>
      <c r="Y261" s="40"/>
      <c r="Z261" s="40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BB261" s="15"/>
      <c r="BC261" s="15"/>
      <c r="BD261" s="15"/>
      <c r="BE261" s="15"/>
      <c r="BF261" s="15"/>
      <c r="BG261" s="15"/>
      <c r="BK261" s="21"/>
      <c r="BL261" s="21"/>
      <c r="BP261" s="21"/>
      <c r="BQ261" s="21"/>
      <c r="BU261" s="21"/>
      <c r="BV261" s="21"/>
      <c r="BZ261" s="21"/>
      <c r="CA261" s="21"/>
    </row>
    <row r="262" spans="2:79" ht="14.25" customHeight="1" x14ac:dyDescent="0.35">
      <c r="B262" s="15"/>
      <c r="C262" s="15"/>
      <c r="D262" s="15"/>
      <c r="E262" s="15"/>
      <c r="F262" s="15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2"/>
      <c r="U262" s="40"/>
      <c r="V262" s="40"/>
      <c r="W262" s="40"/>
      <c r="X262" s="40"/>
      <c r="Y262" s="40"/>
      <c r="Z262" s="40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BB262" s="15"/>
      <c r="BC262" s="15"/>
      <c r="BD262" s="15"/>
      <c r="BE262" s="15"/>
      <c r="BF262" s="15"/>
      <c r="BG262" s="15"/>
      <c r="BK262" s="21"/>
      <c r="BL262" s="21"/>
      <c r="BP262" s="21"/>
      <c r="BQ262" s="21"/>
      <c r="BU262" s="21"/>
      <c r="BV262" s="21"/>
      <c r="BZ262" s="21"/>
      <c r="CA262" s="21"/>
    </row>
    <row r="263" spans="2:79" ht="14.25" customHeight="1" x14ac:dyDescent="0.35">
      <c r="B263" s="15"/>
      <c r="C263" s="15"/>
      <c r="D263" s="15"/>
      <c r="E263" s="15"/>
      <c r="F263" s="15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2"/>
      <c r="U263" s="40"/>
      <c r="V263" s="40"/>
      <c r="W263" s="40"/>
      <c r="X263" s="40"/>
      <c r="Y263" s="40"/>
      <c r="Z263" s="40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BB263" s="15"/>
      <c r="BC263" s="15"/>
      <c r="BD263" s="15"/>
      <c r="BE263" s="15"/>
      <c r="BF263" s="15"/>
      <c r="BG263" s="15"/>
      <c r="BK263" s="21"/>
      <c r="BL263" s="21"/>
      <c r="BP263" s="21"/>
      <c r="BQ263" s="21"/>
      <c r="BU263" s="21"/>
      <c r="BV263" s="21"/>
      <c r="BZ263" s="21"/>
      <c r="CA263" s="21"/>
    </row>
    <row r="264" spans="2:79" ht="14.25" customHeight="1" x14ac:dyDescent="0.35">
      <c r="B264" s="15"/>
      <c r="C264" s="15"/>
      <c r="D264" s="15"/>
      <c r="E264" s="15"/>
      <c r="F264" s="15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2"/>
      <c r="U264" s="40"/>
      <c r="V264" s="40"/>
      <c r="W264" s="40"/>
      <c r="X264" s="40"/>
      <c r="Y264" s="40"/>
      <c r="Z264" s="40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BB264" s="15"/>
      <c r="BC264" s="15"/>
      <c r="BD264" s="15"/>
      <c r="BE264" s="15"/>
      <c r="BF264" s="15"/>
      <c r="BG264" s="15"/>
      <c r="BK264" s="21"/>
      <c r="BL264" s="21"/>
      <c r="BP264" s="21"/>
      <c r="BQ264" s="21"/>
      <c r="BU264" s="21"/>
      <c r="BV264" s="21"/>
      <c r="BZ264" s="21"/>
      <c r="CA264" s="21"/>
    </row>
    <row r="265" spans="2:79" ht="14.25" customHeight="1" x14ac:dyDescent="0.35">
      <c r="B265" s="15"/>
      <c r="C265" s="15"/>
      <c r="D265" s="15"/>
      <c r="E265" s="15"/>
      <c r="F265" s="15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2"/>
      <c r="U265" s="40"/>
      <c r="V265" s="40"/>
      <c r="W265" s="40"/>
      <c r="X265" s="40"/>
      <c r="Y265" s="40"/>
      <c r="Z265" s="40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BB265" s="15"/>
      <c r="BC265" s="15"/>
      <c r="BD265" s="15"/>
      <c r="BE265" s="15"/>
      <c r="BF265" s="15"/>
      <c r="BG265" s="15"/>
      <c r="BK265" s="21"/>
      <c r="BL265" s="21"/>
      <c r="BP265" s="21"/>
      <c r="BQ265" s="21"/>
      <c r="BU265" s="21"/>
      <c r="BV265" s="21"/>
      <c r="BZ265" s="21"/>
      <c r="CA265" s="21"/>
    </row>
    <row r="266" spans="2:79" ht="14.25" customHeight="1" x14ac:dyDescent="0.35">
      <c r="B266" s="15"/>
      <c r="C266" s="15"/>
      <c r="D266" s="15"/>
      <c r="E266" s="15"/>
      <c r="F266" s="15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2"/>
      <c r="U266" s="40"/>
      <c r="V266" s="40"/>
      <c r="W266" s="40"/>
      <c r="X266" s="40"/>
      <c r="Y266" s="40"/>
      <c r="Z266" s="40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BB266" s="15"/>
      <c r="BC266" s="15"/>
      <c r="BD266" s="15"/>
      <c r="BE266" s="15"/>
      <c r="BF266" s="15"/>
      <c r="BG266" s="15"/>
      <c r="BK266" s="21"/>
      <c r="BL266" s="21"/>
      <c r="BP266" s="21"/>
      <c r="BQ266" s="21"/>
      <c r="BU266" s="21"/>
      <c r="BV266" s="21"/>
      <c r="BZ266" s="21"/>
      <c r="CA266" s="21"/>
    </row>
    <row r="267" spans="2:79" ht="14.25" customHeight="1" x14ac:dyDescent="0.35">
      <c r="B267" s="15"/>
      <c r="C267" s="15"/>
      <c r="D267" s="15"/>
      <c r="E267" s="15"/>
      <c r="F267" s="15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2"/>
      <c r="U267" s="40"/>
      <c r="V267" s="40"/>
      <c r="W267" s="40"/>
      <c r="X267" s="40"/>
      <c r="Y267" s="40"/>
      <c r="Z267" s="40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BB267" s="15"/>
      <c r="BC267" s="15"/>
      <c r="BD267" s="15"/>
      <c r="BE267" s="15"/>
      <c r="BF267" s="15"/>
      <c r="BG267" s="15"/>
      <c r="BK267" s="21"/>
      <c r="BL267" s="21"/>
      <c r="BP267" s="21"/>
      <c r="BQ267" s="21"/>
      <c r="BU267" s="21"/>
      <c r="BV267" s="21"/>
      <c r="BZ267" s="21"/>
      <c r="CA267" s="21"/>
    </row>
    <row r="268" spans="2:79" ht="14.25" customHeight="1" x14ac:dyDescent="0.35">
      <c r="B268" s="15"/>
      <c r="C268" s="15"/>
      <c r="D268" s="15"/>
      <c r="E268" s="15"/>
      <c r="F268" s="15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2"/>
      <c r="U268" s="40"/>
      <c r="V268" s="40"/>
      <c r="W268" s="40"/>
      <c r="X268" s="40"/>
      <c r="Y268" s="40"/>
      <c r="Z268" s="40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BB268" s="15"/>
      <c r="BC268" s="15"/>
      <c r="BD268" s="15"/>
      <c r="BE268" s="15"/>
      <c r="BF268" s="15"/>
      <c r="BG268" s="15"/>
      <c r="BK268" s="21"/>
      <c r="BL268" s="21"/>
      <c r="BP268" s="21"/>
      <c r="BQ268" s="21"/>
      <c r="BU268" s="21"/>
      <c r="BV268" s="21"/>
      <c r="BZ268" s="21"/>
      <c r="CA268" s="21"/>
    </row>
    <row r="269" spans="2:79" ht="14.25" customHeight="1" x14ac:dyDescent="0.35">
      <c r="B269" s="15"/>
      <c r="C269" s="15"/>
      <c r="D269" s="15"/>
      <c r="E269" s="15"/>
      <c r="F269" s="15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2"/>
      <c r="U269" s="40"/>
      <c r="V269" s="40"/>
      <c r="W269" s="40"/>
      <c r="X269" s="40"/>
      <c r="Y269" s="40"/>
      <c r="Z269" s="40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BB269" s="15"/>
      <c r="BC269" s="15"/>
      <c r="BD269" s="15"/>
      <c r="BE269" s="15"/>
      <c r="BF269" s="15"/>
      <c r="BG269" s="15"/>
      <c r="BK269" s="21"/>
      <c r="BL269" s="21"/>
      <c r="BP269" s="21"/>
      <c r="BQ269" s="21"/>
      <c r="BU269" s="21"/>
      <c r="BV269" s="21"/>
      <c r="BZ269" s="21"/>
      <c r="CA269" s="21"/>
    </row>
    <row r="270" spans="2:79" ht="14.25" customHeight="1" x14ac:dyDescent="0.35">
      <c r="B270" s="15"/>
      <c r="C270" s="15"/>
      <c r="D270" s="15"/>
      <c r="E270" s="15"/>
      <c r="F270" s="15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2"/>
      <c r="U270" s="40"/>
      <c r="V270" s="40"/>
      <c r="W270" s="40"/>
      <c r="X270" s="40"/>
      <c r="Y270" s="40"/>
      <c r="Z270" s="40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BB270" s="15"/>
      <c r="BC270" s="15"/>
      <c r="BD270" s="15"/>
      <c r="BE270" s="15"/>
      <c r="BF270" s="15"/>
      <c r="BG270" s="15"/>
      <c r="BK270" s="21"/>
      <c r="BL270" s="21"/>
      <c r="BP270" s="21"/>
      <c r="BQ270" s="21"/>
      <c r="BU270" s="21"/>
      <c r="BV270" s="21"/>
      <c r="BZ270" s="21"/>
      <c r="CA270" s="21"/>
    </row>
    <row r="271" spans="2:79" ht="14.25" customHeight="1" x14ac:dyDescent="0.35">
      <c r="B271" s="15"/>
      <c r="C271" s="15"/>
      <c r="D271" s="15"/>
      <c r="E271" s="15"/>
      <c r="F271" s="15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2"/>
      <c r="U271" s="40"/>
      <c r="V271" s="40"/>
      <c r="W271" s="40"/>
      <c r="X271" s="40"/>
      <c r="Y271" s="40"/>
      <c r="Z271" s="40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BB271" s="15"/>
      <c r="BC271" s="15"/>
      <c r="BD271" s="15"/>
      <c r="BE271" s="15"/>
      <c r="BF271" s="15"/>
      <c r="BG271" s="15"/>
      <c r="BK271" s="21"/>
      <c r="BL271" s="21"/>
      <c r="BP271" s="21"/>
      <c r="BQ271" s="21"/>
      <c r="BU271" s="21"/>
      <c r="BV271" s="21"/>
      <c r="BZ271" s="21"/>
      <c r="CA271" s="21"/>
    </row>
    <row r="272" spans="2:79" ht="14.25" customHeight="1" x14ac:dyDescent="0.35">
      <c r="B272" s="15"/>
      <c r="C272" s="15"/>
      <c r="D272" s="15"/>
      <c r="E272" s="15"/>
      <c r="F272" s="15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2"/>
      <c r="U272" s="40"/>
      <c r="V272" s="40"/>
      <c r="W272" s="40"/>
      <c r="X272" s="40"/>
      <c r="Y272" s="40"/>
      <c r="Z272" s="40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BB272" s="15"/>
      <c r="BC272" s="15"/>
      <c r="BD272" s="15"/>
      <c r="BE272" s="15"/>
      <c r="BF272" s="15"/>
      <c r="BG272" s="15"/>
      <c r="BK272" s="21"/>
      <c r="BL272" s="21"/>
      <c r="BP272" s="21"/>
      <c r="BQ272" s="21"/>
      <c r="BU272" s="21"/>
      <c r="BV272" s="21"/>
      <c r="BZ272" s="21"/>
      <c r="CA272" s="21"/>
    </row>
    <row r="273" spans="2:79" ht="14.25" customHeight="1" x14ac:dyDescent="0.35">
      <c r="B273" s="15"/>
      <c r="C273" s="15"/>
      <c r="D273" s="15"/>
      <c r="E273" s="15"/>
      <c r="F273" s="15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2"/>
      <c r="U273" s="40"/>
      <c r="V273" s="40"/>
      <c r="W273" s="40"/>
      <c r="X273" s="40"/>
      <c r="Y273" s="40"/>
      <c r="Z273" s="40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BB273" s="15"/>
      <c r="BC273" s="15"/>
      <c r="BD273" s="15"/>
      <c r="BE273" s="15"/>
      <c r="BF273" s="15"/>
      <c r="BG273" s="15"/>
      <c r="BK273" s="21"/>
      <c r="BL273" s="21"/>
      <c r="BP273" s="21"/>
      <c r="BQ273" s="21"/>
      <c r="BU273" s="21"/>
      <c r="BV273" s="21"/>
      <c r="BZ273" s="21"/>
      <c r="CA273" s="21"/>
    </row>
    <row r="274" spans="2:79" ht="14.25" customHeight="1" x14ac:dyDescent="0.35">
      <c r="B274" s="15"/>
      <c r="C274" s="15"/>
      <c r="D274" s="15"/>
      <c r="E274" s="15"/>
      <c r="F274" s="15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2"/>
      <c r="U274" s="40"/>
      <c r="V274" s="40"/>
      <c r="W274" s="40"/>
      <c r="X274" s="40"/>
      <c r="Y274" s="40"/>
      <c r="Z274" s="40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BB274" s="15"/>
      <c r="BC274" s="15"/>
      <c r="BD274" s="15"/>
      <c r="BE274" s="15"/>
      <c r="BF274" s="15"/>
      <c r="BG274" s="15"/>
      <c r="BK274" s="21"/>
      <c r="BL274" s="21"/>
      <c r="BP274" s="21"/>
      <c r="BQ274" s="21"/>
      <c r="BU274" s="21"/>
      <c r="BV274" s="21"/>
      <c r="BZ274" s="21"/>
      <c r="CA274" s="21"/>
    </row>
    <row r="275" spans="2:79" ht="14.25" customHeight="1" x14ac:dyDescent="0.35">
      <c r="B275" s="15"/>
      <c r="C275" s="15"/>
      <c r="D275" s="15"/>
      <c r="E275" s="15"/>
      <c r="F275" s="15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2"/>
      <c r="U275" s="40"/>
      <c r="V275" s="40"/>
      <c r="W275" s="40"/>
      <c r="X275" s="40"/>
      <c r="Y275" s="40"/>
      <c r="Z275" s="40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BB275" s="15"/>
      <c r="BC275" s="15"/>
      <c r="BD275" s="15"/>
      <c r="BE275" s="15"/>
      <c r="BF275" s="15"/>
      <c r="BG275" s="15"/>
      <c r="BK275" s="21"/>
      <c r="BL275" s="21"/>
      <c r="BP275" s="21"/>
      <c r="BQ275" s="21"/>
      <c r="BU275" s="21"/>
      <c r="BV275" s="21"/>
      <c r="BZ275" s="21"/>
      <c r="CA275" s="21"/>
    </row>
    <row r="276" spans="2:79" ht="14.25" customHeight="1" x14ac:dyDescent="0.35">
      <c r="B276" s="15"/>
      <c r="C276" s="15"/>
      <c r="D276" s="15"/>
      <c r="E276" s="15"/>
      <c r="F276" s="15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2"/>
      <c r="U276" s="40"/>
      <c r="V276" s="40"/>
      <c r="W276" s="40"/>
      <c r="X276" s="40"/>
      <c r="Y276" s="40"/>
      <c r="Z276" s="40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BB276" s="15"/>
      <c r="BC276" s="15"/>
      <c r="BD276" s="15"/>
      <c r="BE276" s="15"/>
      <c r="BF276" s="15"/>
      <c r="BG276" s="15"/>
      <c r="BK276" s="21"/>
      <c r="BL276" s="21"/>
      <c r="BP276" s="21"/>
      <c r="BQ276" s="21"/>
      <c r="BU276" s="21"/>
      <c r="BV276" s="21"/>
      <c r="BZ276" s="21"/>
      <c r="CA276" s="21"/>
    </row>
    <row r="277" spans="2:79" ht="14.25" customHeight="1" x14ac:dyDescent="0.35">
      <c r="B277" s="15"/>
      <c r="C277" s="15"/>
      <c r="D277" s="15"/>
      <c r="E277" s="15"/>
      <c r="F277" s="15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2"/>
      <c r="U277" s="40"/>
      <c r="V277" s="40"/>
      <c r="W277" s="40"/>
      <c r="X277" s="40"/>
      <c r="Y277" s="40"/>
      <c r="Z277" s="40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BB277" s="15"/>
      <c r="BC277" s="15"/>
      <c r="BD277" s="15"/>
      <c r="BE277" s="15"/>
      <c r="BF277" s="15"/>
      <c r="BG277" s="15"/>
      <c r="BK277" s="21"/>
      <c r="BL277" s="21"/>
      <c r="BP277" s="21"/>
      <c r="BQ277" s="21"/>
      <c r="BU277" s="21"/>
      <c r="BV277" s="21"/>
      <c r="BZ277" s="21"/>
      <c r="CA277" s="21"/>
    </row>
    <row r="278" spans="2:79" ht="14.25" customHeight="1" x14ac:dyDescent="0.35">
      <c r="B278" s="15"/>
      <c r="C278" s="15"/>
      <c r="D278" s="15"/>
      <c r="E278" s="15"/>
      <c r="F278" s="15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2"/>
      <c r="U278" s="40"/>
      <c r="V278" s="40"/>
      <c r="W278" s="40"/>
      <c r="X278" s="40"/>
      <c r="Y278" s="40"/>
      <c r="Z278" s="40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BB278" s="15"/>
      <c r="BC278" s="15"/>
      <c r="BD278" s="15"/>
      <c r="BE278" s="15"/>
      <c r="BF278" s="15"/>
      <c r="BG278" s="15"/>
      <c r="BK278" s="21"/>
      <c r="BL278" s="21"/>
      <c r="BP278" s="21"/>
      <c r="BQ278" s="21"/>
      <c r="BU278" s="21"/>
      <c r="BV278" s="21"/>
      <c r="BZ278" s="21"/>
      <c r="CA278" s="21"/>
    </row>
    <row r="279" spans="2:79" ht="14.25" customHeight="1" x14ac:dyDescent="0.35">
      <c r="B279" s="15"/>
      <c r="C279" s="15"/>
      <c r="D279" s="15"/>
      <c r="E279" s="15"/>
      <c r="F279" s="15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2"/>
      <c r="U279" s="40"/>
      <c r="V279" s="40"/>
      <c r="W279" s="40"/>
      <c r="X279" s="40"/>
      <c r="Y279" s="40"/>
      <c r="Z279" s="40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BB279" s="15"/>
      <c r="BC279" s="15"/>
      <c r="BD279" s="15"/>
      <c r="BE279" s="15"/>
      <c r="BF279" s="15"/>
      <c r="BG279" s="15"/>
      <c r="BK279" s="21"/>
      <c r="BL279" s="21"/>
      <c r="BP279" s="21"/>
      <c r="BQ279" s="21"/>
      <c r="BU279" s="21"/>
      <c r="BV279" s="21"/>
      <c r="BZ279" s="21"/>
      <c r="CA279" s="21"/>
    </row>
    <row r="280" spans="2:79" ht="14.25" customHeight="1" x14ac:dyDescent="0.35">
      <c r="B280" s="15"/>
      <c r="C280" s="15"/>
      <c r="D280" s="15"/>
      <c r="E280" s="15"/>
      <c r="F280" s="15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2"/>
      <c r="U280" s="40"/>
      <c r="V280" s="40"/>
      <c r="W280" s="40"/>
      <c r="X280" s="40"/>
      <c r="Y280" s="40"/>
      <c r="Z280" s="40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BB280" s="15"/>
      <c r="BC280" s="15"/>
      <c r="BD280" s="15"/>
      <c r="BE280" s="15"/>
      <c r="BF280" s="15"/>
      <c r="BG280" s="15"/>
      <c r="BK280" s="21"/>
      <c r="BL280" s="21"/>
      <c r="BP280" s="21"/>
      <c r="BQ280" s="21"/>
      <c r="BU280" s="21"/>
      <c r="BV280" s="21"/>
      <c r="BZ280" s="21"/>
      <c r="CA280" s="21"/>
    </row>
    <row r="281" spans="2:79" ht="14.25" customHeight="1" x14ac:dyDescent="0.35">
      <c r="B281" s="15"/>
      <c r="C281" s="15"/>
      <c r="D281" s="15"/>
      <c r="E281" s="15"/>
      <c r="F281" s="15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2"/>
      <c r="U281" s="40"/>
      <c r="V281" s="40"/>
      <c r="W281" s="40"/>
      <c r="X281" s="40"/>
      <c r="Y281" s="40"/>
      <c r="Z281" s="40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BB281" s="15"/>
      <c r="BC281" s="15"/>
      <c r="BD281" s="15"/>
      <c r="BE281" s="15"/>
      <c r="BF281" s="15"/>
      <c r="BG281" s="15"/>
      <c r="BK281" s="21"/>
      <c r="BL281" s="21"/>
      <c r="BP281" s="21"/>
      <c r="BQ281" s="21"/>
      <c r="BU281" s="21"/>
      <c r="BV281" s="21"/>
      <c r="BZ281" s="21"/>
      <c r="CA281" s="21"/>
    </row>
    <row r="282" spans="2:79" ht="14.25" customHeight="1" x14ac:dyDescent="0.35">
      <c r="B282" s="15"/>
      <c r="C282" s="15"/>
      <c r="D282" s="15"/>
      <c r="E282" s="15"/>
      <c r="F282" s="15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2"/>
      <c r="U282" s="40"/>
      <c r="V282" s="40"/>
      <c r="W282" s="40"/>
      <c r="X282" s="40"/>
      <c r="Y282" s="40"/>
      <c r="Z282" s="40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BB282" s="15"/>
      <c r="BC282" s="15"/>
      <c r="BD282" s="15"/>
      <c r="BE282" s="15"/>
      <c r="BF282" s="15"/>
      <c r="BG282" s="15"/>
      <c r="BK282" s="21"/>
      <c r="BL282" s="21"/>
      <c r="BP282" s="21"/>
      <c r="BQ282" s="21"/>
      <c r="BU282" s="21"/>
      <c r="BV282" s="21"/>
      <c r="BZ282" s="21"/>
      <c r="CA282" s="21"/>
    </row>
    <row r="283" spans="2:79" ht="14.25" customHeight="1" x14ac:dyDescent="0.35">
      <c r="B283" s="15"/>
      <c r="C283" s="15"/>
      <c r="D283" s="15"/>
      <c r="E283" s="15"/>
      <c r="F283" s="15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2"/>
      <c r="U283" s="40"/>
      <c r="V283" s="40"/>
      <c r="W283" s="40"/>
      <c r="X283" s="40"/>
      <c r="Y283" s="40"/>
      <c r="Z283" s="40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BB283" s="15"/>
      <c r="BC283" s="15"/>
      <c r="BD283" s="15"/>
      <c r="BE283" s="15"/>
      <c r="BF283" s="15"/>
      <c r="BG283" s="15"/>
      <c r="BK283" s="21"/>
      <c r="BL283" s="21"/>
      <c r="BP283" s="21"/>
      <c r="BQ283" s="21"/>
      <c r="BU283" s="21"/>
      <c r="BV283" s="21"/>
      <c r="BZ283" s="21"/>
      <c r="CA283" s="21"/>
    </row>
    <row r="284" spans="2:79" ht="14.25" customHeight="1" x14ac:dyDescent="0.35">
      <c r="B284" s="15"/>
      <c r="C284" s="15"/>
      <c r="D284" s="15"/>
      <c r="E284" s="15"/>
      <c r="F284" s="15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2"/>
      <c r="U284" s="40"/>
      <c r="V284" s="40"/>
      <c r="W284" s="40"/>
      <c r="X284" s="40"/>
      <c r="Y284" s="40"/>
      <c r="Z284" s="40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BB284" s="15"/>
      <c r="BC284" s="15"/>
      <c r="BD284" s="15"/>
      <c r="BE284" s="15"/>
      <c r="BF284" s="15"/>
      <c r="BG284" s="15"/>
      <c r="BK284" s="21"/>
      <c r="BL284" s="21"/>
      <c r="BP284" s="21"/>
      <c r="BQ284" s="21"/>
      <c r="BU284" s="21"/>
      <c r="BV284" s="21"/>
      <c r="BZ284" s="21"/>
      <c r="CA284" s="21"/>
    </row>
    <row r="285" spans="2:79" ht="14.25" customHeight="1" x14ac:dyDescent="0.35">
      <c r="B285" s="15"/>
      <c r="C285" s="15"/>
      <c r="D285" s="15"/>
      <c r="E285" s="15"/>
      <c r="F285" s="15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2"/>
      <c r="U285" s="40"/>
      <c r="V285" s="40"/>
      <c r="W285" s="40"/>
      <c r="X285" s="40"/>
      <c r="Y285" s="40"/>
      <c r="Z285" s="40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BB285" s="15"/>
      <c r="BC285" s="15"/>
      <c r="BD285" s="15"/>
      <c r="BE285" s="15"/>
      <c r="BF285" s="15"/>
      <c r="BG285" s="15"/>
      <c r="BK285" s="21"/>
      <c r="BL285" s="21"/>
      <c r="BP285" s="21"/>
      <c r="BQ285" s="21"/>
      <c r="BU285" s="21"/>
      <c r="BV285" s="21"/>
      <c r="BZ285" s="21"/>
      <c r="CA285" s="21"/>
    </row>
    <row r="286" spans="2:79" ht="14.25" customHeight="1" x14ac:dyDescent="0.35">
      <c r="B286" s="15"/>
      <c r="C286" s="15"/>
      <c r="D286" s="15"/>
      <c r="E286" s="15"/>
      <c r="F286" s="15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2"/>
      <c r="U286" s="40"/>
      <c r="V286" s="40"/>
      <c r="W286" s="40"/>
      <c r="X286" s="40"/>
      <c r="Y286" s="40"/>
      <c r="Z286" s="40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BB286" s="15"/>
      <c r="BC286" s="15"/>
      <c r="BD286" s="15"/>
      <c r="BE286" s="15"/>
      <c r="BF286" s="15"/>
      <c r="BG286" s="15"/>
      <c r="BK286" s="21"/>
      <c r="BL286" s="21"/>
      <c r="BP286" s="21"/>
      <c r="BQ286" s="21"/>
      <c r="BU286" s="21"/>
      <c r="BV286" s="21"/>
      <c r="BZ286" s="21"/>
      <c r="CA286" s="21"/>
    </row>
    <row r="287" spans="2:79" ht="14.25" customHeight="1" x14ac:dyDescent="0.35">
      <c r="B287" s="15"/>
      <c r="C287" s="15"/>
      <c r="D287" s="15"/>
      <c r="E287" s="15"/>
      <c r="F287" s="15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2"/>
      <c r="U287" s="40"/>
      <c r="V287" s="40"/>
      <c r="W287" s="40"/>
      <c r="X287" s="40"/>
      <c r="Y287" s="40"/>
      <c r="Z287" s="40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BB287" s="15"/>
      <c r="BC287" s="15"/>
      <c r="BD287" s="15"/>
      <c r="BE287" s="15"/>
      <c r="BF287" s="15"/>
      <c r="BG287" s="15"/>
      <c r="BK287" s="21"/>
      <c r="BL287" s="21"/>
      <c r="BP287" s="21"/>
      <c r="BQ287" s="21"/>
      <c r="BU287" s="21"/>
      <c r="BV287" s="21"/>
      <c r="BZ287" s="21"/>
      <c r="CA287" s="21"/>
    </row>
    <row r="288" spans="2:79" ht="14.25" customHeight="1" x14ac:dyDescent="0.35">
      <c r="B288" s="15"/>
      <c r="C288" s="15"/>
      <c r="D288" s="15"/>
      <c r="E288" s="15"/>
      <c r="F288" s="15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2"/>
      <c r="U288" s="40"/>
      <c r="V288" s="40"/>
      <c r="W288" s="40"/>
      <c r="X288" s="40"/>
      <c r="Y288" s="40"/>
      <c r="Z288" s="40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BB288" s="15"/>
      <c r="BC288" s="15"/>
      <c r="BD288" s="15"/>
      <c r="BE288" s="15"/>
      <c r="BF288" s="15"/>
      <c r="BG288" s="15"/>
      <c r="BK288" s="21"/>
      <c r="BL288" s="21"/>
      <c r="BP288" s="21"/>
      <c r="BQ288" s="21"/>
      <c r="BU288" s="21"/>
      <c r="BV288" s="21"/>
      <c r="BZ288" s="21"/>
      <c r="CA288" s="21"/>
    </row>
    <row r="289" spans="2:79" ht="14.25" customHeight="1" x14ac:dyDescent="0.35">
      <c r="B289" s="15"/>
      <c r="C289" s="15"/>
      <c r="D289" s="15"/>
      <c r="E289" s="15"/>
      <c r="F289" s="15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2"/>
      <c r="U289" s="40"/>
      <c r="V289" s="40"/>
      <c r="W289" s="40"/>
      <c r="X289" s="40"/>
      <c r="Y289" s="40"/>
      <c r="Z289" s="40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BB289" s="15"/>
      <c r="BC289" s="15"/>
      <c r="BD289" s="15"/>
      <c r="BE289" s="15"/>
      <c r="BF289" s="15"/>
      <c r="BG289" s="15"/>
      <c r="BK289" s="21"/>
      <c r="BL289" s="21"/>
      <c r="BP289" s="21"/>
      <c r="BQ289" s="21"/>
      <c r="BU289" s="21"/>
      <c r="BV289" s="21"/>
      <c r="BZ289" s="21"/>
      <c r="CA289" s="21"/>
    </row>
    <row r="290" spans="2:79" ht="14.25" customHeight="1" x14ac:dyDescent="0.35">
      <c r="B290" s="15"/>
      <c r="C290" s="15"/>
      <c r="D290" s="15"/>
      <c r="E290" s="15"/>
      <c r="F290" s="15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2"/>
      <c r="U290" s="40"/>
      <c r="V290" s="40"/>
      <c r="W290" s="40"/>
      <c r="X290" s="40"/>
      <c r="Y290" s="40"/>
      <c r="Z290" s="40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BB290" s="15"/>
      <c r="BC290" s="15"/>
      <c r="BD290" s="15"/>
      <c r="BE290" s="15"/>
      <c r="BF290" s="15"/>
      <c r="BG290" s="15"/>
      <c r="BK290" s="21"/>
      <c r="BL290" s="21"/>
      <c r="BP290" s="21"/>
      <c r="BQ290" s="21"/>
      <c r="BU290" s="21"/>
      <c r="BV290" s="21"/>
      <c r="BZ290" s="21"/>
      <c r="CA290" s="21"/>
    </row>
    <row r="291" spans="2:79" ht="14.25" customHeight="1" x14ac:dyDescent="0.35">
      <c r="B291" s="15"/>
      <c r="C291" s="15"/>
      <c r="D291" s="15"/>
      <c r="E291" s="15"/>
      <c r="F291" s="15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2"/>
      <c r="U291" s="40"/>
      <c r="V291" s="40"/>
      <c r="W291" s="40"/>
      <c r="X291" s="40"/>
      <c r="Y291" s="40"/>
      <c r="Z291" s="40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BB291" s="15"/>
      <c r="BC291" s="15"/>
      <c r="BD291" s="15"/>
      <c r="BE291" s="15"/>
      <c r="BF291" s="15"/>
      <c r="BG291" s="15"/>
      <c r="BK291" s="21"/>
      <c r="BL291" s="21"/>
      <c r="BP291" s="21"/>
      <c r="BQ291" s="21"/>
      <c r="BU291" s="21"/>
      <c r="BV291" s="21"/>
      <c r="BZ291" s="21"/>
      <c r="CA291" s="21"/>
    </row>
    <row r="292" spans="2:79" ht="14.25" customHeight="1" x14ac:dyDescent="0.35">
      <c r="B292" s="15"/>
      <c r="C292" s="15"/>
      <c r="D292" s="15"/>
      <c r="E292" s="15"/>
      <c r="F292" s="15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2"/>
      <c r="U292" s="40"/>
      <c r="V292" s="40"/>
      <c r="W292" s="40"/>
      <c r="X292" s="40"/>
      <c r="Y292" s="40"/>
      <c r="Z292" s="40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BB292" s="15"/>
      <c r="BC292" s="15"/>
      <c r="BD292" s="15"/>
      <c r="BE292" s="15"/>
      <c r="BF292" s="15"/>
      <c r="BG292" s="15"/>
      <c r="BK292" s="21"/>
      <c r="BL292" s="21"/>
      <c r="BP292" s="21"/>
      <c r="BQ292" s="21"/>
      <c r="BU292" s="21"/>
      <c r="BV292" s="21"/>
      <c r="BZ292" s="21"/>
      <c r="CA292" s="21"/>
    </row>
    <row r="293" spans="2:79" ht="14.25" customHeight="1" x14ac:dyDescent="0.35">
      <c r="B293" s="15"/>
      <c r="C293" s="15"/>
      <c r="D293" s="15"/>
      <c r="E293" s="15"/>
      <c r="F293" s="15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2"/>
      <c r="U293" s="40"/>
      <c r="V293" s="40"/>
      <c r="W293" s="40"/>
      <c r="X293" s="40"/>
      <c r="Y293" s="40"/>
      <c r="Z293" s="40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BB293" s="15"/>
      <c r="BC293" s="15"/>
      <c r="BD293" s="15"/>
      <c r="BE293" s="15"/>
      <c r="BF293" s="15"/>
      <c r="BG293" s="15"/>
      <c r="BK293" s="21"/>
      <c r="BL293" s="21"/>
      <c r="BP293" s="21"/>
      <c r="BQ293" s="21"/>
      <c r="BU293" s="21"/>
      <c r="BV293" s="21"/>
      <c r="BZ293" s="21"/>
      <c r="CA293" s="21"/>
    </row>
    <row r="294" spans="2:79" ht="14.25" customHeight="1" x14ac:dyDescent="0.35">
      <c r="B294" s="15"/>
      <c r="C294" s="15"/>
      <c r="D294" s="15"/>
      <c r="E294" s="15"/>
      <c r="F294" s="15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2"/>
      <c r="U294" s="40"/>
      <c r="V294" s="40"/>
      <c r="W294" s="40"/>
      <c r="X294" s="40"/>
      <c r="Y294" s="40"/>
      <c r="Z294" s="40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BB294" s="15"/>
      <c r="BC294" s="15"/>
      <c r="BD294" s="15"/>
      <c r="BE294" s="15"/>
      <c r="BF294" s="15"/>
      <c r="BG294" s="15"/>
      <c r="BK294" s="21"/>
      <c r="BL294" s="21"/>
      <c r="BP294" s="21"/>
      <c r="BQ294" s="21"/>
      <c r="BU294" s="21"/>
      <c r="BV294" s="21"/>
      <c r="BZ294" s="21"/>
      <c r="CA294" s="21"/>
    </row>
    <row r="295" spans="2:79" ht="14.25" customHeight="1" x14ac:dyDescent="0.35">
      <c r="B295" s="15"/>
      <c r="C295" s="15"/>
      <c r="D295" s="15"/>
      <c r="E295" s="15"/>
      <c r="F295" s="15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2"/>
      <c r="U295" s="40"/>
      <c r="V295" s="40"/>
      <c r="W295" s="40"/>
      <c r="X295" s="40"/>
      <c r="Y295" s="40"/>
      <c r="Z295" s="40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BB295" s="15"/>
      <c r="BC295" s="15"/>
      <c r="BD295" s="15"/>
      <c r="BE295" s="15"/>
      <c r="BF295" s="15"/>
      <c r="BG295" s="15"/>
      <c r="BK295" s="21"/>
      <c r="BL295" s="21"/>
      <c r="BP295" s="21"/>
      <c r="BQ295" s="21"/>
      <c r="BU295" s="21"/>
      <c r="BV295" s="21"/>
      <c r="BZ295" s="21"/>
      <c r="CA295" s="21"/>
    </row>
    <row r="296" spans="2:79" ht="14.25" customHeight="1" x14ac:dyDescent="0.35">
      <c r="B296" s="15"/>
      <c r="C296" s="15"/>
      <c r="D296" s="15"/>
      <c r="E296" s="15"/>
      <c r="F296" s="15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2"/>
      <c r="U296" s="40"/>
      <c r="V296" s="40"/>
      <c r="W296" s="40"/>
      <c r="X296" s="40"/>
      <c r="Y296" s="40"/>
      <c r="Z296" s="40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BB296" s="15"/>
      <c r="BC296" s="15"/>
      <c r="BD296" s="15"/>
      <c r="BE296" s="15"/>
      <c r="BF296" s="15"/>
      <c r="BG296" s="15"/>
      <c r="BK296" s="21"/>
      <c r="BL296" s="21"/>
      <c r="BP296" s="21"/>
      <c r="BQ296" s="21"/>
      <c r="BU296" s="21"/>
      <c r="BV296" s="21"/>
      <c r="BZ296" s="21"/>
      <c r="CA296" s="21"/>
    </row>
    <row r="297" spans="2:79" ht="14.25" customHeight="1" x14ac:dyDescent="0.35">
      <c r="B297" s="15"/>
      <c r="C297" s="15"/>
      <c r="D297" s="15"/>
      <c r="E297" s="15"/>
      <c r="F297" s="15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2"/>
      <c r="U297" s="40"/>
      <c r="V297" s="40"/>
      <c r="W297" s="40"/>
      <c r="X297" s="40"/>
      <c r="Y297" s="40"/>
      <c r="Z297" s="40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BB297" s="15"/>
      <c r="BC297" s="15"/>
      <c r="BD297" s="15"/>
      <c r="BE297" s="15"/>
      <c r="BF297" s="15"/>
      <c r="BG297" s="15"/>
      <c r="BK297" s="21"/>
      <c r="BL297" s="21"/>
      <c r="BP297" s="21"/>
      <c r="BQ297" s="21"/>
      <c r="BU297" s="21"/>
      <c r="BV297" s="21"/>
      <c r="BZ297" s="21"/>
      <c r="CA297" s="21"/>
    </row>
    <row r="298" spans="2:79" ht="14.25" customHeight="1" x14ac:dyDescent="0.35">
      <c r="B298" s="15"/>
      <c r="C298" s="15"/>
      <c r="D298" s="15"/>
      <c r="E298" s="15"/>
      <c r="F298" s="15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2"/>
      <c r="U298" s="40"/>
      <c r="V298" s="40"/>
      <c r="W298" s="40"/>
      <c r="X298" s="40"/>
      <c r="Y298" s="40"/>
      <c r="Z298" s="40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BB298" s="15"/>
      <c r="BC298" s="15"/>
      <c r="BD298" s="15"/>
      <c r="BE298" s="15"/>
      <c r="BF298" s="15"/>
      <c r="BG298" s="15"/>
      <c r="BK298" s="21"/>
      <c r="BL298" s="21"/>
      <c r="BP298" s="21"/>
      <c r="BQ298" s="21"/>
      <c r="BU298" s="21"/>
      <c r="BV298" s="21"/>
      <c r="BZ298" s="21"/>
      <c r="CA298" s="21"/>
    </row>
    <row r="299" spans="2:79" ht="14.25" customHeight="1" x14ac:dyDescent="0.35">
      <c r="B299" s="15"/>
      <c r="C299" s="15"/>
      <c r="D299" s="15"/>
      <c r="E299" s="15"/>
      <c r="F299" s="15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2"/>
      <c r="U299" s="40"/>
      <c r="V299" s="40"/>
      <c r="W299" s="40"/>
      <c r="X299" s="40"/>
      <c r="Y299" s="40"/>
      <c r="Z299" s="40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BB299" s="15"/>
      <c r="BC299" s="15"/>
      <c r="BD299" s="15"/>
      <c r="BE299" s="15"/>
      <c r="BF299" s="15"/>
      <c r="BG299" s="15"/>
      <c r="BK299" s="21"/>
      <c r="BL299" s="21"/>
      <c r="BP299" s="21"/>
      <c r="BQ299" s="21"/>
      <c r="BU299" s="21"/>
      <c r="BV299" s="21"/>
      <c r="BZ299" s="21"/>
      <c r="CA299" s="21"/>
    </row>
    <row r="300" spans="2:79" ht="14.25" customHeight="1" x14ac:dyDescent="0.35">
      <c r="B300" s="15"/>
      <c r="C300" s="15"/>
      <c r="D300" s="15"/>
      <c r="E300" s="15"/>
      <c r="F300" s="15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2"/>
      <c r="U300" s="40"/>
      <c r="V300" s="40"/>
      <c r="W300" s="40"/>
      <c r="X300" s="40"/>
      <c r="Y300" s="40"/>
      <c r="Z300" s="40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BB300" s="15"/>
      <c r="BC300" s="15"/>
      <c r="BD300" s="15"/>
      <c r="BE300" s="15"/>
      <c r="BF300" s="15"/>
      <c r="BG300" s="15"/>
      <c r="BK300" s="21"/>
      <c r="BL300" s="21"/>
      <c r="BP300" s="21"/>
      <c r="BQ300" s="21"/>
      <c r="BU300" s="21"/>
      <c r="BV300" s="21"/>
      <c r="BZ300" s="21"/>
      <c r="CA300" s="21"/>
    </row>
    <row r="301" spans="2:79" ht="14.25" customHeight="1" x14ac:dyDescent="0.35">
      <c r="B301" s="15"/>
      <c r="C301" s="15"/>
      <c r="D301" s="15"/>
      <c r="E301" s="15"/>
      <c r="F301" s="15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2"/>
      <c r="U301" s="40"/>
      <c r="V301" s="40"/>
      <c r="W301" s="40"/>
      <c r="X301" s="40"/>
      <c r="Y301" s="40"/>
      <c r="Z301" s="40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BB301" s="15"/>
      <c r="BC301" s="15"/>
      <c r="BD301" s="15"/>
      <c r="BE301" s="15"/>
      <c r="BF301" s="15"/>
      <c r="BG301" s="15"/>
      <c r="BK301" s="21"/>
      <c r="BL301" s="21"/>
      <c r="BP301" s="21"/>
      <c r="BQ301" s="21"/>
      <c r="BU301" s="21"/>
      <c r="BV301" s="21"/>
      <c r="BZ301" s="21"/>
      <c r="CA301" s="21"/>
    </row>
    <row r="302" spans="2:79" ht="14.25" customHeight="1" x14ac:dyDescent="0.35">
      <c r="B302" s="15"/>
      <c r="C302" s="15"/>
      <c r="D302" s="15"/>
      <c r="E302" s="15"/>
      <c r="F302" s="15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2"/>
      <c r="U302" s="40"/>
      <c r="V302" s="40"/>
      <c r="W302" s="40"/>
      <c r="X302" s="40"/>
      <c r="Y302" s="40"/>
      <c r="Z302" s="40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BB302" s="15"/>
      <c r="BC302" s="15"/>
      <c r="BD302" s="15"/>
      <c r="BE302" s="15"/>
      <c r="BF302" s="15"/>
      <c r="BG302" s="15"/>
      <c r="BK302" s="21"/>
      <c r="BL302" s="21"/>
      <c r="BP302" s="21"/>
      <c r="BQ302" s="21"/>
      <c r="BU302" s="21"/>
      <c r="BV302" s="21"/>
      <c r="BZ302" s="21"/>
      <c r="CA302" s="21"/>
    </row>
    <row r="303" spans="2:79" ht="14.25" customHeight="1" x14ac:dyDescent="0.35">
      <c r="B303" s="15"/>
      <c r="C303" s="15"/>
      <c r="D303" s="15"/>
      <c r="E303" s="15"/>
      <c r="F303" s="15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2"/>
      <c r="U303" s="40"/>
      <c r="V303" s="40"/>
      <c r="W303" s="40"/>
      <c r="X303" s="40"/>
      <c r="Y303" s="40"/>
      <c r="Z303" s="40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BB303" s="15"/>
      <c r="BC303" s="15"/>
      <c r="BD303" s="15"/>
      <c r="BE303" s="15"/>
      <c r="BF303" s="15"/>
      <c r="BG303" s="15"/>
      <c r="BK303" s="21"/>
      <c r="BL303" s="21"/>
      <c r="BP303" s="21"/>
      <c r="BQ303" s="21"/>
      <c r="BU303" s="21"/>
      <c r="BV303" s="21"/>
      <c r="BZ303" s="21"/>
      <c r="CA303" s="21"/>
    </row>
    <row r="304" spans="2:79" ht="14.25" customHeight="1" x14ac:dyDescent="0.35">
      <c r="B304" s="15"/>
      <c r="C304" s="15"/>
      <c r="D304" s="15"/>
      <c r="E304" s="15"/>
      <c r="F304" s="15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2"/>
      <c r="U304" s="40"/>
      <c r="V304" s="40"/>
      <c r="W304" s="40"/>
      <c r="X304" s="40"/>
      <c r="Y304" s="40"/>
      <c r="Z304" s="40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BB304" s="15"/>
      <c r="BC304" s="15"/>
      <c r="BD304" s="15"/>
      <c r="BE304" s="15"/>
      <c r="BF304" s="15"/>
      <c r="BG304" s="15"/>
      <c r="BK304" s="21"/>
      <c r="BL304" s="21"/>
      <c r="BP304" s="21"/>
      <c r="BQ304" s="21"/>
      <c r="BU304" s="21"/>
      <c r="BV304" s="21"/>
      <c r="BZ304" s="21"/>
      <c r="CA304" s="21"/>
    </row>
    <row r="305" spans="2:79" ht="14.25" customHeight="1" x14ac:dyDescent="0.35">
      <c r="B305" s="15"/>
      <c r="C305" s="15"/>
      <c r="D305" s="15"/>
      <c r="E305" s="15"/>
      <c r="F305" s="15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2"/>
      <c r="U305" s="40"/>
      <c r="V305" s="40"/>
      <c r="W305" s="40"/>
      <c r="X305" s="40"/>
      <c r="Y305" s="40"/>
      <c r="Z305" s="40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BB305" s="15"/>
      <c r="BC305" s="15"/>
      <c r="BD305" s="15"/>
      <c r="BE305" s="15"/>
      <c r="BF305" s="15"/>
      <c r="BG305" s="15"/>
      <c r="BK305" s="21"/>
      <c r="BL305" s="21"/>
      <c r="BP305" s="21"/>
      <c r="BQ305" s="21"/>
      <c r="BU305" s="21"/>
      <c r="BV305" s="21"/>
      <c r="BZ305" s="21"/>
      <c r="CA305" s="21"/>
    </row>
    <row r="306" spans="2:79" ht="14.25" customHeight="1" x14ac:dyDescent="0.35">
      <c r="B306" s="15"/>
      <c r="C306" s="15"/>
      <c r="D306" s="15"/>
      <c r="E306" s="15"/>
      <c r="F306" s="15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2"/>
      <c r="U306" s="40"/>
      <c r="V306" s="40"/>
      <c r="W306" s="40"/>
      <c r="X306" s="40"/>
      <c r="Y306" s="40"/>
      <c r="Z306" s="40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BB306" s="15"/>
      <c r="BC306" s="15"/>
      <c r="BD306" s="15"/>
      <c r="BE306" s="15"/>
      <c r="BF306" s="15"/>
      <c r="BG306" s="15"/>
      <c r="BK306" s="21"/>
      <c r="BL306" s="21"/>
      <c r="BP306" s="21"/>
      <c r="BQ306" s="21"/>
      <c r="BU306" s="21"/>
      <c r="BV306" s="21"/>
      <c r="BZ306" s="21"/>
      <c r="CA306" s="21"/>
    </row>
    <row r="307" spans="2:79" ht="14.25" customHeight="1" x14ac:dyDescent="0.35">
      <c r="B307" s="15"/>
      <c r="C307" s="15"/>
      <c r="D307" s="15"/>
      <c r="E307" s="15"/>
      <c r="F307" s="15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2"/>
      <c r="U307" s="40"/>
      <c r="V307" s="40"/>
      <c r="W307" s="40"/>
      <c r="X307" s="40"/>
      <c r="Y307" s="40"/>
      <c r="Z307" s="40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BB307" s="15"/>
      <c r="BC307" s="15"/>
      <c r="BD307" s="15"/>
      <c r="BE307" s="15"/>
      <c r="BF307" s="15"/>
      <c r="BG307" s="15"/>
      <c r="BK307" s="21"/>
      <c r="BL307" s="21"/>
      <c r="BP307" s="21"/>
      <c r="BQ307" s="21"/>
      <c r="BU307" s="21"/>
      <c r="BV307" s="21"/>
      <c r="BZ307" s="21"/>
      <c r="CA307" s="21"/>
    </row>
    <row r="308" spans="2:79" ht="14.25" customHeight="1" x14ac:dyDescent="0.35">
      <c r="B308" s="15"/>
      <c r="C308" s="15"/>
      <c r="D308" s="15"/>
      <c r="E308" s="15"/>
      <c r="F308" s="15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2"/>
      <c r="U308" s="40"/>
      <c r="V308" s="40"/>
      <c r="W308" s="40"/>
      <c r="X308" s="40"/>
      <c r="Y308" s="40"/>
      <c r="Z308" s="40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BB308" s="15"/>
      <c r="BC308" s="15"/>
      <c r="BD308" s="15"/>
      <c r="BE308" s="15"/>
      <c r="BF308" s="15"/>
      <c r="BG308" s="15"/>
      <c r="BK308" s="21"/>
      <c r="BL308" s="21"/>
      <c r="BP308" s="21"/>
      <c r="BQ308" s="21"/>
      <c r="BU308" s="21"/>
      <c r="BV308" s="21"/>
      <c r="BZ308" s="21"/>
      <c r="CA308" s="21"/>
    </row>
    <row r="309" spans="2:79" ht="14.25" customHeight="1" x14ac:dyDescent="0.35">
      <c r="B309" s="15"/>
      <c r="C309" s="15"/>
      <c r="D309" s="15"/>
      <c r="E309" s="15"/>
      <c r="F309" s="15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2"/>
      <c r="U309" s="40"/>
      <c r="V309" s="40"/>
      <c r="W309" s="40"/>
      <c r="X309" s="40"/>
      <c r="Y309" s="40"/>
      <c r="Z309" s="40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BB309" s="15"/>
      <c r="BC309" s="15"/>
      <c r="BD309" s="15"/>
      <c r="BE309" s="15"/>
      <c r="BF309" s="15"/>
      <c r="BG309" s="15"/>
      <c r="BK309" s="21"/>
      <c r="BL309" s="21"/>
      <c r="BP309" s="21"/>
      <c r="BQ309" s="21"/>
      <c r="BU309" s="21"/>
      <c r="BV309" s="21"/>
      <c r="BZ309" s="21"/>
      <c r="CA309" s="21"/>
    </row>
    <row r="310" spans="2:79" ht="14.25" customHeight="1" x14ac:dyDescent="0.35">
      <c r="B310" s="15"/>
      <c r="C310" s="15"/>
      <c r="D310" s="15"/>
      <c r="E310" s="15"/>
      <c r="F310" s="15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2"/>
      <c r="U310" s="40"/>
      <c r="V310" s="40"/>
      <c r="W310" s="40"/>
      <c r="X310" s="40"/>
      <c r="Y310" s="40"/>
      <c r="Z310" s="40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BB310" s="15"/>
      <c r="BC310" s="15"/>
      <c r="BD310" s="15"/>
      <c r="BE310" s="15"/>
      <c r="BF310" s="15"/>
      <c r="BG310" s="15"/>
      <c r="BK310" s="21"/>
      <c r="BL310" s="21"/>
      <c r="BP310" s="21"/>
      <c r="BQ310" s="21"/>
      <c r="BU310" s="21"/>
      <c r="BV310" s="21"/>
      <c r="BZ310" s="21"/>
      <c r="CA310" s="21"/>
    </row>
    <row r="311" spans="2:79" ht="14.25" customHeight="1" x14ac:dyDescent="0.35">
      <c r="B311" s="15"/>
      <c r="C311" s="15"/>
      <c r="D311" s="15"/>
      <c r="E311" s="15"/>
      <c r="F311" s="15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2"/>
      <c r="U311" s="40"/>
      <c r="V311" s="40"/>
      <c r="W311" s="40"/>
      <c r="X311" s="40"/>
      <c r="Y311" s="40"/>
      <c r="Z311" s="40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BB311" s="15"/>
      <c r="BC311" s="15"/>
      <c r="BD311" s="15"/>
      <c r="BE311" s="15"/>
      <c r="BF311" s="15"/>
      <c r="BG311" s="15"/>
      <c r="BK311" s="21"/>
      <c r="BL311" s="21"/>
      <c r="BP311" s="21"/>
      <c r="BQ311" s="21"/>
      <c r="BU311" s="21"/>
      <c r="BV311" s="21"/>
      <c r="BZ311" s="21"/>
      <c r="CA311" s="21"/>
    </row>
    <row r="312" spans="2:79" ht="14.25" customHeight="1" x14ac:dyDescent="0.35">
      <c r="B312" s="15"/>
      <c r="C312" s="15"/>
      <c r="D312" s="15"/>
      <c r="E312" s="15"/>
      <c r="F312" s="15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2"/>
      <c r="U312" s="40"/>
      <c r="V312" s="40"/>
      <c r="W312" s="40"/>
      <c r="X312" s="40"/>
      <c r="Y312" s="40"/>
      <c r="Z312" s="40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BB312" s="15"/>
      <c r="BC312" s="15"/>
      <c r="BD312" s="15"/>
      <c r="BE312" s="15"/>
      <c r="BF312" s="15"/>
      <c r="BG312" s="15"/>
      <c r="BK312" s="21"/>
      <c r="BL312" s="21"/>
      <c r="BP312" s="21"/>
      <c r="BQ312" s="21"/>
      <c r="BU312" s="21"/>
      <c r="BV312" s="21"/>
      <c r="BZ312" s="21"/>
      <c r="CA312" s="21"/>
    </row>
    <row r="313" spans="2:79" ht="14.25" customHeight="1" x14ac:dyDescent="0.35">
      <c r="B313" s="15"/>
      <c r="C313" s="15"/>
      <c r="D313" s="15"/>
      <c r="E313" s="15"/>
      <c r="F313" s="15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2"/>
      <c r="U313" s="40"/>
      <c r="V313" s="40"/>
      <c r="W313" s="40"/>
      <c r="X313" s="40"/>
      <c r="Y313" s="40"/>
      <c r="Z313" s="40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BB313" s="15"/>
      <c r="BC313" s="15"/>
      <c r="BD313" s="15"/>
      <c r="BE313" s="15"/>
      <c r="BF313" s="15"/>
      <c r="BG313" s="15"/>
      <c r="BK313" s="21"/>
      <c r="BL313" s="21"/>
      <c r="BP313" s="21"/>
      <c r="BQ313" s="21"/>
      <c r="BU313" s="21"/>
      <c r="BV313" s="21"/>
      <c r="BZ313" s="21"/>
      <c r="CA313" s="21"/>
    </row>
    <row r="314" spans="2:79" ht="14.25" customHeight="1" x14ac:dyDescent="0.35">
      <c r="B314" s="15"/>
      <c r="C314" s="15"/>
      <c r="D314" s="15"/>
      <c r="E314" s="15"/>
      <c r="F314" s="15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2"/>
      <c r="U314" s="40"/>
      <c r="V314" s="40"/>
      <c r="W314" s="40"/>
      <c r="X314" s="40"/>
      <c r="Y314" s="40"/>
      <c r="Z314" s="40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BB314" s="15"/>
      <c r="BC314" s="15"/>
      <c r="BD314" s="15"/>
      <c r="BE314" s="15"/>
      <c r="BF314" s="15"/>
      <c r="BG314" s="15"/>
      <c r="BK314" s="21"/>
      <c r="BL314" s="21"/>
      <c r="BP314" s="21"/>
      <c r="BQ314" s="21"/>
      <c r="BU314" s="21"/>
      <c r="BV314" s="21"/>
      <c r="BZ314" s="21"/>
      <c r="CA314" s="21"/>
    </row>
    <row r="315" spans="2:79" ht="14.25" customHeight="1" x14ac:dyDescent="0.35">
      <c r="B315" s="15"/>
      <c r="C315" s="15"/>
      <c r="D315" s="15"/>
      <c r="E315" s="15"/>
      <c r="F315" s="15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2"/>
      <c r="U315" s="40"/>
      <c r="V315" s="40"/>
      <c r="W315" s="40"/>
      <c r="X315" s="40"/>
      <c r="Y315" s="40"/>
      <c r="Z315" s="40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BB315" s="15"/>
      <c r="BC315" s="15"/>
      <c r="BD315" s="15"/>
      <c r="BE315" s="15"/>
      <c r="BF315" s="15"/>
      <c r="BG315" s="15"/>
      <c r="BK315" s="21"/>
      <c r="BL315" s="21"/>
      <c r="BP315" s="21"/>
      <c r="BQ315" s="21"/>
      <c r="BU315" s="21"/>
      <c r="BV315" s="21"/>
      <c r="BZ315" s="21"/>
      <c r="CA315" s="21"/>
    </row>
    <row r="316" spans="2:79" ht="14.25" customHeight="1" x14ac:dyDescent="0.35">
      <c r="B316" s="15"/>
      <c r="C316" s="15"/>
      <c r="D316" s="15"/>
      <c r="E316" s="15"/>
      <c r="F316" s="15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2"/>
      <c r="U316" s="40"/>
      <c r="V316" s="40"/>
      <c r="W316" s="40"/>
      <c r="X316" s="40"/>
      <c r="Y316" s="40"/>
      <c r="Z316" s="40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BB316" s="15"/>
      <c r="BC316" s="15"/>
      <c r="BD316" s="15"/>
      <c r="BE316" s="15"/>
      <c r="BF316" s="15"/>
      <c r="BG316" s="15"/>
      <c r="BK316" s="21"/>
      <c r="BL316" s="21"/>
      <c r="BP316" s="21"/>
      <c r="BQ316" s="21"/>
      <c r="BU316" s="21"/>
      <c r="BV316" s="21"/>
      <c r="BZ316" s="21"/>
      <c r="CA316" s="21"/>
    </row>
    <row r="317" spans="2:79" ht="14.25" customHeight="1" x14ac:dyDescent="0.35">
      <c r="B317" s="15"/>
      <c r="C317" s="15"/>
      <c r="D317" s="15"/>
      <c r="E317" s="15"/>
      <c r="F317" s="15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2"/>
      <c r="U317" s="40"/>
      <c r="V317" s="40"/>
      <c r="W317" s="40"/>
      <c r="X317" s="40"/>
      <c r="Y317" s="40"/>
      <c r="Z317" s="40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BB317" s="15"/>
      <c r="BC317" s="15"/>
      <c r="BD317" s="15"/>
      <c r="BE317" s="15"/>
      <c r="BF317" s="15"/>
      <c r="BG317" s="15"/>
      <c r="BK317" s="21"/>
      <c r="BL317" s="21"/>
      <c r="BP317" s="21"/>
      <c r="BQ317" s="21"/>
      <c r="BU317" s="21"/>
      <c r="BV317" s="21"/>
      <c r="BZ317" s="21"/>
      <c r="CA317" s="21"/>
    </row>
    <row r="318" spans="2:79" ht="14.25" customHeight="1" x14ac:dyDescent="0.35">
      <c r="B318" s="15"/>
      <c r="C318" s="15"/>
      <c r="D318" s="15"/>
      <c r="E318" s="15"/>
      <c r="F318" s="15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2"/>
      <c r="U318" s="40"/>
      <c r="V318" s="40"/>
      <c r="W318" s="40"/>
      <c r="X318" s="40"/>
      <c r="Y318" s="40"/>
      <c r="Z318" s="40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BB318" s="15"/>
      <c r="BC318" s="15"/>
      <c r="BD318" s="15"/>
      <c r="BE318" s="15"/>
      <c r="BF318" s="15"/>
      <c r="BG318" s="15"/>
      <c r="BK318" s="21"/>
      <c r="BL318" s="21"/>
      <c r="BP318" s="21"/>
      <c r="BQ318" s="21"/>
      <c r="BU318" s="21"/>
      <c r="BV318" s="21"/>
      <c r="BZ318" s="21"/>
      <c r="CA318" s="21"/>
    </row>
    <row r="319" spans="2:79" ht="14.25" customHeight="1" x14ac:dyDescent="0.35">
      <c r="B319" s="15"/>
      <c r="C319" s="15"/>
      <c r="D319" s="15"/>
      <c r="E319" s="15"/>
      <c r="F319" s="15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2"/>
      <c r="U319" s="40"/>
      <c r="V319" s="40"/>
      <c r="W319" s="40"/>
      <c r="X319" s="40"/>
      <c r="Y319" s="40"/>
      <c r="Z319" s="40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BB319" s="15"/>
      <c r="BC319" s="15"/>
      <c r="BD319" s="15"/>
      <c r="BE319" s="15"/>
      <c r="BF319" s="15"/>
      <c r="BG319" s="15"/>
      <c r="BK319" s="21"/>
      <c r="BL319" s="21"/>
      <c r="BP319" s="21"/>
      <c r="BQ319" s="21"/>
      <c r="BU319" s="21"/>
      <c r="BV319" s="21"/>
      <c r="BZ319" s="21"/>
      <c r="CA319" s="21"/>
    </row>
    <row r="320" spans="2:79" ht="14.25" customHeight="1" x14ac:dyDescent="0.35">
      <c r="B320" s="15"/>
      <c r="C320" s="15"/>
      <c r="D320" s="15"/>
      <c r="E320" s="15"/>
      <c r="F320" s="15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2"/>
      <c r="U320" s="40"/>
      <c r="V320" s="40"/>
      <c r="W320" s="40"/>
      <c r="X320" s="40"/>
      <c r="Y320" s="40"/>
      <c r="Z320" s="40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BB320" s="15"/>
      <c r="BC320" s="15"/>
      <c r="BD320" s="15"/>
      <c r="BE320" s="15"/>
      <c r="BF320" s="15"/>
      <c r="BG320" s="15"/>
      <c r="BK320" s="21"/>
      <c r="BL320" s="21"/>
      <c r="BP320" s="21"/>
      <c r="BQ320" s="21"/>
      <c r="BU320" s="21"/>
      <c r="BV320" s="21"/>
      <c r="BZ320" s="21"/>
      <c r="CA320" s="21"/>
    </row>
    <row r="321" spans="2:79" ht="14.25" customHeight="1" x14ac:dyDescent="0.35">
      <c r="B321" s="15"/>
      <c r="C321" s="15"/>
      <c r="D321" s="15"/>
      <c r="E321" s="15"/>
      <c r="F321" s="15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2"/>
      <c r="U321" s="40"/>
      <c r="V321" s="40"/>
      <c r="W321" s="40"/>
      <c r="X321" s="40"/>
      <c r="Y321" s="40"/>
      <c r="Z321" s="40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BB321" s="15"/>
      <c r="BC321" s="15"/>
      <c r="BD321" s="15"/>
      <c r="BE321" s="15"/>
      <c r="BF321" s="15"/>
      <c r="BG321" s="15"/>
      <c r="BK321" s="21"/>
      <c r="BL321" s="21"/>
      <c r="BP321" s="21"/>
      <c r="BQ321" s="21"/>
      <c r="BU321" s="21"/>
      <c r="BV321" s="21"/>
      <c r="BZ321" s="21"/>
      <c r="CA321" s="21"/>
    </row>
    <row r="322" spans="2:79" ht="14.25" customHeight="1" x14ac:dyDescent="0.35">
      <c r="B322" s="15"/>
      <c r="C322" s="15"/>
      <c r="D322" s="15"/>
      <c r="E322" s="15"/>
      <c r="F322" s="15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2"/>
      <c r="U322" s="40"/>
      <c r="V322" s="40"/>
      <c r="W322" s="40"/>
      <c r="X322" s="40"/>
      <c r="Y322" s="40"/>
      <c r="Z322" s="40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BB322" s="15"/>
      <c r="BC322" s="15"/>
      <c r="BD322" s="15"/>
      <c r="BE322" s="15"/>
      <c r="BF322" s="15"/>
      <c r="BG322" s="15"/>
      <c r="BK322" s="21"/>
      <c r="BL322" s="21"/>
      <c r="BP322" s="21"/>
      <c r="BQ322" s="21"/>
      <c r="BU322" s="21"/>
      <c r="BV322" s="21"/>
      <c r="BZ322" s="21"/>
      <c r="CA322" s="21"/>
    </row>
    <row r="323" spans="2:79" ht="14.25" customHeight="1" x14ac:dyDescent="0.35">
      <c r="B323" s="15"/>
      <c r="C323" s="15"/>
      <c r="D323" s="15"/>
      <c r="E323" s="15"/>
      <c r="F323" s="15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2"/>
      <c r="U323" s="40"/>
      <c r="V323" s="40"/>
      <c r="W323" s="40"/>
      <c r="X323" s="40"/>
      <c r="Y323" s="40"/>
      <c r="Z323" s="40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BB323" s="15"/>
      <c r="BC323" s="15"/>
      <c r="BD323" s="15"/>
      <c r="BE323" s="15"/>
      <c r="BF323" s="15"/>
      <c r="BG323" s="15"/>
      <c r="BK323" s="21"/>
      <c r="BL323" s="21"/>
      <c r="BP323" s="21"/>
      <c r="BQ323" s="21"/>
      <c r="BU323" s="21"/>
      <c r="BV323" s="21"/>
      <c r="BZ323" s="21"/>
      <c r="CA323" s="21"/>
    </row>
    <row r="324" spans="2:79" ht="14.25" customHeight="1" x14ac:dyDescent="0.35">
      <c r="B324" s="15"/>
      <c r="C324" s="15"/>
      <c r="D324" s="15"/>
      <c r="E324" s="15"/>
      <c r="F324" s="15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2"/>
      <c r="U324" s="40"/>
      <c r="V324" s="40"/>
      <c r="W324" s="40"/>
      <c r="X324" s="40"/>
      <c r="Y324" s="40"/>
      <c r="Z324" s="40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BB324" s="15"/>
      <c r="BC324" s="15"/>
      <c r="BD324" s="15"/>
      <c r="BE324" s="15"/>
      <c r="BF324" s="15"/>
      <c r="BG324" s="15"/>
      <c r="BK324" s="21"/>
      <c r="BL324" s="21"/>
      <c r="BP324" s="21"/>
      <c r="BQ324" s="21"/>
      <c r="BU324" s="21"/>
      <c r="BV324" s="21"/>
      <c r="BZ324" s="21"/>
      <c r="CA324" s="21"/>
    </row>
    <row r="325" spans="2:79" ht="14.25" customHeight="1" x14ac:dyDescent="0.35">
      <c r="B325" s="15"/>
      <c r="C325" s="15"/>
      <c r="D325" s="15"/>
      <c r="E325" s="15"/>
      <c r="F325" s="15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2"/>
      <c r="U325" s="40"/>
      <c r="V325" s="40"/>
      <c r="W325" s="40"/>
      <c r="X325" s="40"/>
      <c r="Y325" s="40"/>
      <c r="Z325" s="40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BB325" s="15"/>
      <c r="BC325" s="15"/>
      <c r="BD325" s="15"/>
      <c r="BE325" s="15"/>
      <c r="BF325" s="15"/>
      <c r="BG325" s="15"/>
      <c r="BK325" s="21"/>
      <c r="BL325" s="21"/>
      <c r="BP325" s="21"/>
      <c r="BQ325" s="21"/>
      <c r="BU325" s="21"/>
      <c r="BV325" s="21"/>
      <c r="BZ325" s="21"/>
      <c r="CA325" s="21"/>
    </row>
    <row r="326" spans="2:79" ht="14.25" customHeight="1" x14ac:dyDescent="0.35">
      <c r="B326" s="15"/>
      <c r="C326" s="15"/>
      <c r="D326" s="15"/>
      <c r="E326" s="15"/>
      <c r="F326" s="15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2"/>
      <c r="U326" s="40"/>
      <c r="V326" s="40"/>
      <c r="W326" s="40"/>
      <c r="X326" s="40"/>
      <c r="Y326" s="40"/>
      <c r="Z326" s="40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BB326" s="15"/>
      <c r="BC326" s="15"/>
      <c r="BD326" s="15"/>
      <c r="BE326" s="15"/>
      <c r="BF326" s="15"/>
      <c r="BG326" s="15"/>
      <c r="BK326" s="21"/>
      <c r="BL326" s="21"/>
      <c r="BP326" s="21"/>
      <c r="BQ326" s="21"/>
      <c r="BU326" s="21"/>
      <c r="BV326" s="21"/>
      <c r="BZ326" s="21"/>
      <c r="CA326" s="21"/>
    </row>
    <row r="327" spans="2:79" ht="14.25" customHeight="1" x14ac:dyDescent="0.35">
      <c r="B327" s="15"/>
      <c r="C327" s="15"/>
      <c r="D327" s="15"/>
      <c r="E327" s="15"/>
      <c r="F327" s="15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2"/>
      <c r="U327" s="40"/>
      <c r="V327" s="40"/>
      <c r="W327" s="40"/>
      <c r="X327" s="40"/>
      <c r="Y327" s="40"/>
      <c r="Z327" s="40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BB327" s="15"/>
      <c r="BC327" s="15"/>
      <c r="BD327" s="15"/>
      <c r="BE327" s="15"/>
      <c r="BF327" s="15"/>
      <c r="BG327" s="15"/>
      <c r="BK327" s="21"/>
      <c r="BL327" s="21"/>
      <c r="BP327" s="21"/>
      <c r="BQ327" s="21"/>
      <c r="BU327" s="21"/>
      <c r="BV327" s="21"/>
      <c r="BZ327" s="21"/>
      <c r="CA327" s="21"/>
    </row>
    <row r="328" spans="2:79" ht="14.25" customHeight="1" x14ac:dyDescent="0.35">
      <c r="B328" s="15"/>
      <c r="C328" s="15"/>
      <c r="D328" s="15"/>
      <c r="E328" s="15"/>
      <c r="F328" s="15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2"/>
      <c r="U328" s="40"/>
      <c r="V328" s="40"/>
      <c r="W328" s="40"/>
      <c r="X328" s="40"/>
      <c r="Y328" s="40"/>
      <c r="Z328" s="40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BB328" s="15"/>
      <c r="BC328" s="15"/>
      <c r="BD328" s="15"/>
      <c r="BE328" s="15"/>
      <c r="BF328" s="15"/>
      <c r="BG328" s="15"/>
      <c r="BK328" s="21"/>
      <c r="BL328" s="21"/>
      <c r="BP328" s="21"/>
      <c r="BQ328" s="21"/>
      <c r="BU328" s="21"/>
      <c r="BV328" s="21"/>
      <c r="BZ328" s="21"/>
      <c r="CA328" s="21"/>
    </row>
    <row r="329" spans="2:79" ht="14.25" customHeight="1" x14ac:dyDescent="0.35">
      <c r="B329" s="15"/>
      <c r="C329" s="15"/>
      <c r="D329" s="15"/>
      <c r="E329" s="15"/>
      <c r="F329" s="15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2"/>
      <c r="U329" s="40"/>
      <c r="V329" s="40"/>
      <c r="W329" s="40"/>
      <c r="X329" s="40"/>
      <c r="Y329" s="40"/>
      <c r="Z329" s="40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BB329" s="15"/>
      <c r="BC329" s="15"/>
      <c r="BD329" s="15"/>
      <c r="BE329" s="15"/>
      <c r="BF329" s="15"/>
      <c r="BG329" s="15"/>
      <c r="BK329" s="21"/>
      <c r="BL329" s="21"/>
      <c r="BP329" s="21"/>
      <c r="BQ329" s="21"/>
      <c r="BU329" s="21"/>
      <c r="BV329" s="21"/>
      <c r="BZ329" s="21"/>
      <c r="CA329" s="21"/>
    </row>
    <row r="330" spans="2:79" ht="14.25" customHeight="1" x14ac:dyDescent="0.35">
      <c r="B330" s="15"/>
      <c r="C330" s="15"/>
      <c r="D330" s="15"/>
      <c r="E330" s="15"/>
      <c r="F330" s="15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2"/>
      <c r="U330" s="40"/>
      <c r="V330" s="40"/>
      <c r="W330" s="40"/>
      <c r="X330" s="40"/>
      <c r="Y330" s="40"/>
      <c r="Z330" s="40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BB330" s="15"/>
      <c r="BC330" s="15"/>
      <c r="BD330" s="15"/>
      <c r="BE330" s="15"/>
      <c r="BF330" s="15"/>
      <c r="BG330" s="15"/>
      <c r="BK330" s="21"/>
      <c r="BL330" s="21"/>
      <c r="BP330" s="21"/>
      <c r="BQ330" s="21"/>
      <c r="BU330" s="21"/>
      <c r="BV330" s="21"/>
      <c r="BZ330" s="21"/>
      <c r="CA330" s="21"/>
    </row>
    <row r="331" spans="2:79" ht="14.25" customHeight="1" x14ac:dyDescent="0.35">
      <c r="B331" s="15"/>
      <c r="C331" s="15"/>
      <c r="D331" s="15"/>
      <c r="E331" s="15"/>
      <c r="F331" s="15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2"/>
      <c r="U331" s="40"/>
      <c r="V331" s="40"/>
      <c r="W331" s="40"/>
      <c r="X331" s="40"/>
      <c r="Y331" s="40"/>
      <c r="Z331" s="40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BB331" s="15"/>
      <c r="BC331" s="15"/>
      <c r="BD331" s="15"/>
      <c r="BE331" s="15"/>
      <c r="BF331" s="15"/>
      <c r="BG331" s="15"/>
      <c r="BK331" s="21"/>
      <c r="BL331" s="21"/>
      <c r="BP331" s="21"/>
      <c r="BQ331" s="21"/>
      <c r="BU331" s="21"/>
      <c r="BV331" s="21"/>
      <c r="BZ331" s="21"/>
      <c r="CA331" s="21"/>
    </row>
    <row r="332" spans="2:79" ht="14.25" customHeight="1" x14ac:dyDescent="0.35">
      <c r="B332" s="15"/>
      <c r="C332" s="15"/>
      <c r="D332" s="15"/>
      <c r="E332" s="15"/>
      <c r="F332" s="15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2"/>
      <c r="U332" s="40"/>
      <c r="V332" s="40"/>
      <c r="W332" s="40"/>
      <c r="X332" s="40"/>
      <c r="Y332" s="40"/>
      <c r="Z332" s="40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BB332" s="15"/>
      <c r="BC332" s="15"/>
      <c r="BD332" s="15"/>
      <c r="BE332" s="15"/>
      <c r="BF332" s="15"/>
      <c r="BG332" s="15"/>
      <c r="BK332" s="21"/>
      <c r="BL332" s="21"/>
      <c r="BP332" s="21"/>
      <c r="BQ332" s="21"/>
      <c r="BU332" s="21"/>
      <c r="BV332" s="21"/>
      <c r="BZ332" s="21"/>
      <c r="CA332" s="21"/>
    </row>
    <row r="333" spans="2:79" ht="14.25" customHeight="1" x14ac:dyDescent="0.35">
      <c r="B333" s="15"/>
      <c r="C333" s="15"/>
      <c r="D333" s="15"/>
      <c r="E333" s="15"/>
      <c r="F333" s="15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2"/>
      <c r="U333" s="40"/>
      <c r="V333" s="40"/>
      <c r="W333" s="40"/>
      <c r="X333" s="40"/>
      <c r="Y333" s="40"/>
      <c r="Z333" s="40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BB333" s="15"/>
      <c r="BC333" s="15"/>
      <c r="BD333" s="15"/>
      <c r="BE333" s="15"/>
      <c r="BF333" s="15"/>
      <c r="BG333" s="15"/>
      <c r="BK333" s="21"/>
      <c r="BL333" s="21"/>
      <c r="BP333" s="21"/>
      <c r="BQ333" s="21"/>
      <c r="BU333" s="21"/>
      <c r="BV333" s="21"/>
      <c r="BZ333" s="21"/>
      <c r="CA333" s="21"/>
    </row>
    <row r="334" spans="2:79" ht="14.25" customHeight="1" x14ac:dyDescent="0.35">
      <c r="B334" s="15"/>
      <c r="C334" s="15"/>
      <c r="D334" s="15"/>
      <c r="E334" s="15"/>
      <c r="F334" s="15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2"/>
      <c r="U334" s="40"/>
      <c r="V334" s="40"/>
      <c r="W334" s="40"/>
      <c r="X334" s="40"/>
      <c r="Y334" s="40"/>
      <c r="Z334" s="40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BB334" s="15"/>
      <c r="BC334" s="15"/>
      <c r="BD334" s="15"/>
      <c r="BE334" s="15"/>
      <c r="BF334" s="15"/>
      <c r="BG334" s="15"/>
      <c r="BK334" s="21"/>
      <c r="BL334" s="21"/>
      <c r="BP334" s="21"/>
      <c r="BQ334" s="21"/>
      <c r="BU334" s="21"/>
      <c r="BV334" s="21"/>
      <c r="BZ334" s="21"/>
      <c r="CA334" s="21"/>
    </row>
    <row r="335" spans="2:79" ht="14.25" customHeight="1" x14ac:dyDescent="0.35">
      <c r="B335" s="15"/>
      <c r="C335" s="15"/>
      <c r="D335" s="15"/>
      <c r="E335" s="15"/>
      <c r="F335" s="15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2"/>
      <c r="U335" s="40"/>
      <c r="V335" s="40"/>
      <c r="W335" s="40"/>
      <c r="X335" s="40"/>
      <c r="Y335" s="40"/>
      <c r="Z335" s="40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BB335" s="15"/>
      <c r="BC335" s="15"/>
      <c r="BD335" s="15"/>
      <c r="BE335" s="15"/>
      <c r="BF335" s="15"/>
      <c r="BG335" s="15"/>
      <c r="BK335" s="21"/>
      <c r="BL335" s="21"/>
      <c r="BP335" s="21"/>
      <c r="BQ335" s="21"/>
      <c r="BU335" s="21"/>
      <c r="BV335" s="21"/>
      <c r="BZ335" s="21"/>
      <c r="CA335" s="21"/>
    </row>
    <row r="336" spans="2:79" ht="14.25" customHeight="1" x14ac:dyDescent="0.35">
      <c r="B336" s="15"/>
      <c r="C336" s="15"/>
      <c r="D336" s="15"/>
      <c r="E336" s="15"/>
      <c r="F336" s="15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2"/>
      <c r="U336" s="40"/>
      <c r="V336" s="40"/>
      <c r="W336" s="40"/>
      <c r="X336" s="40"/>
      <c r="Y336" s="40"/>
      <c r="Z336" s="40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BB336" s="15"/>
      <c r="BC336" s="15"/>
      <c r="BD336" s="15"/>
      <c r="BE336" s="15"/>
      <c r="BF336" s="15"/>
      <c r="BG336" s="15"/>
      <c r="BK336" s="21"/>
      <c r="BL336" s="21"/>
      <c r="BP336" s="21"/>
      <c r="BQ336" s="21"/>
      <c r="BU336" s="21"/>
      <c r="BV336" s="21"/>
      <c r="BZ336" s="21"/>
      <c r="CA336" s="21"/>
    </row>
    <row r="337" spans="2:79" ht="14.25" customHeight="1" x14ac:dyDescent="0.35">
      <c r="B337" s="15"/>
      <c r="C337" s="15"/>
      <c r="D337" s="15"/>
      <c r="E337" s="15"/>
      <c r="F337" s="15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2"/>
      <c r="U337" s="40"/>
      <c r="V337" s="40"/>
      <c r="W337" s="40"/>
      <c r="X337" s="40"/>
      <c r="Y337" s="40"/>
      <c r="Z337" s="40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BB337" s="15"/>
      <c r="BC337" s="15"/>
      <c r="BD337" s="15"/>
      <c r="BE337" s="15"/>
      <c r="BF337" s="15"/>
      <c r="BG337" s="15"/>
      <c r="BK337" s="21"/>
      <c r="BL337" s="21"/>
      <c r="BP337" s="21"/>
      <c r="BQ337" s="21"/>
      <c r="BU337" s="21"/>
      <c r="BV337" s="21"/>
      <c r="BZ337" s="21"/>
      <c r="CA337" s="21"/>
    </row>
    <row r="338" spans="2:79" ht="14.25" customHeight="1" x14ac:dyDescent="0.35">
      <c r="B338" s="15"/>
      <c r="C338" s="15"/>
      <c r="D338" s="15"/>
      <c r="E338" s="15"/>
      <c r="F338" s="15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2"/>
      <c r="U338" s="40"/>
      <c r="V338" s="40"/>
      <c r="W338" s="40"/>
      <c r="X338" s="40"/>
      <c r="Y338" s="40"/>
      <c r="Z338" s="40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BB338" s="15"/>
      <c r="BC338" s="15"/>
      <c r="BD338" s="15"/>
      <c r="BE338" s="15"/>
      <c r="BF338" s="15"/>
      <c r="BG338" s="15"/>
      <c r="BK338" s="21"/>
      <c r="BL338" s="21"/>
      <c r="BP338" s="21"/>
      <c r="BQ338" s="21"/>
      <c r="BU338" s="21"/>
      <c r="BV338" s="21"/>
      <c r="BZ338" s="21"/>
      <c r="CA338" s="21"/>
    </row>
    <row r="339" spans="2:79" ht="14.25" customHeight="1" x14ac:dyDescent="0.35">
      <c r="B339" s="15"/>
      <c r="C339" s="15"/>
      <c r="D339" s="15"/>
      <c r="E339" s="15"/>
      <c r="F339" s="15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2"/>
      <c r="U339" s="40"/>
      <c r="V339" s="40"/>
      <c r="W339" s="40"/>
      <c r="X339" s="40"/>
      <c r="Y339" s="40"/>
      <c r="Z339" s="40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BB339" s="15"/>
      <c r="BC339" s="15"/>
      <c r="BD339" s="15"/>
      <c r="BE339" s="15"/>
      <c r="BF339" s="15"/>
      <c r="BG339" s="15"/>
      <c r="BK339" s="21"/>
      <c r="BL339" s="21"/>
      <c r="BP339" s="21"/>
      <c r="BQ339" s="21"/>
      <c r="BU339" s="21"/>
      <c r="BV339" s="21"/>
      <c r="BZ339" s="21"/>
      <c r="CA339" s="21"/>
    </row>
    <row r="340" spans="2:79" ht="14.25" customHeight="1" x14ac:dyDescent="0.35">
      <c r="B340" s="15"/>
      <c r="C340" s="15"/>
      <c r="D340" s="15"/>
      <c r="E340" s="15"/>
      <c r="F340" s="15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2"/>
      <c r="U340" s="40"/>
      <c r="V340" s="40"/>
      <c r="W340" s="40"/>
      <c r="X340" s="40"/>
      <c r="Y340" s="40"/>
      <c r="Z340" s="40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BB340" s="15"/>
      <c r="BC340" s="15"/>
      <c r="BD340" s="15"/>
      <c r="BE340" s="15"/>
      <c r="BF340" s="15"/>
      <c r="BG340" s="15"/>
      <c r="BK340" s="21"/>
      <c r="BL340" s="21"/>
      <c r="BP340" s="21"/>
      <c r="BQ340" s="21"/>
      <c r="BU340" s="21"/>
      <c r="BV340" s="21"/>
      <c r="BZ340" s="21"/>
      <c r="CA340" s="21"/>
    </row>
    <row r="341" spans="2:79" ht="14.25" customHeight="1" x14ac:dyDescent="0.35">
      <c r="B341" s="15"/>
      <c r="C341" s="15"/>
      <c r="D341" s="15"/>
      <c r="E341" s="15"/>
      <c r="F341" s="15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2"/>
      <c r="U341" s="40"/>
      <c r="V341" s="40"/>
      <c r="W341" s="40"/>
      <c r="X341" s="40"/>
      <c r="Y341" s="40"/>
      <c r="Z341" s="40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BB341" s="15"/>
      <c r="BC341" s="15"/>
      <c r="BD341" s="15"/>
      <c r="BE341" s="15"/>
      <c r="BF341" s="15"/>
      <c r="BG341" s="15"/>
      <c r="BK341" s="21"/>
      <c r="BL341" s="21"/>
      <c r="BP341" s="21"/>
      <c r="BQ341" s="21"/>
      <c r="BU341" s="21"/>
      <c r="BV341" s="21"/>
      <c r="BZ341" s="21"/>
      <c r="CA341" s="21"/>
    </row>
    <row r="342" spans="2:79" ht="14.25" customHeight="1" x14ac:dyDescent="0.35">
      <c r="B342" s="15"/>
      <c r="C342" s="15"/>
      <c r="D342" s="15"/>
      <c r="E342" s="15"/>
      <c r="F342" s="15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2"/>
      <c r="U342" s="40"/>
      <c r="V342" s="40"/>
      <c r="W342" s="40"/>
      <c r="X342" s="40"/>
      <c r="Y342" s="40"/>
      <c r="Z342" s="40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BB342" s="15"/>
      <c r="BC342" s="15"/>
      <c r="BD342" s="15"/>
      <c r="BE342" s="15"/>
      <c r="BF342" s="15"/>
      <c r="BG342" s="15"/>
      <c r="BK342" s="21"/>
      <c r="BL342" s="21"/>
      <c r="BP342" s="21"/>
      <c r="BQ342" s="21"/>
      <c r="BU342" s="21"/>
      <c r="BV342" s="21"/>
      <c r="BZ342" s="21"/>
      <c r="CA342" s="21"/>
    </row>
    <row r="343" spans="2:79" ht="14.25" customHeight="1" x14ac:dyDescent="0.35">
      <c r="B343" s="15"/>
      <c r="C343" s="15"/>
      <c r="D343" s="15"/>
      <c r="E343" s="15"/>
      <c r="F343" s="15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2"/>
      <c r="U343" s="40"/>
      <c r="V343" s="40"/>
      <c r="W343" s="40"/>
      <c r="X343" s="40"/>
      <c r="Y343" s="40"/>
      <c r="Z343" s="40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BB343" s="15"/>
      <c r="BC343" s="15"/>
      <c r="BD343" s="15"/>
      <c r="BE343" s="15"/>
      <c r="BF343" s="15"/>
      <c r="BG343" s="15"/>
      <c r="BK343" s="21"/>
      <c r="BL343" s="21"/>
      <c r="BP343" s="21"/>
      <c r="BQ343" s="21"/>
      <c r="BU343" s="21"/>
      <c r="BV343" s="21"/>
      <c r="BZ343" s="21"/>
      <c r="CA343" s="21"/>
    </row>
    <row r="344" spans="2:79" ht="14.25" customHeight="1" x14ac:dyDescent="0.35">
      <c r="B344" s="15"/>
      <c r="C344" s="15"/>
      <c r="D344" s="15"/>
      <c r="E344" s="15"/>
      <c r="F344" s="15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2"/>
      <c r="U344" s="40"/>
      <c r="V344" s="40"/>
      <c r="W344" s="40"/>
      <c r="X344" s="40"/>
      <c r="Y344" s="40"/>
      <c r="Z344" s="40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BB344" s="15"/>
      <c r="BC344" s="15"/>
      <c r="BD344" s="15"/>
      <c r="BE344" s="15"/>
      <c r="BF344" s="15"/>
      <c r="BG344" s="15"/>
      <c r="BK344" s="21"/>
      <c r="BL344" s="21"/>
      <c r="BP344" s="21"/>
      <c r="BQ344" s="21"/>
      <c r="BU344" s="21"/>
      <c r="BV344" s="21"/>
      <c r="BZ344" s="21"/>
      <c r="CA344" s="21"/>
    </row>
    <row r="345" spans="2:79" ht="14.25" customHeight="1" x14ac:dyDescent="0.35">
      <c r="B345" s="15"/>
      <c r="C345" s="15"/>
      <c r="D345" s="15"/>
      <c r="E345" s="15"/>
      <c r="F345" s="15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2"/>
      <c r="U345" s="40"/>
      <c r="V345" s="40"/>
      <c r="W345" s="40"/>
      <c r="X345" s="40"/>
      <c r="Y345" s="40"/>
      <c r="Z345" s="40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BB345" s="15"/>
      <c r="BC345" s="15"/>
      <c r="BD345" s="15"/>
      <c r="BE345" s="15"/>
      <c r="BF345" s="15"/>
      <c r="BG345" s="15"/>
      <c r="BK345" s="21"/>
      <c r="BL345" s="21"/>
      <c r="BP345" s="21"/>
      <c r="BQ345" s="21"/>
      <c r="BU345" s="21"/>
      <c r="BV345" s="21"/>
      <c r="BZ345" s="21"/>
      <c r="CA345" s="21"/>
    </row>
    <row r="346" spans="2:79" ht="14.25" customHeight="1" x14ac:dyDescent="0.35">
      <c r="B346" s="15"/>
      <c r="C346" s="15"/>
      <c r="D346" s="15"/>
      <c r="E346" s="15"/>
      <c r="F346" s="15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2"/>
      <c r="U346" s="40"/>
      <c r="V346" s="40"/>
      <c r="W346" s="40"/>
      <c r="X346" s="40"/>
      <c r="Y346" s="40"/>
      <c r="Z346" s="40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BB346" s="15"/>
      <c r="BC346" s="15"/>
      <c r="BD346" s="15"/>
      <c r="BE346" s="15"/>
      <c r="BF346" s="15"/>
      <c r="BG346" s="15"/>
      <c r="BK346" s="21"/>
      <c r="BL346" s="21"/>
      <c r="BP346" s="21"/>
      <c r="BQ346" s="21"/>
      <c r="BU346" s="21"/>
      <c r="BV346" s="21"/>
      <c r="BZ346" s="21"/>
      <c r="CA346" s="21"/>
    </row>
    <row r="347" spans="2:79" ht="14.25" customHeight="1" x14ac:dyDescent="0.35">
      <c r="B347" s="15"/>
      <c r="C347" s="15"/>
      <c r="D347" s="15"/>
      <c r="E347" s="15"/>
      <c r="F347" s="15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2"/>
      <c r="U347" s="40"/>
      <c r="V347" s="40"/>
      <c r="W347" s="40"/>
      <c r="X347" s="40"/>
      <c r="Y347" s="40"/>
      <c r="Z347" s="40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BB347" s="15"/>
      <c r="BC347" s="15"/>
      <c r="BD347" s="15"/>
      <c r="BE347" s="15"/>
      <c r="BF347" s="15"/>
      <c r="BG347" s="15"/>
      <c r="BK347" s="21"/>
      <c r="BL347" s="21"/>
      <c r="BP347" s="21"/>
      <c r="BQ347" s="21"/>
      <c r="BU347" s="21"/>
      <c r="BV347" s="21"/>
      <c r="BZ347" s="21"/>
      <c r="CA347" s="21"/>
    </row>
    <row r="348" spans="2:79" ht="14.25" customHeight="1" x14ac:dyDescent="0.35">
      <c r="B348" s="15"/>
      <c r="C348" s="15"/>
      <c r="D348" s="15"/>
      <c r="E348" s="15"/>
      <c r="F348" s="15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2"/>
      <c r="U348" s="40"/>
      <c r="V348" s="40"/>
      <c r="W348" s="40"/>
      <c r="X348" s="40"/>
      <c r="Y348" s="40"/>
      <c r="Z348" s="40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BB348" s="15"/>
      <c r="BC348" s="15"/>
      <c r="BD348" s="15"/>
      <c r="BE348" s="15"/>
      <c r="BF348" s="15"/>
      <c r="BG348" s="15"/>
      <c r="BK348" s="21"/>
      <c r="BL348" s="21"/>
      <c r="BP348" s="21"/>
      <c r="BQ348" s="21"/>
      <c r="BU348" s="21"/>
      <c r="BV348" s="21"/>
      <c r="BZ348" s="21"/>
      <c r="CA348" s="21"/>
    </row>
    <row r="349" spans="2:79" ht="14.25" customHeight="1" x14ac:dyDescent="0.35">
      <c r="B349" s="15"/>
      <c r="C349" s="15"/>
      <c r="D349" s="15"/>
      <c r="E349" s="15"/>
      <c r="F349" s="15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2"/>
      <c r="U349" s="40"/>
      <c r="V349" s="40"/>
      <c r="W349" s="40"/>
      <c r="X349" s="40"/>
      <c r="Y349" s="40"/>
      <c r="Z349" s="40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BB349" s="15"/>
      <c r="BC349" s="15"/>
      <c r="BD349" s="15"/>
      <c r="BE349" s="15"/>
      <c r="BF349" s="15"/>
      <c r="BG349" s="15"/>
      <c r="BK349" s="21"/>
      <c r="BL349" s="21"/>
      <c r="BP349" s="21"/>
      <c r="BQ349" s="21"/>
      <c r="BU349" s="21"/>
      <c r="BV349" s="21"/>
      <c r="BZ349" s="21"/>
      <c r="CA349" s="21"/>
    </row>
    <row r="350" spans="2:79" ht="14.25" customHeight="1" x14ac:dyDescent="0.35">
      <c r="B350" s="15"/>
      <c r="C350" s="15"/>
      <c r="D350" s="15"/>
      <c r="E350" s="15"/>
      <c r="F350" s="15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2"/>
      <c r="U350" s="40"/>
      <c r="V350" s="40"/>
      <c r="W350" s="40"/>
      <c r="X350" s="40"/>
      <c r="Y350" s="40"/>
      <c r="Z350" s="40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BB350" s="15"/>
      <c r="BC350" s="15"/>
      <c r="BD350" s="15"/>
      <c r="BE350" s="15"/>
      <c r="BF350" s="15"/>
      <c r="BG350" s="15"/>
      <c r="BK350" s="21"/>
      <c r="BL350" s="21"/>
      <c r="BP350" s="21"/>
      <c r="BQ350" s="21"/>
      <c r="BU350" s="21"/>
      <c r="BV350" s="21"/>
      <c r="BZ350" s="21"/>
      <c r="CA350" s="21"/>
    </row>
    <row r="351" spans="2:79" ht="14.25" customHeight="1" x14ac:dyDescent="0.35">
      <c r="B351" s="15"/>
      <c r="C351" s="15"/>
      <c r="D351" s="15"/>
      <c r="E351" s="15"/>
      <c r="F351" s="15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2"/>
      <c r="U351" s="40"/>
      <c r="V351" s="40"/>
      <c r="W351" s="40"/>
      <c r="X351" s="40"/>
      <c r="Y351" s="40"/>
      <c r="Z351" s="40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BB351" s="15"/>
      <c r="BC351" s="15"/>
      <c r="BD351" s="15"/>
      <c r="BE351" s="15"/>
      <c r="BF351" s="15"/>
      <c r="BG351" s="15"/>
      <c r="BK351" s="21"/>
      <c r="BL351" s="21"/>
      <c r="BP351" s="21"/>
      <c r="BQ351" s="21"/>
      <c r="BU351" s="21"/>
      <c r="BV351" s="21"/>
      <c r="BZ351" s="21"/>
      <c r="CA351" s="21"/>
    </row>
    <row r="352" spans="2:79" ht="14.25" customHeight="1" x14ac:dyDescent="0.35">
      <c r="B352" s="15"/>
      <c r="C352" s="15"/>
      <c r="D352" s="15"/>
      <c r="E352" s="15"/>
      <c r="F352" s="15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2"/>
      <c r="U352" s="40"/>
      <c r="V352" s="40"/>
      <c r="W352" s="40"/>
      <c r="X352" s="40"/>
      <c r="Y352" s="40"/>
      <c r="Z352" s="40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BB352" s="15"/>
      <c r="BC352" s="15"/>
      <c r="BD352" s="15"/>
      <c r="BE352" s="15"/>
      <c r="BF352" s="15"/>
      <c r="BG352" s="15"/>
      <c r="BK352" s="21"/>
      <c r="BL352" s="21"/>
      <c r="BP352" s="21"/>
      <c r="BQ352" s="21"/>
      <c r="BU352" s="21"/>
      <c r="BV352" s="21"/>
      <c r="BZ352" s="21"/>
      <c r="CA352" s="21"/>
    </row>
    <row r="353" spans="2:79" ht="14.25" customHeight="1" x14ac:dyDescent="0.35">
      <c r="B353" s="15"/>
      <c r="C353" s="15"/>
      <c r="D353" s="15"/>
      <c r="E353" s="15"/>
      <c r="F353" s="15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2"/>
      <c r="U353" s="40"/>
      <c r="V353" s="40"/>
      <c r="W353" s="40"/>
      <c r="X353" s="40"/>
      <c r="Y353" s="40"/>
      <c r="Z353" s="40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BB353" s="15"/>
      <c r="BC353" s="15"/>
      <c r="BD353" s="15"/>
      <c r="BE353" s="15"/>
      <c r="BF353" s="15"/>
      <c r="BG353" s="15"/>
      <c r="BK353" s="21"/>
      <c r="BL353" s="21"/>
      <c r="BP353" s="21"/>
      <c r="BQ353" s="21"/>
      <c r="BU353" s="21"/>
      <c r="BV353" s="21"/>
      <c r="BZ353" s="21"/>
      <c r="CA353" s="21"/>
    </row>
    <row r="354" spans="2:79" ht="14.25" customHeight="1" x14ac:dyDescent="0.35">
      <c r="B354" s="15"/>
      <c r="C354" s="15"/>
      <c r="D354" s="15"/>
      <c r="E354" s="15"/>
      <c r="F354" s="15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2"/>
      <c r="U354" s="40"/>
      <c r="V354" s="40"/>
      <c r="W354" s="40"/>
      <c r="X354" s="40"/>
      <c r="Y354" s="40"/>
      <c r="Z354" s="40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BB354" s="15"/>
      <c r="BC354" s="15"/>
      <c r="BD354" s="15"/>
      <c r="BE354" s="15"/>
      <c r="BF354" s="15"/>
      <c r="BG354" s="15"/>
      <c r="BK354" s="21"/>
      <c r="BL354" s="21"/>
      <c r="BP354" s="21"/>
      <c r="BQ354" s="21"/>
      <c r="BU354" s="21"/>
      <c r="BV354" s="21"/>
      <c r="BZ354" s="21"/>
      <c r="CA354" s="21"/>
    </row>
    <row r="355" spans="2:79" ht="14.25" customHeight="1" x14ac:dyDescent="0.35">
      <c r="B355" s="15"/>
      <c r="C355" s="15"/>
      <c r="D355" s="15"/>
      <c r="E355" s="15"/>
      <c r="F355" s="15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2"/>
      <c r="U355" s="40"/>
      <c r="V355" s="40"/>
      <c r="W355" s="40"/>
      <c r="X355" s="40"/>
      <c r="Y355" s="40"/>
      <c r="Z355" s="40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BB355" s="15"/>
      <c r="BC355" s="15"/>
      <c r="BD355" s="15"/>
      <c r="BE355" s="15"/>
      <c r="BF355" s="15"/>
      <c r="BG355" s="15"/>
      <c r="BK355" s="21"/>
      <c r="BL355" s="21"/>
      <c r="BP355" s="21"/>
      <c r="BQ355" s="21"/>
      <c r="BU355" s="21"/>
      <c r="BV355" s="21"/>
      <c r="BZ355" s="21"/>
      <c r="CA355" s="21"/>
    </row>
    <row r="356" spans="2:79" ht="14.25" customHeight="1" x14ac:dyDescent="0.35">
      <c r="B356" s="15"/>
      <c r="C356" s="15"/>
      <c r="D356" s="15"/>
      <c r="E356" s="15"/>
      <c r="F356" s="15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2"/>
      <c r="U356" s="40"/>
      <c r="V356" s="40"/>
      <c r="W356" s="40"/>
      <c r="X356" s="40"/>
      <c r="Y356" s="40"/>
      <c r="Z356" s="40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BB356" s="15"/>
      <c r="BC356" s="15"/>
      <c r="BD356" s="15"/>
      <c r="BE356" s="15"/>
      <c r="BF356" s="15"/>
      <c r="BG356" s="15"/>
      <c r="BK356" s="21"/>
      <c r="BL356" s="21"/>
      <c r="BP356" s="21"/>
      <c r="BQ356" s="21"/>
      <c r="BU356" s="21"/>
      <c r="BV356" s="21"/>
      <c r="BZ356" s="21"/>
      <c r="CA356" s="21"/>
    </row>
    <row r="357" spans="2:79" ht="14.25" customHeight="1" x14ac:dyDescent="0.35">
      <c r="B357" s="15"/>
      <c r="C357" s="15"/>
      <c r="D357" s="15"/>
      <c r="E357" s="15"/>
      <c r="F357" s="15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2"/>
      <c r="U357" s="40"/>
      <c r="V357" s="40"/>
      <c r="W357" s="40"/>
      <c r="X357" s="40"/>
      <c r="Y357" s="40"/>
      <c r="Z357" s="40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BB357" s="15"/>
      <c r="BC357" s="15"/>
      <c r="BD357" s="15"/>
      <c r="BE357" s="15"/>
      <c r="BF357" s="15"/>
      <c r="BG357" s="15"/>
      <c r="BK357" s="21"/>
      <c r="BL357" s="21"/>
      <c r="BP357" s="21"/>
      <c r="BQ357" s="21"/>
      <c r="BU357" s="21"/>
      <c r="BV357" s="21"/>
      <c r="BZ357" s="21"/>
      <c r="CA357" s="21"/>
    </row>
    <row r="358" spans="2:79" ht="14.25" customHeight="1" x14ac:dyDescent="0.35">
      <c r="B358" s="15"/>
      <c r="C358" s="15"/>
      <c r="D358" s="15"/>
      <c r="E358" s="15"/>
      <c r="F358" s="15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2"/>
      <c r="U358" s="40"/>
      <c r="V358" s="40"/>
      <c r="W358" s="40"/>
      <c r="X358" s="40"/>
      <c r="Y358" s="40"/>
      <c r="Z358" s="40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BB358" s="15"/>
      <c r="BC358" s="15"/>
      <c r="BD358" s="15"/>
      <c r="BE358" s="15"/>
      <c r="BF358" s="15"/>
      <c r="BG358" s="15"/>
      <c r="BK358" s="21"/>
      <c r="BL358" s="21"/>
      <c r="BP358" s="21"/>
      <c r="BQ358" s="21"/>
      <c r="BU358" s="21"/>
      <c r="BV358" s="21"/>
      <c r="BZ358" s="21"/>
      <c r="CA358" s="21"/>
    </row>
    <row r="359" spans="2:79" ht="14.25" customHeight="1" x14ac:dyDescent="0.35">
      <c r="B359" s="15"/>
      <c r="C359" s="15"/>
      <c r="D359" s="15"/>
      <c r="E359" s="15"/>
      <c r="F359" s="15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2"/>
      <c r="U359" s="40"/>
      <c r="V359" s="40"/>
      <c r="W359" s="40"/>
      <c r="X359" s="40"/>
      <c r="Y359" s="40"/>
      <c r="Z359" s="40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BB359" s="15"/>
      <c r="BC359" s="15"/>
      <c r="BD359" s="15"/>
      <c r="BE359" s="15"/>
      <c r="BF359" s="15"/>
      <c r="BG359" s="15"/>
      <c r="BK359" s="21"/>
      <c r="BL359" s="21"/>
      <c r="BP359" s="21"/>
      <c r="BQ359" s="21"/>
      <c r="BU359" s="21"/>
      <c r="BV359" s="21"/>
      <c r="BZ359" s="21"/>
      <c r="CA359" s="21"/>
    </row>
    <row r="360" spans="2:79" ht="14.25" customHeight="1" x14ac:dyDescent="0.35">
      <c r="B360" s="15"/>
      <c r="C360" s="15"/>
      <c r="D360" s="15"/>
      <c r="E360" s="15"/>
      <c r="F360" s="15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2"/>
      <c r="U360" s="40"/>
      <c r="V360" s="40"/>
      <c r="W360" s="40"/>
      <c r="X360" s="40"/>
      <c r="Y360" s="40"/>
      <c r="Z360" s="40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BB360" s="15"/>
      <c r="BC360" s="15"/>
      <c r="BD360" s="15"/>
      <c r="BE360" s="15"/>
      <c r="BF360" s="15"/>
      <c r="BG360" s="15"/>
      <c r="BK360" s="21"/>
      <c r="BL360" s="21"/>
      <c r="BP360" s="21"/>
      <c r="BQ360" s="21"/>
      <c r="BU360" s="21"/>
      <c r="BV360" s="21"/>
      <c r="BZ360" s="21"/>
      <c r="CA360" s="21"/>
    </row>
    <row r="361" spans="2:79" ht="14.25" customHeight="1" x14ac:dyDescent="0.35">
      <c r="B361" s="15"/>
      <c r="C361" s="15"/>
      <c r="D361" s="15"/>
      <c r="E361" s="15"/>
      <c r="F361" s="15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2"/>
      <c r="U361" s="40"/>
      <c r="V361" s="40"/>
      <c r="W361" s="40"/>
      <c r="X361" s="40"/>
      <c r="Y361" s="40"/>
      <c r="Z361" s="40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BB361" s="15"/>
      <c r="BC361" s="15"/>
      <c r="BD361" s="15"/>
      <c r="BE361" s="15"/>
      <c r="BF361" s="15"/>
      <c r="BG361" s="15"/>
      <c r="BK361" s="21"/>
      <c r="BL361" s="21"/>
      <c r="BP361" s="21"/>
      <c r="BQ361" s="21"/>
      <c r="BU361" s="21"/>
      <c r="BV361" s="21"/>
      <c r="BZ361" s="21"/>
      <c r="CA361" s="21"/>
    </row>
    <row r="362" spans="2:79" ht="14.25" customHeight="1" x14ac:dyDescent="0.35">
      <c r="B362" s="15"/>
      <c r="C362" s="15"/>
      <c r="D362" s="15"/>
      <c r="E362" s="15"/>
      <c r="F362" s="15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2"/>
      <c r="U362" s="40"/>
      <c r="V362" s="40"/>
      <c r="W362" s="40"/>
      <c r="X362" s="40"/>
      <c r="Y362" s="40"/>
      <c r="Z362" s="40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BB362" s="15"/>
      <c r="BC362" s="15"/>
      <c r="BD362" s="15"/>
      <c r="BE362" s="15"/>
      <c r="BF362" s="15"/>
      <c r="BG362" s="15"/>
      <c r="BK362" s="21"/>
      <c r="BL362" s="21"/>
      <c r="BP362" s="21"/>
      <c r="BQ362" s="21"/>
      <c r="BU362" s="21"/>
      <c r="BV362" s="21"/>
      <c r="BZ362" s="21"/>
      <c r="CA362" s="21"/>
    </row>
    <row r="363" spans="2:79" ht="14.25" customHeight="1" x14ac:dyDescent="0.35">
      <c r="B363" s="15"/>
      <c r="C363" s="15"/>
      <c r="D363" s="15"/>
      <c r="E363" s="15"/>
      <c r="F363" s="15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2"/>
      <c r="U363" s="40"/>
      <c r="V363" s="40"/>
      <c r="W363" s="40"/>
      <c r="X363" s="40"/>
      <c r="Y363" s="40"/>
      <c r="Z363" s="40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BB363" s="15"/>
      <c r="BC363" s="15"/>
      <c r="BD363" s="15"/>
      <c r="BE363" s="15"/>
      <c r="BF363" s="15"/>
      <c r="BG363" s="15"/>
      <c r="BK363" s="21"/>
      <c r="BL363" s="21"/>
      <c r="BP363" s="21"/>
      <c r="BQ363" s="21"/>
      <c r="BU363" s="21"/>
      <c r="BV363" s="21"/>
      <c r="BZ363" s="21"/>
      <c r="CA363" s="21"/>
    </row>
    <row r="364" spans="2:79" ht="14.25" customHeight="1" x14ac:dyDescent="0.35">
      <c r="B364" s="15"/>
      <c r="C364" s="15"/>
      <c r="D364" s="15"/>
      <c r="E364" s="15"/>
      <c r="F364" s="15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2"/>
      <c r="U364" s="40"/>
      <c r="V364" s="40"/>
      <c r="W364" s="40"/>
      <c r="X364" s="40"/>
      <c r="Y364" s="40"/>
      <c r="Z364" s="40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BB364" s="15"/>
      <c r="BC364" s="15"/>
      <c r="BD364" s="15"/>
      <c r="BE364" s="15"/>
      <c r="BF364" s="15"/>
      <c r="BG364" s="15"/>
      <c r="BK364" s="21"/>
      <c r="BL364" s="21"/>
      <c r="BP364" s="21"/>
      <c r="BQ364" s="21"/>
      <c r="BU364" s="21"/>
      <c r="BV364" s="21"/>
      <c r="BZ364" s="21"/>
      <c r="CA364" s="21"/>
    </row>
    <row r="365" spans="2:79" ht="14.25" customHeight="1" x14ac:dyDescent="0.35">
      <c r="B365" s="15"/>
      <c r="C365" s="15"/>
      <c r="D365" s="15"/>
      <c r="E365" s="15"/>
      <c r="F365" s="15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2"/>
      <c r="U365" s="40"/>
      <c r="V365" s="40"/>
      <c r="W365" s="40"/>
      <c r="X365" s="40"/>
      <c r="Y365" s="40"/>
      <c r="Z365" s="40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BB365" s="15"/>
      <c r="BC365" s="15"/>
      <c r="BD365" s="15"/>
      <c r="BE365" s="15"/>
      <c r="BF365" s="15"/>
      <c r="BG365" s="15"/>
      <c r="BK365" s="21"/>
      <c r="BL365" s="21"/>
      <c r="BP365" s="21"/>
      <c r="BQ365" s="21"/>
      <c r="BU365" s="21"/>
      <c r="BV365" s="21"/>
      <c r="BZ365" s="21"/>
      <c r="CA365" s="21"/>
    </row>
    <row r="366" spans="2:79" ht="14.25" customHeight="1" x14ac:dyDescent="0.35">
      <c r="B366" s="15"/>
      <c r="C366" s="15"/>
      <c r="D366" s="15"/>
      <c r="E366" s="15"/>
      <c r="F366" s="15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2"/>
      <c r="U366" s="40"/>
      <c r="V366" s="40"/>
      <c r="W366" s="40"/>
      <c r="X366" s="40"/>
      <c r="Y366" s="40"/>
      <c r="Z366" s="40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BB366" s="15"/>
      <c r="BC366" s="15"/>
      <c r="BD366" s="15"/>
      <c r="BE366" s="15"/>
      <c r="BF366" s="15"/>
      <c r="BG366" s="15"/>
      <c r="BK366" s="21"/>
      <c r="BL366" s="21"/>
      <c r="BP366" s="21"/>
      <c r="BQ366" s="21"/>
      <c r="BU366" s="21"/>
      <c r="BV366" s="21"/>
      <c r="BZ366" s="21"/>
      <c r="CA366" s="21"/>
    </row>
    <row r="367" spans="2:79" ht="14.25" customHeight="1" x14ac:dyDescent="0.35">
      <c r="B367" s="15"/>
      <c r="C367" s="15"/>
      <c r="D367" s="15"/>
      <c r="E367" s="15"/>
      <c r="F367" s="15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2"/>
      <c r="U367" s="40"/>
      <c r="V367" s="40"/>
      <c r="W367" s="40"/>
      <c r="X367" s="40"/>
      <c r="Y367" s="40"/>
      <c r="Z367" s="40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BB367" s="15"/>
      <c r="BC367" s="15"/>
      <c r="BD367" s="15"/>
      <c r="BE367" s="15"/>
      <c r="BF367" s="15"/>
      <c r="BG367" s="15"/>
      <c r="BK367" s="21"/>
      <c r="BL367" s="21"/>
      <c r="BP367" s="21"/>
      <c r="BQ367" s="21"/>
      <c r="BU367" s="21"/>
      <c r="BV367" s="21"/>
      <c r="BZ367" s="21"/>
      <c r="CA367" s="21"/>
    </row>
    <row r="368" spans="2:79" ht="14.25" customHeight="1" x14ac:dyDescent="0.35">
      <c r="B368" s="15"/>
      <c r="C368" s="15"/>
      <c r="D368" s="15"/>
      <c r="E368" s="15"/>
      <c r="F368" s="15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2"/>
      <c r="U368" s="40"/>
      <c r="V368" s="40"/>
      <c r="W368" s="40"/>
      <c r="X368" s="40"/>
      <c r="Y368" s="40"/>
      <c r="Z368" s="40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BB368" s="15"/>
      <c r="BC368" s="15"/>
      <c r="BD368" s="15"/>
      <c r="BE368" s="15"/>
      <c r="BF368" s="15"/>
      <c r="BG368" s="15"/>
      <c r="BK368" s="21"/>
      <c r="BL368" s="21"/>
      <c r="BP368" s="21"/>
      <c r="BQ368" s="21"/>
      <c r="BU368" s="21"/>
      <c r="BV368" s="21"/>
      <c r="BZ368" s="21"/>
      <c r="CA368" s="21"/>
    </row>
    <row r="369" spans="2:79" ht="14.25" customHeight="1" x14ac:dyDescent="0.35">
      <c r="B369" s="15"/>
      <c r="C369" s="15"/>
      <c r="D369" s="15"/>
      <c r="E369" s="15"/>
      <c r="F369" s="15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2"/>
      <c r="U369" s="40"/>
      <c r="V369" s="40"/>
      <c r="W369" s="40"/>
      <c r="X369" s="40"/>
      <c r="Y369" s="40"/>
      <c r="Z369" s="40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BB369" s="15"/>
      <c r="BC369" s="15"/>
      <c r="BD369" s="15"/>
      <c r="BE369" s="15"/>
      <c r="BF369" s="15"/>
      <c r="BG369" s="15"/>
      <c r="BK369" s="21"/>
      <c r="BL369" s="21"/>
      <c r="BP369" s="21"/>
      <c r="BQ369" s="21"/>
      <c r="BU369" s="21"/>
      <c r="BV369" s="21"/>
      <c r="BZ369" s="21"/>
      <c r="CA369" s="21"/>
    </row>
    <row r="370" spans="2:79" ht="14.25" customHeight="1" x14ac:dyDescent="0.35">
      <c r="B370" s="15"/>
      <c r="C370" s="15"/>
      <c r="D370" s="15"/>
      <c r="E370" s="15"/>
      <c r="F370" s="15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2"/>
      <c r="U370" s="40"/>
      <c r="V370" s="40"/>
      <c r="W370" s="40"/>
      <c r="X370" s="40"/>
      <c r="Y370" s="40"/>
      <c r="Z370" s="40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BB370" s="15"/>
      <c r="BC370" s="15"/>
      <c r="BD370" s="15"/>
      <c r="BE370" s="15"/>
      <c r="BF370" s="15"/>
      <c r="BG370" s="15"/>
      <c r="BK370" s="21"/>
      <c r="BL370" s="21"/>
      <c r="BP370" s="21"/>
      <c r="BQ370" s="21"/>
      <c r="BU370" s="21"/>
      <c r="BV370" s="21"/>
      <c r="BZ370" s="21"/>
      <c r="CA370" s="21"/>
    </row>
    <row r="371" spans="2:79" ht="14.25" customHeight="1" x14ac:dyDescent="0.35">
      <c r="B371" s="15"/>
      <c r="C371" s="15"/>
      <c r="D371" s="15"/>
      <c r="E371" s="15"/>
      <c r="F371" s="15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2"/>
      <c r="U371" s="40"/>
      <c r="V371" s="40"/>
      <c r="W371" s="40"/>
      <c r="X371" s="40"/>
      <c r="Y371" s="40"/>
      <c r="Z371" s="40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BB371" s="15"/>
      <c r="BC371" s="15"/>
      <c r="BD371" s="15"/>
      <c r="BE371" s="15"/>
      <c r="BF371" s="15"/>
      <c r="BG371" s="15"/>
      <c r="BK371" s="21"/>
      <c r="BL371" s="21"/>
      <c r="BP371" s="21"/>
      <c r="BQ371" s="21"/>
      <c r="BU371" s="21"/>
      <c r="BV371" s="21"/>
      <c r="BZ371" s="21"/>
      <c r="CA371" s="21"/>
    </row>
    <row r="372" spans="2:79" ht="14.25" customHeight="1" x14ac:dyDescent="0.35">
      <c r="B372" s="15"/>
      <c r="C372" s="15"/>
      <c r="D372" s="15"/>
      <c r="E372" s="15"/>
      <c r="F372" s="15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2"/>
      <c r="U372" s="40"/>
      <c r="V372" s="40"/>
      <c r="W372" s="40"/>
      <c r="X372" s="40"/>
      <c r="Y372" s="40"/>
      <c r="Z372" s="40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BB372" s="15"/>
      <c r="BC372" s="15"/>
      <c r="BD372" s="15"/>
      <c r="BE372" s="15"/>
      <c r="BF372" s="15"/>
      <c r="BG372" s="15"/>
      <c r="BK372" s="21"/>
      <c r="BL372" s="21"/>
      <c r="BP372" s="21"/>
      <c r="BQ372" s="21"/>
      <c r="BU372" s="21"/>
      <c r="BV372" s="21"/>
      <c r="BZ372" s="21"/>
      <c r="CA372" s="21"/>
    </row>
    <row r="373" spans="2:79" ht="14.25" customHeight="1" x14ac:dyDescent="0.35">
      <c r="B373" s="15"/>
      <c r="C373" s="15"/>
      <c r="D373" s="15"/>
      <c r="E373" s="15"/>
      <c r="F373" s="15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2"/>
      <c r="U373" s="40"/>
      <c r="V373" s="40"/>
      <c r="W373" s="40"/>
      <c r="X373" s="40"/>
      <c r="Y373" s="40"/>
      <c r="Z373" s="40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BB373" s="15"/>
      <c r="BC373" s="15"/>
      <c r="BD373" s="15"/>
      <c r="BE373" s="15"/>
      <c r="BF373" s="15"/>
      <c r="BG373" s="15"/>
      <c r="BK373" s="21"/>
      <c r="BL373" s="21"/>
      <c r="BP373" s="21"/>
      <c r="BQ373" s="21"/>
      <c r="BU373" s="21"/>
      <c r="BV373" s="21"/>
      <c r="BZ373" s="21"/>
      <c r="CA373" s="21"/>
    </row>
    <row r="374" spans="2:79" ht="14.25" customHeight="1" x14ac:dyDescent="0.35">
      <c r="B374" s="15"/>
      <c r="C374" s="15"/>
      <c r="D374" s="15"/>
      <c r="E374" s="15"/>
      <c r="F374" s="15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2"/>
      <c r="U374" s="40"/>
      <c r="V374" s="40"/>
      <c r="W374" s="40"/>
      <c r="X374" s="40"/>
      <c r="Y374" s="40"/>
      <c r="Z374" s="40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BB374" s="15"/>
      <c r="BC374" s="15"/>
      <c r="BD374" s="15"/>
      <c r="BE374" s="15"/>
      <c r="BF374" s="15"/>
      <c r="BG374" s="15"/>
      <c r="BK374" s="21"/>
      <c r="BL374" s="21"/>
      <c r="BP374" s="21"/>
      <c r="BQ374" s="21"/>
      <c r="BU374" s="21"/>
      <c r="BV374" s="21"/>
      <c r="BZ374" s="21"/>
      <c r="CA374" s="21"/>
    </row>
    <row r="375" spans="2:79" ht="14.25" customHeight="1" x14ac:dyDescent="0.35">
      <c r="B375" s="15"/>
      <c r="C375" s="15"/>
      <c r="D375" s="15"/>
      <c r="E375" s="15"/>
      <c r="F375" s="15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2"/>
      <c r="U375" s="40"/>
      <c r="V375" s="40"/>
      <c r="W375" s="40"/>
      <c r="X375" s="40"/>
      <c r="Y375" s="40"/>
      <c r="Z375" s="40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BB375" s="15"/>
      <c r="BC375" s="15"/>
      <c r="BD375" s="15"/>
      <c r="BE375" s="15"/>
      <c r="BF375" s="15"/>
      <c r="BG375" s="15"/>
      <c r="BK375" s="21"/>
      <c r="BL375" s="21"/>
      <c r="BP375" s="21"/>
      <c r="BQ375" s="21"/>
      <c r="BU375" s="21"/>
      <c r="BV375" s="21"/>
      <c r="BZ375" s="21"/>
      <c r="CA375" s="21"/>
    </row>
    <row r="376" spans="2:79" ht="14.25" customHeight="1" x14ac:dyDescent="0.35">
      <c r="B376" s="15"/>
      <c r="C376" s="15"/>
      <c r="D376" s="15"/>
      <c r="E376" s="15"/>
      <c r="F376" s="15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2"/>
      <c r="U376" s="40"/>
      <c r="V376" s="40"/>
      <c r="W376" s="40"/>
      <c r="X376" s="40"/>
      <c r="Y376" s="40"/>
      <c r="Z376" s="40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BB376" s="15"/>
      <c r="BC376" s="15"/>
      <c r="BD376" s="15"/>
      <c r="BE376" s="15"/>
      <c r="BF376" s="15"/>
      <c r="BG376" s="15"/>
      <c r="BK376" s="21"/>
      <c r="BL376" s="21"/>
      <c r="BP376" s="21"/>
      <c r="BQ376" s="21"/>
      <c r="BU376" s="21"/>
      <c r="BV376" s="21"/>
      <c r="BZ376" s="21"/>
      <c r="CA376" s="21"/>
    </row>
    <row r="377" spans="2:79" ht="14.25" customHeight="1" x14ac:dyDescent="0.35">
      <c r="B377" s="15"/>
      <c r="C377" s="15"/>
      <c r="D377" s="15"/>
      <c r="E377" s="15"/>
      <c r="F377" s="15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2"/>
      <c r="U377" s="40"/>
      <c r="V377" s="40"/>
      <c r="W377" s="40"/>
      <c r="X377" s="40"/>
      <c r="Y377" s="40"/>
      <c r="Z377" s="40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BB377" s="15"/>
      <c r="BC377" s="15"/>
      <c r="BD377" s="15"/>
      <c r="BE377" s="15"/>
      <c r="BF377" s="15"/>
      <c r="BG377" s="15"/>
      <c r="BK377" s="21"/>
      <c r="BL377" s="21"/>
      <c r="BP377" s="21"/>
      <c r="BQ377" s="21"/>
      <c r="BU377" s="21"/>
      <c r="BV377" s="21"/>
      <c r="BZ377" s="21"/>
      <c r="CA377" s="21"/>
    </row>
    <row r="378" spans="2:79" ht="14.25" customHeight="1" x14ac:dyDescent="0.35">
      <c r="B378" s="15"/>
      <c r="C378" s="15"/>
      <c r="D378" s="15"/>
      <c r="E378" s="15"/>
      <c r="F378" s="15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2"/>
      <c r="U378" s="40"/>
      <c r="V378" s="40"/>
      <c r="W378" s="40"/>
      <c r="X378" s="40"/>
      <c r="Y378" s="40"/>
      <c r="Z378" s="40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BB378" s="15"/>
      <c r="BC378" s="15"/>
      <c r="BD378" s="15"/>
      <c r="BE378" s="15"/>
      <c r="BF378" s="15"/>
      <c r="BG378" s="15"/>
      <c r="BK378" s="21"/>
      <c r="BL378" s="21"/>
      <c r="BP378" s="21"/>
      <c r="BQ378" s="21"/>
      <c r="BU378" s="21"/>
      <c r="BV378" s="21"/>
      <c r="BZ378" s="21"/>
      <c r="CA378" s="21"/>
    </row>
    <row r="379" spans="2:79" ht="14.25" customHeight="1" x14ac:dyDescent="0.35">
      <c r="B379" s="15"/>
      <c r="C379" s="15"/>
      <c r="D379" s="15"/>
      <c r="E379" s="15"/>
      <c r="F379" s="15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2"/>
      <c r="U379" s="40"/>
      <c r="V379" s="40"/>
      <c r="W379" s="40"/>
      <c r="X379" s="40"/>
      <c r="Y379" s="40"/>
      <c r="Z379" s="40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BB379" s="15"/>
      <c r="BC379" s="15"/>
      <c r="BD379" s="15"/>
      <c r="BE379" s="15"/>
      <c r="BF379" s="15"/>
      <c r="BG379" s="15"/>
      <c r="BK379" s="21"/>
      <c r="BL379" s="21"/>
      <c r="BP379" s="21"/>
      <c r="BQ379" s="21"/>
      <c r="BU379" s="21"/>
      <c r="BV379" s="21"/>
      <c r="BZ379" s="21"/>
      <c r="CA379" s="21"/>
    </row>
    <row r="380" spans="2:79" ht="14.25" customHeight="1" x14ac:dyDescent="0.35">
      <c r="B380" s="15"/>
      <c r="C380" s="15"/>
      <c r="D380" s="15"/>
      <c r="E380" s="15"/>
      <c r="F380" s="15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2"/>
      <c r="U380" s="40"/>
      <c r="V380" s="40"/>
      <c r="W380" s="40"/>
      <c r="X380" s="40"/>
      <c r="Y380" s="40"/>
      <c r="Z380" s="40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BB380" s="15"/>
      <c r="BC380" s="15"/>
      <c r="BD380" s="15"/>
      <c r="BE380" s="15"/>
      <c r="BF380" s="15"/>
      <c r="BG380" s="15"/>
      <c r="BK380" s="21"/>
      <c r="BL380" s="21"/>
      <c r="BP380" s="21"/>
      <c r="BQ380" s="21"/>
      <c r="BU380" s="21"/>
      <c r="BV380" s="21"/>
      <c r="BZ380" s="21"/>
      <c r="CA380" s="21"/>
    </row>
    <row r="381" spans="2:79" ht="14.25" customHeight="1" x14ac:dyDescent="0.35">
      <c r="B381" s="15"/>
      <c r="C381" s="15"/>
      <c r="D381" s="15"/>
      <c r="E381" s="15"/>
      <c r="F381" s="15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2"/>
      <c r="U381" s="40"/>
      <c r="V381" s="40"/>
      <c r="W381" s="40"/>
      <c r="X381" s="40"/>
      <c r="Y381" s="40"/>
      <c r="Z381" s="40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BB381" s="15"/>
      <c r="BC381" s="15"/>
      <c r="BD381" s="15"/>
      <c r="BE381" s="15"/>
      <c r="BF381" s="15"/>
      <c r="BG381" s="15"/>
      <c r="BK381" s="21"/>
      <c r="BL381" s="21"/>
      <c r="BP381" s="21"/>
      <c r="BQ381" s="21"/>
      <c r="BU381" s="21"/>
      <c r="BV381" s="21"/>
      <c r="BZ381" s="21"/>
      <c r="CA381" s="21"/>
    </row>
    <row r="382" spans="2:79" ht="14.25" customHeight="1" x14ac:dyDescent="0.35">
      <c r="B382" s="15"/>
      <c r="C382" s="15"/>
      <c r="D382" s="15"/>
      <c r="E382" s="15"/>
      <c r="F382" s="15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2"/>
      <c r="U382" s="40"/>
      <c r="V382" s="40"/>
      <c r="W382" s="40"/>
      <c r="X382" s="40"/>
      <c r="Y382" s="40"/>
      <c r="Z382" s="40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BB382" s="15"/>
      <c r="BC382" s="15"/>
      <c r="BD382" s="15"/>
      <c r="BE382" s="15"/>
      <c r="BF382" s="15"/>
      <c r="BG382" s="15"/>
      <c r="BK382" s="21"/>
      <c r="BL382" s="21"/>
      <c r="BP382" s="21"/>
      <c r="BQ382" s="21"/>
      <c r="BU382" s="21"/>
      <c r="BV382" s="21"/>
      <c r="BZ382" s="21"/>
      <c r="CA382" s="21"/>
    </row>
    <row r="383" spans="2:79" ht="14.25" customHeight="1" x14ac:dyDescent="0.35">
      <c r="B383" s="15"/>
      <c r="C383" s="15"/>
      <c r="D383" s="15"/>
      <c r="E383" s="15"/>
      <c r="F383" s="15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2"/>
      <c r="U383" s="40"/>
      <c r="V383" s="40"/>
      <c r="W383" s="40"/>
      <c r="X383" s="40"/>
      <c r="Y383" s="40"/>
      <c r="Z383" s="40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BB383" s="15"/>
      <c r="BC383" s="15"/>
      <c r="BD383" s="15"/>
      <c r="BE383" s="15"/>
      <c r="BF383" s="15"/>
      <c r="BG383" s="15"/>
      <c r="BK383" s="21"/>
      <c r="BL383" s="21"/>
      <c r="BP383" s="21"/>
      <c r="BQ383" s="21"/>
      <c r="BU383" s="21"/>
      <c r="BV383" s="21"/>
      <c r="BZ383" s="21"/>
      <c r="CA383" s="21"/>
    </row>
    <row r="384" spans="2:79" ht="14.25" customHeight="1" x14ac:dyDescent="0.35">
      <c r="B384" s="15"/>
      <c r="C384" s="15"/>
      <c r="D384" s="15"/>
      <c r="E384" s="15"/>
      <c r="F384" s="15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2"/>
      <c r="U384" s="40"/>
      <c r="V384" s="40"/>
      <c r="W384" s="40"/>
      <c r="X384" s="40"/>
      <c r="Y384" s="40"/>
      <c r="Z384" s="40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BB384" s="15"/>
      <c r="BC384" s="15"/>
      <c r="BD384" s="15"/>
      <c r="BE384" s="15"/>
      <c r="BF384" s="15"/>
      <c r="BG384" s="15"/>
      <c r="BK384" s="21"/>
      <c r="BL384" s="21"/>
      <c r="BP384" s="21"/>
      <c r="BQ384" s="21"/>
      <c r="BU384" s="21"/>
      <c r="BV384" s="21"/>
      <c r="BZ384" s="21"/>
      <c r="CA384" s="21"/>
    </row>
    <row r="385" spans="2:79" ht="14.25" customHeight="1" x14ac:dyDescent="0.35">
      <c r="B385" s="15"/>
      <c r="C385" s="15"/>
      <c r="D385" s="15"/>
      <c r="E385" s="15"/>
      <c r="F385" s="15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2"/>
      <c r="U385" s="40"/>
      <c r="V385" s="40"/>
      <c r="W385" s="40"/>
      <c r="X385" s="40"/>
      <c r="Y385" s="40"/>
      <c r="Z385" s="40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BB385" s="15"/>
      <c r="BC385" s="15"/>
      <c r="BD385" s="15"/>
      <c r="BE385" s="15"/>
      <c r="BF385" s="15"/>
      <c r="BG385" s="15"/>
      <c r="BK385" s="21"/>
      <c r="BL385" s="21"/>
      <c r="BP385" s="21"/>
      <c r="BQ385" s="21"/>
      <c r="BU385" s="21"/>
      <c r="BV385" s="21"/>
      <c r="BZ385" s="21"/>
      <c r="CA385" s="21"/>
    </row>
    <row r="386" spans="2:79" ht="14.25" customHeight="1" x14ac:dyDescent="0.35">
      <c r="B386" s="15"/>
      <c r="C386" s="15"/>
      <c r="D386" s="15"/>
      <c r="E386" s="15"/>
      <c r="F386" s="15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2"/>
      <c r="U386" s="40"/>
      <c r="V386" s="40"/>
      <c r="W386" s="40"/>
      <c r="X386" s="40"/>
      <c r="Y386" s="40"/>
      <c r="Z386" s="40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BB386" s="15"/>
      <c r="BC386" s="15"/>
      <c r="BD386" s="15"/>
      <c r="BE386" s="15"/>
      <c r="BF386" s="15"/>
      <c r="BG386" s="15"/>
      <c r="BK386" s="21"/>
      <c r="BL386" s="21"/>
      <c r="BP386" s="21"/>
      <c r="BQ386" s="21"/>
      <c r="BU386" s="21"/>
      <c r="BV386" s="21"/>
      <c r="BZ386" s="21"/>
      <c r="CA386" s="21"/>
    </row>
    <row r="387" spans="2:79" ht="14.25" customHeight="1" x14ac:dyDescent="0.35">
      <c r="B387" s="15"/>
      <c r="C387" s="15"/>
      <c r="D387" s="15"/>
      <c r="E387" s="15"/>
      <c r="F387" s="15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2"/>
      <c r="U387" s="40"/>
      <c r="V387" s="40"/>
      <c r="W387" s="40"/>
      <c r="X387" s="40"/>
      <c r="Y387" s="40"/>
      <c r="Z387" s="40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BB387" s="15"/>
      <c r="BC387" s="15"/>
      <c r="BD387" s="15"/>
      <c r="BE387" s="15"/>
      <c r="BF387" s="15"/>
      <c r="BG387" s="15"/>
      <c r="BK387" s="21"/>
      <c r="BL387" s="21"/>
      <c r="BP387" s="21"/>
      <c r="BQ387" s="21"/>
      <c r="BU387" s="21"/>
      <c r="BV387" s="21"/>
      <c r="BZ387" s="21"/>
      <c r="CA387" s="21"/>
    </row>
    <row r="388" spans="2:79" ht="14.25" customHeight="1" x14ac:dyDescent="0.35">
      <c r="B388" s="15"/>
      <c r="C388" s="15"/>
      <c r="D388" s="15"/>
      <c r="E388" s="15"/>
      <c r="F388" s="15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2"/>
      <c r="U388" s="40"/>
      <c r="V388" s="40"/>
      <c r="W388" s="40"/>
      <c r="X388" s="40"/>
      <c r="Y388" s="40"/>
      <c r="Z388" s="40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BB388" s="15"/>
      <c r="BC388" s="15"/>
      <c r="BD388" s="15"/>
      <c r="BE388" s="15"/>
      <c r="BF388" s="15"/>
      <c r="BG388" s="15"/>
      <c r="BK388" s="21"/>
      <c r="BL388" s="21"/>
      <c r="BP388" s="21"/>
      <c r="BQ388" s="21"/>
      <c r="BU388" s="21"/>
      <c r="BV388" s="21"/>
      <c r="BZ388" s="21"/>
      <c r="CA388" s="21"/>
    </row>
    <row r="389" spans="2:79" ht="14.25" customHeight="1" x14ac:dyDescent="0.35">
      <c r="B389" s="15"/>
      <c r="C389" s="15"/>
      <c r="D389" s="15"/>
      <c r="E389" s="15"/>
      <c r="F389" s="15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2"/>
      <c r="U389" s="40"/>
      <c r="V389" s="40"/>
      <c r="W389" s="40"/>
      <c r="X389" s="40"/>
      <c r="Y389" s="40"/>
      <c r="Z389" s="40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BB389" s="15"/>
      <c r="BC389" s="15"/>
      <c r="BD389" s="15"/>
      <c r="BE389" s="15"/>
      <c r="BF389" s="15"/>
      <c r="BG389" s="15"/>
      <c r="BK389" s="21"/>
      <c r="BL389" s="21"/>
      <c r="BP389" s="21"/>
      <c r="BQ389" s="21"/>
      <c r="BU389" s="21"/>
      <c r="BV389" s="21"/>
      <c r="BZ389" s="21"/>
      <c r="CA389" s="21"/>
    </row>
    <row r="390" spans="2:79" ht="14.25" customHeight="1" x14ac:dyDescent="0.35">
      <c r="B390" s="15"/>
      <c r="C390" s="15"/>
      <c r="D390" s="15"/>
      <c r="E390" s="15"/>
      <c r="F390" s="15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2"/>
      <c r="U390" s="40"/>
      <c r="V390" s="40"/>
      <c r="W390" s="40"/>
      <c r="X390" s="40"/>
      <c r="Y390" s="40"/>
      <c r="Z390" s="40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BB390" s="15"/>
      <c r="BC390" s="15"/>
      <c r="BD390" s="15"/>
      <c r="BE390" s="15"/>
      <c r="BF390" s="15"/>
      <c r="BG390" s="15"/>
      <c r="BK390" s="21"/>
      <c r="BL390" s="21"/>
      <c r="BP390" s="21"/>
      <c r="BQ390" s="21"/>
      <c r="BU390" s="21"/>
      <c r="BV390" s="21"/>
      <c r="BZ390" s="21"/>
      <c r="CA390" s="21"/>
    </row>
    <row r="391" spans="2:79" ht="14.25" customHeight="1" x14ac:dyDescent="0.35">
      <c r="B391" s="15"/>
      <c r="C391" s="15"/>
      <c r="D391" s="15"/>
      <c r="E391" s="15"/>
      <c r="F391" s="15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2"/>
      <c r="U391" s="40"/>
      <c r="V391" s="40"/>
      <c r="W391" s="40"/>
      <c r="X391" s="40"/>
      <c r="Y391" s="40"/>
      <c r="Z391" s="40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BB391" s="15"/>
      <c r="BC391" s="15"/>
      <c r="BD391" s="15"/>
      <c r="BE391" s="15"/>
      <c r="BF391" s="15"/>
      <c r="BG391" s="15"/>
      <c r="BK391" s="21"/>
      <c r="BL391" s="21"/>
      <c r="BP391" s="21"/>
      <c r="BQ391" s="21"/>
      <c r="BU391" s="21"/>
      <c r="BV391" s="21"/>
      <c r="BZ391" s="21"/>
      <c r="CA391" s="21"/>
    </row>
    <row r="392" spans="2:79" ht="14.25" customHeight="1" x14ac:dyDescent="0.35">
      <c r="B392" s="15"/>
      <c r="C392" s="15"/>
      <c r="D392" s="15"/>
      <c r="E392" s="15"/>
      <c r="F392" s="15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2"/>
      <c r="U392" s="40"/>
      <c r="V392" s="40"/>
      <c r="W392" s="40"/>
      <c r="X392" s="40"/>
      <c r="Y392" s="40"/>
      <c r="Z392" s="40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BB392" s="15"/>
      <c r="BC392" s="15"/>
      <c r="BD392" s="15"/>
      <c r="BE392" s="15"/>
      <c r="BF392" s="15"/>
      <c r="BG392" s="15"/>
      <c r="BK392" s="21"/>
      <c r="BL392" s="21"/>
      <c r="BP392" s="21"/>
      <c r="BQ392" s="21"/>
      <c r="BU392" s="21"/>
      <c r="BV392" s="21"/>
      <c r="BZ392" s="21"/>
      <c r="CA392" s="21"/>
    </row>
    <row r="393" spans="2:79" ht="14.25" customHeight="1" x14ac:dyDescent="0.35">
      <c r="B393" s="15"/>
      <c r="C393" s="15"/>
      <c r="D393" s="15"/>
      <c r="E393" s="15"/>
      <c r="F393" s="15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2"/>
      <c r="U393" s="40"/>
      <c r="V393" s="40"/>
      <c r="W393" s="40"/>
      <c r="X393" s="40"/>
      <c r="Y393" s="40"/>
      <c r="Z393" s="40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BB393" s="15"/>
      <c r="BC393" s="15"/>
      <c r="BD393" s="15"/>
      <c r="BE393" s="15"/>
      <c r="BF393" s="15"/>
      <c r="BG393" s="15"/>
      <c r="BK393" s="21"/>
      <c r="BL393" s="21"/>
      <c r="BP393" s="21"/>
      <c r="BQ393" s="21"/>
      <c r="BU393" s="21"/>
      <c r="BV393" s="21"/>
      <c r="BZ393" s="21"/>
      <c r="CA393" s="21"/>
    </row>
    <row r="394" spans="2:79" ht="14.25" customHeight="1" x14ac:dyDescent="0.35">
      <c r="B394" s="15"/>
      <c r="C394" s="15"/>
      <c r="D394" s="15"/>
      <c r="E394" s="15"/>
      <c r="F394" s="15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2"/>
      <c r="U394" s="40"/>
      <c r="V394" s="40"/>
      <c r="W394" s="40"/>
      <c r="X394" s="40"/>
      <c r="Y394" s="40"/>
      <c r="Z394" s="40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BB394" s="15"/>
      <c r="BC394" s="15"/>
      <c r="BD394" s="15"/>
      <c r="BE394" s="15"/>
      <c r="BF394" s="15"/>
      <c r="BG394" s="15"/>
      <c r="BK394" s="21"/>
      <c r="BL394" s="21"/>
      <c r="BP394" s="21"/>
      <c r="BQ394" s="21"/>
      <c r="BU394" s="21"/>
      <c r="BV394" s="21"/>
      <c r="BZ394" s="21"/>
      <c r="CA394" s="21"/>
    </row>
    <row r="395" spans="2:79" ht="14.25" customHeight="1" x14ac:dyDescent="0.35">
      <c r="B395" s="15"/>
      <c r="C395" s="15"/>
      <c r="D395" s="15"/>
      <c r="E395" s="15"/>
      <c r="F395" s="15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2"/>
      <c r="U395" s="40"/>
      <c r="V395" s="40"/>
      <c r="W395" s="40"/>
      <c r="X395" s="40"/>
      <c r="Y395" s="40"/>
      <c r="Z395" s="40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BB395" s="15"/>
      <c r="BC395" s="15"/>
      <c r="BD395" s="15"/>
      <c r="BE395" s="15"/>
      <c r="BF395" s="15"/>
      <c r="BG395" s="15"/>
      <c r="BK395" s="21"/>
      <c r="BL395" s="21"/>
      <c r="BP395" s="21"/>
      <c r="BQ395" s="21"/>
      <c r="BU395" s="21"/>
      <c r="BV395" s="21"/>
      <c r="BZ395" s="21"/>
      <c r="CA395" s="21"/>
    </row>
    <row r="396" spans="2:79" ht="14.25" customHeight="1" x14ac:dyDescent="0.35">
      <c r="B396" s="15"/>
      <c r="C396" s="15"/>
      <c r="D396" s="15"/>
      <c r="E396" s="15"/>
      <c r="F396" s="15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2"/>
      <c r="U396" s="40"/>
      <c r="V396" s="40"/>
      <c r="W396" s="40"/>
      <c r="X396" s="40"/>
      <c r="Y396" s="40"/>
      <c r="Z396" s="40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BB396" s="15"/>
      <c r="BC396" s="15"/>
      <c r="BD396" s="15"/>
      <c r="BE396" s="15"/>
      <c r="BF396" s="15"/>
      <c r="BG396" s="15"/>
      <c r="BK396" s="21"/>
      <c r="BL396" s="21"/>
      <c r="BP396" s="21"/>
      <c r="BQ396" s="21"/>
      <c r="BU396" s="21"/>
      <c r="BV396" s="21"/>
      <c r="BZ396" s="21"/>
      <c r="CA396" s="21"/>
    </row>
    <row r="397" spans="2:79" ht="14.25" customHeight="1" x14ac:dyDescent="0.35">
      <c r="B397" s="15"/>
      <c r="C397" s="15"/>
      <c r="D397" s="15"/>
      <c r="E397" s="15"/>
      <c r="F397" s="15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2"/>
      <c r="U397" s="40"/>
      <c r="V397" s="40"/>
      <c r="W397" s="40"/>
      <c r="X397" s="40"/>
      <c r="Y397" s="40"/>
      <c r="Z397" s="40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BB397" s="15"/>
      <c r="BC397" s="15"/>
      <c r="BD397" s="15"/>
      <c r="BE397" s="15"/>
      <c r="BF397" s="15"/>
      <c r="BG397" s="15"/>
      <c r="BK397" s="21"/>
      <c r="BL397" s="21"/>
      <c r="BP397" s="21"/>
      <c r="BQ397" s="21"/>
      <c r="BU397" s="21"/>
      <c r="BV397" s="21"/>
      <c r="BZ397" s="21"/>
      <c r="CA397" s="21"/>
    </row>
    <row r="398" spans="2:79" ht="14.25" customHeight="1" x14ac:dyDescent="0.35">
      <c r="B398" s="15"/>
      <c r="C398" s="15"/>
      <c r="D398" s="15"/>
      <c r="E398" s="15"/>
      <c r="F398" s="15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2"/>
      <c r="U398" s="40"/>
      <c r="V398" s="40"/>
      <c r="W398" s="40"/>
      <c r="X398" s="40"/>
      <c r="Y398" s="40"/>
      <c r="Z398" s="40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BB398" s="15"/>
      <c r="BC398" s="15"/>
      <c r="BD398" s="15"/>
      <c r="BE398" s="15"/>
      <c r="BF398" s="15"/>
      <c r="BG398" s="15"/>
      <c r="BK398" s="21"/>
      <c r="BL398" s="21"/>
      <c r="BP398" s="21"/>
      <c r="BQ398" s="21"/>
      <c r="BU398" s="21"/>
      <c r="BV398" s="21"/>
      <c r="BZ398" s="21"/>
      <c r="CA398" s="21"/>
    </row>
    <row r="399" spans="2:79" ht="14.25" customHeight="1" x14ac:dyDescent="0.35">
      <c r="B399" s="15"/>
      <c r="C399" s="15"/>
      <c r="D399" s="15"/>
      <c r="E399" s="15"/>
      <c r="F399" s="15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2"/>
      <c r="U399" s="40"/>
      <c r="V399" s="40"/>
      <c r="W399" s="40"/>
      <c r="X399" s="40"/>
      <c r="Y399" s="40"/>
      <c r="Z399" s="40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BB399" s="15"/>
      <c r="BC399" s="15"/>
      <c r="BD399" s="15"/>
      <c r="BE399" s="15"/>
      <c r="BF399" s="15"/>
      <c r="BG399" s="15"/>
      <c r="BK399" s="21"/>
      <c r="BL399" s="21"/>
      <c r="BP399" s="21"/>
      <c r="BQ399" s="21"/>
      <c r="BU399" s="21"/>
      <c r="BV399" s="21"/>
      <c r="BZ399" s="21"/>
      <c r="CA399" s="21"/>
    </row>
    <row r="400" spans="2:79" ht="14.25" customHeight="1" x14ac:dyDescent="0.35">
      <c r="B400" s="15"/>
      <c r="C400" s="15"/>
      <c r="D400" s="15"/>
      <c r="E400" s="15"/>
      <c r="F400" s="15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2"/>
      <c r="U400" s="40"/>
      <c r="V400" s="40"/>
      <c r="W400" s="40"/>
      <c r="X400" s="40"/>
      <c r="Y400" s="40"/>
      <c r="Z400" s="40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BB400" s="15"/>
      <c r="BC400" s="15"/>
      <c r="BD400" s="15"/>
      <c r="BE400" s="15"/>
      <c r="BF400" s="15"/>
      <c r="BG400" s="15"/>
      <c r="BK400" s="21"/>
      <c r="BL400" s="21"/>
      <c r="BP400" s="21"/>
      <c r="BQ400" s="21"/>
      <c r="BU400" s="21"/>
      <c r="BV400" s="21"/>
      <c r="BZ400" s="21"/>
      <c r="CA400" s="21"/>
    </row>
    <row r="401" spans="2:79" ht="14.25" customHeight="1" x14ac:dyDescent="0.35">
      <c r="B401" s="15"/>
      <c r="C401" s="15"/>
      <c r="D401" s="15"/>
      <c r="E401" s="15"/>
      <c r="F401" s="15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2"/>
      <c r="U401" s="40"/>
      <c r="V401" s="40"/>
      <c r="W401" s="40"/>
      <c r="X401" s="40"/>
      <c r="Y401" s="40"/>
      <c r="Z401" s="40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BB401" s="15"/>
      <c r="BC401" s="15"/>
      <c r="BD401" s="15"/>
      <c r="BE401" s="15"/>
      <c r="BF401" s="15"/>
      <c r="BG401" s="15"/>
      <c r="BK401" s="21"/>
      <c r="BL401" s="21"/>
      <c r="BP401" s="21"/>
      <c r="BQ401" s="21"/>
      <c r="BU401" s="21"/>
      <c r="BV401" s="21"/>
      <c r="BZ401" s="21"/>
      <c r="CA401" s="21"/>
    </row>
    <row r="402" spans="2:79" ht="14.25" customHeight="1" x14ac:dyDescent="0.35">
      <c r="B402" s="15"/>
      <c r="C402" s="15"/>
      <c r="D402" s="15"/>
      <c r="E402" s="15"/>
      <c r="F402" s="15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2"/>
      <c r="U402" s="40"/>
      <c r="V402" s="40"/>
      <c r="W402" s="40"/>
      <c r="X402" s="40"/>
      <c r="Y402" s="40"/>
      <c r="Z402" s="40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BB402" s="15"/>
      <c r="BC402" s="15"/>
      <c r="BD402" s="15"/>
      <c r="BE402" s="15"/>
      <c r="BF402" s="15"/>
      <c r="BG402" s="15"/>
      <c r="BK402" s="21"/>
      <c r="BL402" s="21"/>
      <c r="BP402" s="21"/>
      <c r="BQ402" s="21"/>
      <c r="BU402" s="21"/>
      <c r="BV402" s="21"/>
      <c r="BZ402" s="21"/>
      <c r="CA402" s="21"/>
    </row>
    <row r="403" spans="2:79" ht="14.25" customHeight="1" x14ac:dyDescent="0.35">
      <c r="B403" s="15"/>
      <c r="C403" s="15"/>
      <c r="D403" s="15"/>
      <c r="E403" s="15"/>
      <c r="F403" s="15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2"/>
      <c r="U403" s="40"/>
      <c r="V403" s="40"/>
      <c r="W403" s="40"/>
      <c r="X403" s="40"/>
      <c r="Y403" s="40"/>
      <c r="Z403" s="40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BB403" s="15"/>
      <c r="BC403" s="15"/>
      <c r="BD403" s="15"/>
      <c r="BE403" s="15"/>
      <c r="BF403" s="15"/>
      <c r="BG403" s="15"/>
      <c r="BK403" s="21"/>
      <c r="BL403" s="21"/>
      <c r="BP403" s="21"/>
      <c r="BQ403" s="21"/>
      <c r="BU403" s="21"/>
      <c r="BV403" s="21"/>
      <c r="BZ403" s="21"/>
      <c r="CA403" s="21"/>
    </row>
    <row r="404" spans="2:79" ht="14.25" customHeight="1" x14ac:dyDescent="0.35">
      <c r="B404" s="15"/>
      <c r="C404" s="15"/>
      <c r="D404" s="15"/>
      <c r="E404" s="15"/>
      <c r="F404" s="15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2"/>
      <c r="U404" s="40"/>
      <c r="V404" s="40"/>
      <c r="W404" s="40"/>
      <c r="X404" s="40"/>
      <c r="Y404" s="40"/>
      <c r="Z404" s="40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BB404" s="15"/>
      <c r="BC404" s="15"/>
      <c r="BD404" s="15"/>
      <c r="BE404" s="15"/>
      <c r="BF404" s="15"/>
      <c r="BG404" s="15"/>
      <c r="BK404" s="21"/>
      <c r="BL404" s="21"/>
      <c r="BP404" s="21"/>
      <c r="BQ404" s="21"/>
      <c r="BU404" s="21"/>
      <c r="BV404" s="21"/>
      <c r="BZ404" s="21"/>
      <c r="CA404" s="21"/>
    </row>
    <row r="405" spans="2:79" ht="14.25" customHeight="1" x14ac:dyDescent="0.35">
      <c r="B405" s="15"/>
      <c r="C405" s="15"/>
      <c r="D405" s="15"/>
      <c r="E405" s="15"/>
      <c r="F405" s="15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2"/>
      <c r="U405" s="40"/>
      <c r="V405" s="40"/>
      <c r="W405" s="40"/>
      <c r="X405" s="40"/>
      <c r="Y405" s="40"/>
      <c r="Z405" s="40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BB405" s="15"/>
      <c r="BC405" s="15"/>
      <c r="BD405" s="15"/>
      <c r="BE405" s="15"/>
      <c r="BF405" s="15"/>
      <c r="BG405" s="15"/>
      <c r="BK405" s="21"/>
      <c r="BL405" s="21"/>
      <c r="BP405" s="21"/>
      <c r="BQ405" s="21"/>
      <c r="BU405" s="21"/>
      <c r="BV405" s="21"/>
      <c r="BZ405" s="21"/>
      <c r="CA405" s="21"/>
    </row>
    <row r="406" spans="2:79" ht="14.25" customHeight="1" x14ac:dyDescent="0.35">
      <c r="B406" s="15"/>
      <c r="C406" s="15"/>
      <c r="D406" s="15"/>
      <c r="E406" s="15"/>
      <c r="F406" s="15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2"/>
      <c r="U406" s="40"/>
      <c r="V406" s="40"/>
      <c r="W406" s="40"/>
      <c r="X406" s="40"/>
      <c r="Y406" s="40"/>
      <c r="Z406" s="40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BB406" s="15"/>
      <c r="BC406" s="15"/>
      <c r="BD406" s="15"/>
      <c r="BE406" s="15"/>
      <c r="BF406" s="15"/>
      <c r="BG406" s="15"/>
      <c r="BK406" s="21"/>
      <c r="BL406" s="21"/>
      <c r="BP406" s="21"/>
      <c r="BQ406" s="21"/>
      <c r="BU406" s="21"/>
      <c r="BV406" s="21"/>
      <c r="BZ406" s="21"/>
      <c r="CA406" s="21"/>
    </row>
    <row r="407" spans="2:79" ht="14.25" customHeight="1" x14ac:dyDescent="0.35">
      <c r="B407" s="15"/>
      <c r="C407" s="15"/>
      <c r="D407" s="15"/>
      <c r="E407" s="15"/>
      <c r="F407" s="15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2"/>
      <c r="U407" s="40"/>
      <c r="V407" s="40"/>
      <c r="W407" s="40"/>
      <c r="X407" s="40"/>
      <c r="Y407" s="40"/>
      <c r="Z407" s="40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BB407" s="15"/>
      <c r="BC407" s="15"/>
      <c r="BD407" s="15"/>
      <c r="BE407" s="15"/>
      <c r="BF407" s="15"/>
      <c r="BG407" s="15"/>
      <c r="BK407" s="21"/>
      <c r="BL407" s="21"/>
      <c r="BP407" s="21"/>
      <c r="BQ407" s="21"/>
      <c r="BU407" s="21"/>
      <c r="BV407" s="21"/>
      <c r="BZ407" s="21"/>
      <c r="CA407" s="21"/>
    </row>
    <row r="408" spans="2:79" ht="14.25" customHeight="1" x14ac:dyDescent="0.35">
      <c r="B408" s="15"/>
      <c r="C408" s="15"/>
      <c r="D408" s="15"/>
      <c r="E408" s="15"/>
      <c r="F408" s="15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2"/>
      <c r="U408" s="40"/>
      <c r="V408" s="40"/>
      <c r="W408" s="40"/>
      <c r="X408" s="40"/>
      <c r="Y408" s="40"/>
      <c r="Z408" s="40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BB408" s="15"/>
      <c r="BC408" s="15"/>
      <c r="BD408" s="15"/>
      <c r="BE408" s="15"/>
      <c r="BF408" s="15"/>
      <c r="BG408" s="15"/>
      <c r="BK408" s="21"/>
      <c r="BL408" s="21"/>
      <c r="BP408" s="21"/>
      <c r="BQ408" s="21"/>
      <c r="BU408" s="21"/>
      <c r="BV408" s="21"/>
      <c r="BZ408" s="21"/>
      <c r="CA408" s="21"/>
    </row>
    <row r="409" spans="2:79" ht="14.25" customHeight="1" x14ac:dyDescent="0.35">
      <c r="B409" s="15"/>
      <c r="C409" s="15"/>
      <c r="D409" s="15"/>
      <c r="E409" s="15"/>
      <c r="F409" s="15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2"/>
      <c r="U409" s="40"/>
      <c r="V409" s="40"/>
      <c r="W409" s="40"/>
      <c r="X409" s="40"/>
      <c r="Y409" s="40"/>
      <c r="Z409" s="40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BB409" s="15"/>
      <c r="BC409" s="15"/>
      <c r="BD409" s="15"/>
      <c r="BE409" s="15"/>
      <c r="BF409" s="15"/>
      <c r="BG409" s="15"/>
      <c r="BK409" s="21"/>
      <c r="BL409" s="21"/>
      <c r="BP409" s="21"/>
      <c r="BQ409" s="21"/>
      <c r="BU409" s="21"/>
      <c r="BV409" s="21"/>
      <c r="BZ409" s="21"/>
      <c r="CA409" s="21"/>
    </row>
    <row r="410" spans="2:79" ht="14.25" customHeight="1" x14ac:dyDescent="0.35">
      <c r="B410" s="15"/>
      <c r="C410" s="15"/>
      <c r="D410" s="15"/>
      <c r="E410" s="15"/>
      <c r="F410" s="15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2"/>
      <c r="U410" s="40"/>
      <c r="V410" s="40"/>
      <c r="W410" s="40"/>
      <c r="X410" s="40"/>
      <c r="Y410" s="40"/>
      <c r="Z410" s="40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BB410" s="15"/>
      <c r="BC410" s="15"/>
      <c r="BD410" s="15"/>
      <c r="BE410" s="15"/>
      <c r="BF410" s="15"/>
      <c r="BG410" s="15"/>
      <c r="BK410" s="21"/>
      <c r="BL410" s="21"/>
      <c r="BP410" s="21"/>
      <c r="BQ410" s="21"/>
      <c r="BU410" s="21"/>
      <c r="BV410" s="21"/>
      <c r="BZ410" s="21"/>
      <c r="CA410" s="21"/>
    </row>
    <row r="411" spans="2:79" ht="14.25" customHeight="1" x14ac:dyDescent="0.35">
      <c r="B411" s="15"/>
      <c r="C411" s="15"/>
      <c r="D411" s="15"/>
      <c r="E411" s="15"/>
      <c r="F411" s="15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2"/>
      <c r="U411" s="40"/>
      <c r="V411" s="40"/>
      <c r="W411" s="40"/>
      <c r="X411" s="40"/>
      <c r="Y411" s="40"/>
      <c r="Z411" s="40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BB411" s="15"/>
      <c r="BC411" s="15"/>
      <c r="BD411" s="15"/>
      <c r="BE411" s="15"/>
      <c r="BF411" s="15"/>
      <c r="BG411" s="15"/>
      <c r="BK411" s="21"/>
      <c r="BL411" s="21"/>
      <c r="BP411" s="21"/>
      <c r="BQ411" s="21"/>
      <c r="BU411" s="21"/>
      <c r="BV411" s="21"/>
      <c r="BZ411" s="21"/>
      <c r="CA411" s="21"/>
    </row>
    <row r="412" spans="2:79" ht="14.25" customHeight="1" x14ac:dyDescent="0.35">
      <c r="B412" s="15"/>
      <c r="C412" s="15"/>
      <c r="D412" s="15"/>
      <c r="E412" s="15"/>
      <c r="F412" s="15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2"/>
      <c r="U412" s="40"/>
      <c r="V412" s="40"/>
      <c r="W412" s="40"/>
      <c r="X412" s="40"/>
      <c r="Y412" s="40"/>
      <c r="Z412" s="40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BB412" s="15"/>
      <c r="BC412" s="15"/>
      <c r="BD412" s="15"/>
      <c r="BE412" s="15"/>
      <c r="BF412" s="15"/>
      <c r="BG412" s="15"/>
      <c r="BK412" s="21"/>
      <c r="BL412" s="21"/>
      <c r="BP412" s="21"/>
      <c r="BQ412" s="21"/>
      <c r="BU412" s="21"/>
      <c r="BV412" s="21"/>
      <c r="BZ412" s="21"/>
      <c r="CA412" s="21"/>
    </row>
    <row r="413" spans="2:79" ht="14.25" customHeight="1" x14ac:dyDescent="0.35">
      <c r="B413" s="15"/>
      <c r="C413" s="15"/>
      <c r="D413" s="15"/>
      <c r="E413" s="15"/>
      <c r="F413" s="15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2"/>
      <c r="U413" s="40"/>
      <c r="V413" s="40"/>
      <c r="W413" s="40"/>
      <c r="X413" s="40"/>
      <c r="Y413" s="40"/>
      <c r="Z413" s="40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BB413" s="15"/>
      <c r="BC413" s="15"/>
      <c r="BD413" s="15"/>
      <c r="BE413" s="15"/>
      <c r="BF413" s="15"/>
      <c r="BG413" s="15"/>
      <c r="BK413" s="21"/>
      <c r="BL413" s="21"/>
      <c r="BP413" s="21"/>
      <c r="BQ413" s="21"/>
      <c r="BU413" s="21"/>
      <c r="BV413" s="21"/>
      <c r="BZ413" s="21"/>
      <c r="CA413" s="21"/>
    </row>
    <row r="414" spans="2:79" ht="14.25" customHeight="1" x14ac:dyDescent="0.35">
      <c r="B414" s="15"/>
      <c r="C414" s="15"/>
      <c r="D414" s="15"/>
      <c r="E414" s="15"/>
      <c r="F414" s="15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2"/>
      <c r="U414" s="40"/>
      <c r="V414" s="40"/>
      <c r="W414" s="40"/>
      <c r="X414" s="40"/>
      <c r="Y414" s="40"/>
      <c r="Z414" s="40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BB414" s="15"/>
      <c r="BC414" s="15"/>
      <c r="BD414" s="15"/>
      <c r="BE414" s="15"/>
      <c r="BF414" s="15"/>
      <c r="BG414" s="15"/>
      <c r="BK414" s="21"/>
      <c r="BL414" s="21"/>
      <c r="BP414" s="21"/>
      <c r="BQ414" s="21"/>
      <c r="BU414" s="21"/>
      <c r="BV414" s="21"/>
      <c r="BZ414" s="21"/>
      <c r="CA414" s="21"/>
    </row>
    <row r="415" spans="2:79" ht="14.25" customHeight="1" x14ac:dyDescent="0.35">
      <c r="B415" s="15"/>
      <c r="C415" s="15"/>
      <c r="D415" s="15"/>
      <c r="E415" s="15"/>
      <c r="F415" s="15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2"/>
      <c r="U415" s="40"/>
      <c r="V415" s="40"/>
      <c r="W415" s="40"/>
      <c r="X415" s="40"/>
      <c r="Y415" s="40"/>
      <c r="Z415" s="40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BB415" s="15"/>
      <c r="BC415" s="15"/>
      <c r="BD415" s="15"/>
      <c r="BE415" s="15"/>
      <c r="BF415" s="15"/>
      <c r="BG415" s="15"/>
      <c r="BK415" s="21"/>
      <c r="BL415" s="21"/>
      <c r="BP415" s="21"/>
      <c r="BQ415" s="21"/>
      <c r="BU415" s="21"/>
      <c r="BV415" s="21"/>
      <c r="BZ415" s="21"/>
      <c r="CA415" s="21"/>
    </row>
    <row r="416" spans="2:79" ht="14.25" customHeight="1" x14ac:dyDescent="0.35">
      <c r="B416" s="15"/>
      <c r="C416" s="15"/>
      <c r="D416" s="15"/>
      <c r="E416" s="15"/>
      <c r="F416" s="15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2"/>
      <c r="U416" s="40"/>
      <c r="V416" s="40"/>
      <c r="W416" s="40"/>
      <c r="X416" s="40"/>
      <c r="Y416" s="40"/>
      <c r="Z416" s="40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BB416" s="15"/>
      <c r="BC416" s="15"/>
      <c r="BD416" s="15"/>
      <c r="BE416" s="15"/>
      <c r="BF416" s="15"/>
      <c r="BG416" s="15"/>
      <c r="BK416" s="21"/>
      <c r="BL416" s="21"/>
      <c r="BP416" s="21"/>
      <c r="BQ416" s="21"/>
      <c r="BU416" s="21"/>
      <c r="BV416" s="21"/>
      <c r="BZ416" s="21"/>
      <c r="CA416" s="21"/>
    </row>
    <row r="417" spans="2:79" ht="14.25" customHeight="1" x14ac:dyDescent="0.35">
      <c r="B417" s="15"/>
      <c r="C417" s="15"/>
      <c r="D417" s="15"/>
      <c r="E417" s="15"/>
      <c r="F417" s="15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2"/>
      <c r="U417" s="40"/>
      <c r="V417" s="40"/>
      <c r="W417" s="40"/>
      <c r="X417" s="40"/>
      <c r="Y417" s="40"/>
      <c r="Z417" s="40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BB417" s="15"/>
      <c r="BC417" s="15"/>
      <c r="BD417" s="15"/>
      <c r="BE417" s="15"/>
      <c r="BF417" s="15"/>
      <c r="BG417" s="15"/>
      <c r="BK417" s="21"/>
      <c r="BL417" s="21"/>
      <c r="BP417" s="21"/>
      <c r="BQ417" s="21"/>
      <c r="BU417" s="21"/>
      <c r="BV417" s="21"/>
      <c r="BZ417" s="21"/>
      <c r="CA417" s="21"/>
    </row>
    <row r="418" spans="2:79" ht="14.25" customHeight="1" x14ac:dyDescent="0.35">
      <c r="B418" s="15"/>
      <c r="C418" s="15"/>
      <c r="D418" s="15"/>
      <c r="E418" s="15"/>
      <c r="F418" s="15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2"/>
      <c r="U418" s="40"/>
      <c r="V418" s="40"/>
      <c r="W418" s="40"/>
      <c r="X418" s="40"/>
      <c r="Y418" s="40"/>
      <c r="Z418" s="40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BB418" s="15"/>
      <c r="BC418" s="15"/>
      <c r="BD418" s="15"/>
      <c r="BE418" s="15"/>
      <c r="BF418" s="15"/>
      <c r="BG418" s="15"/>
      <c r="BK418" s="21"/>
      <c r="BL418" s="21"/>
      <c r="BP418" s="21"/>
      <c r="BQ418" s="21"/>
      <c r="BU418" s="21"/>
      <c r="BV418" s="21"/>
      <c r="BZ418" s="21"/>
      <c r="CA418" s="21"/>
    </row>
    <row r="419" spans="2:79" ht="14.25" customHeight="1" x14ac:dyDescent="0.35">
      <c r="B419" s="15"/>
      <c r="C419" s="15"/>
      <c r="D419" s="15"/>
      <c r="E419" s="15"/>
      <c r="F419" s="15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2"/>
      <c r="U419" s="40"/>
      <c r="V419" s="40"/>
      <c r="W419" s="40"/>
      <c r="X419" s="40"/>
      <c r="Y419" s="40"/>
      <c r="Z419" s="40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BB419" s="15"/>
      <c r="BC419" s="15"/>
      <c r="BD419" s="15"/>
      <c r="BE419" s="15"/>
      <c r="BF419" s="15"/>
      <c r="BG419" s="15"/>
      <c r="BK419" s="21"/>
      <c r="BL419" s="21"/>
      <c r="BP419" s="21"/>
      <c r="BQ419" s="21"/>
      <c r="BU419" s="21"/>
      <c r="BV419" s="21"/>
      <c r="BZ419" s="21"/>
      <c r="CA419" s="21"/>
    </row>
    <row r="420" spans="2:79" ht="14.25" customHeight="1" x14ac:dyDescent="0.35">
      <c r="B420" s="15"/>
      <c r="C420" s="15"/>
      <c r="D420" s="15"/>
      <c r="E420" s="15"/>
      <c r="F420" s="15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2"/>
      <c r="U420" s="40"/>
      <c r="V420" s="40"/>
      <c r="W420" s="40"/>
      <c r="X420" s="40"/>
      <c r="Y420" s="40"/>
      <c r="Z420" s="40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BB420" s="15"/>
      <c r="BC420" s="15"/>
      <c r="BD420" s="15"/>
      <c r="BE420" s="15"/>
      <c r="BF420" s="15"/>
      <c r="BG420" s="15"/>
      <c r="BK420" s="21"/>
      <c r="BL420" s="21"/>
      <c r="BP420" s="21"/>
      <c r="BQ420" s="21"/>
      <c r="BU420" s="21"/>
      <c r="BV420" s="21"/>
      <c r="BZ420" s="21"/>
      <c r="CA420" s="21"/>
    </row>
    <row r="421" spans="2:79" ht="14.25" customHeight="1" x14ac:dyDescent="0.35">
      <c r="B421" s="15"/>
      <c r="C421" s="15"/>
      <c r="D421" s="15"/>
      <c r="E421" s="15"/>
      <c r="F421" s="15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2"/>
      <c r="U421" s="40"/>
      <c r="V421" s="40"/>
      <c r="W421" s="40"/>
      <c r="X421" s="40"/>
      <c r="Y421" s="40"/>
      <c r="Z421" s="40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BB421" s="15"/>
      <c r="BC421" s="15"/>
      <c r="BD421" s="15"/>
      <c r="BE421" s="15"/>
      <c r="BF421" s="15"/>
      <c r="BG421" s="15"/>
      <c r="BK421" s="21"/>
      <c r="BL421" s="21"/>
      <c r="BP421" s="21"/>
      <c r="BQ421" s="21"/>
      <c r="BU421" s="21"/>
      <c r="BV421" s="21"/>
      <c r="BZ421" s="21"/>
      <c r="CA421" s="21"/>
    </row>
    <row r="422" spans="2:79" ht="14.25" customHeight="1" x14ac:dyDescent="0.35">
      <c r="B422" s="15"/>
      <c r="C422" s="15"/>
      <c r="D422" s="15"/>
      <c r="E422" s="15"/>
      <c r="F422" s="15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2"/>
      <c r="U422" s="40"/>
      <c r="V422" s="40"/>
      <c r="W422" s="40"/>
      <c r="X422" s="40"/>
      <c r="Y422" s="40"/>
      <c r="Z422" s="40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BB422" s="15"/>
      <c r="BC422" s="15"/>
      <c r="BD422" s="15"/>
      <c r="BE422" s="15"/>
      <c r="BF422" s="15"/>
      <c r="BG422" s="15"/>
      <c r="BK422" s="21"/>
      <c r="BL422" s="21"/>
      <c r="BP422" s="21"/>
      <c r="BQ422" s="21"/>
      <c r="BU422" s="21"/>
      <c r="BV422" s="21"/>
      <c r="BZ422" s="21"/>
      <c r="CA422" s="21"/>
    </row>
    <row r="423" spans="2:79" ht="14.25" customHeight="1" x14ac:dyDescent="0.35">
      <c r="B423" s="15"/>
      <c r="C423" s="15"/>
      <c r="D423" s="15"/>
      <c r="E423" s="15"/>
      <c r="F423" s="15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2"/>
      <c r="U423" s="40"/>
      <c r="V423" s="40"/>
      <c r="W423" s="40"/>
      <c r="X423" s="40"/>
      <c r="Y423" s="40"/>
      <c r="Z423" s="40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BB423" s="15"/>
      <c r="BC423" s="15"/>
      <c r="BD423" s="15"/>
      <c r="BE423" s="15"/>
      <c r="BF423" s="15"/>
      <c r="BG423" s="15"/>
      <c r="BK423" s="21"/>
      <c r="BL423" s="21"/>
      <c r="BP423" s="21"/>
      <c r="BQ423" s="21"/>
      <c r="BU423" s="21"/>
      <c r="BV423" s="21"/>
      <c r="BZ423" s="21"/>
      <c r="CA423" s="21"/>
    </row>
    <row r="424" spans="2:79" ht="14.25" customHeight="1" x14ac:dyDescent="0.35">
      <c r="B424" s="15"/>
      <c r="C424" s="15"/>
      <c r="D424" s="15"/>
      <c r="E424" s="15"/>
      <c r="F424" s="15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2"/>
      <c r="U424" s="40"/>
      <c r="V424" s="40"/>
      <c r="W424" s="40"/>
      <c r="X424" s="40"/>
      <c r="Y424" s="40"/>
      <c r="Z424" s="40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BB424" s="15"/>
      <c r="BC424" s="15"/>
      <c r="BD424" s="15"/>
      <c r="BE424" s="15"/>
      <c r="BF424" s="15"/>
      <c r="BG424" s="15"/>
      <c r="BK424" s="21"/>
      <c r="BL424" s="21"/>
      <c r="BP424" s="21"/>
      <c r="BQ424" s="21"/>
      <c r="BU424" s="21"/>
      <c r="BV424" s="21"/>
      <c r="BZ424" s="21"/>
      <c r="CA424" s="21"/>
    </row>
    <row r="425" spans="2:79" ht="14.25" customHeight="1" x14ac:dyDescent="0.35">
      <c r="B425" s="15"/>
      <c r="C425" s="15"/>
      <c r="D425" s="15"/>
      <c r="E425" s="15"/>
      <c r="F425" s="15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2"/>
      <c r="U425" s="40"/>
      <c r="V425" s="40"/>
      <c r="W425" s="40"/>
      <c r="X425" s="40"/>
      <c r="Y425" s="40"/>
      <c r="Z425" s="40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BB425" s="15"/>
      <c r="BC425" s="15"/>
      <c r="BD425" s="15"/>
      <c r="BE425" s="15"/>
      <c r="BF425" s="15"/>
      <c r="BG425" s="15"/>
      <c r="BK425" s="21"/>
      <c r="BL425" s="21"/>
      <c r="BP425" s="21"/>
      <c r="BQ425" s="21"/>
      <c r="BU425" s="21"/>
      <c r="BV425" s="21"/>
      <c r="BZ425" s="21"/>
      <c r="CA425" s="21"/>
    </row>
    <row r="426" spans="2:79" ht="14.25" customHeight="1" x14ac:dyDescent="0.35">
      <c r="B426" s="15"/>
      <c r="C426" s="15"/>
      <c r="D426" s="15"/>
      <c r="E426" s="15"/>
      <c r="F426" s="15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2"/>
      <c r="U426" s="40"/>
      <c r="V426" s="40"/>
      <c r="W426" s="40"/>
      <c r="X426" s="40"/>
      <c r="Y426" s="40"/>
      <c r="Z426" s="40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BB426" s="15"/>
      <c r="BC426" s="15"/>
      <c r="BD426" s="15"/>
      <c r="BE426" s="15"/>
      <c r="BF426" s="15"/>
      <c r="BG426" s="15"/>
      <c r="BK426" s="21"/>
      <c r="BL426" s="21"/>
      <c r="BP426" s="21"/>
      <c r="BQ426" s="21"/>
      <c r="BU426" s="21"/>
      <c r="BV426" s="21"/>
      <c r="BZ426" s="21"/>
      <c r="CA426" s="21"/>
    </row>
    <row r="427" spans="2:79" ht="14.25" customHeight="1" x14ac:dyDescent="0.35">
      <c r="B427" s="15"/>
      <c r="C427" s="15"/>
      <c r="D427" s="15"/>
      <c r="E427" s="15"/>
      <c r="F427" s="15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2"/>
      <c r="U427" s="40"/>
      <c r="V427" s="40"/>
      <c r="W427" s="40"/>
      <c r="X427" s="40"/>
      <c r="Y427" s="40"/>
      <c r="Z427" s="40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BB427" s="15"/>
      <c r="BC427" s="15"/>
      <c r="BD427" s="15"/>
      <c r="BE427" s="15"/>
      <c r="BF427" s="15"/>
      <c r="BG427" s="15"/>
      <c r="BK427" s="21"/>
      <c r="BL427" s="21"/>
      <c r="BP427" s="21"/>
      <c r="BQ427" s="21"/>
      <c r="BU427" s="21"/>
      <c r="BV427" s="21"/>
      <c r="BZ427" s="21"/>
      <c r="CA427" s="21"/>
    </row>
    <row r="428" spans="2:79" ht="14.25" customHeight="1" x14ac:dyDescent="0.35">
      <c r="B428" s="15"/>
      <c r="C428" s="15"/>
      <c r="D428" s="15"/>
      <c r="E428" s="15"/>
      <c r="F428" s="15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2"/>
      <c r="U428" s="40"/>
      <c r="V428" s="40"/>
      <c r="W428" s="40"/>
      <c r="X428" s="40"/>
      <c r="Y428" s="40"/>
      <c r="Z428" s="40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BB428" s="15"/>
      <c r="BC428" s="15"/>
      <c r="BD428" s="15"/>
      <c r="BE428" s="15"/>
      <c r="BF428" s="15"/>
      <c r="BG428" s="15"/>
      <c r="BK428" s="21"/>
      <c r="BL428" s="21"/>
      <c r="BP428" s="21"/>
      <c r="BQ428" s="21"/>
      <c r="BU428" s="21"/>
      <c r="BV428" s="21"/>
      <c r="BZ428" s="21"/>
      <c r="CA428" s="21"/>
    </row>
    <row r="429" spans="2:79" ht="14.25" customHeight="1" x14ac:dyDescent="0.35">
      <c r="B429" s="15"/>
      <c r="C429" s="15"/>
      <c r="D429" s="15"/>
      <c r="E429" s="15"/>
      <c r="F429" s="15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2"/>
      <c r="U429" s="40"/>
      <c r="V429" s="40"/>
      <c r="W429" s="40"/>
      <c r="X429" s="40"/>
      <c r="Y429" s="40"/>
      <c r="Z429" s="40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BB429" s="15"/>
      <c r="BC429" s="15"/>
      <c r="BD429" s="15"/>
      <c r="BE429" s="15"/>
      <c r="BF429" s="15"/>
      <c r="BG429" s="15"/>
      <c r="BK429" s="21"/>
      <c r="BL429" s="21"/>
      <c r="BP429" s="21"/>
      <c r="BQ429" s="21"/>
      <c r="BU429" s="21"/>
      <c r="BV429" s="21"/>
      <c r="BZ429" s="21"/>
      <c r="CA429" s="21"/>
    </row>
    <row r="430" spans="2:79" ht="14.25" customHeight="1" x14ac:dyDescent="0.35">
      <c r="B430" s="15"/>
      <c r="C430" s="15"/>
      <c r="D430" s="15"/>
      <c r="E430" s="15"/>
      <c r="F430" s="15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2"/>
      <c r="U430" s="40"/>
      <c r="V430" s="40"/>
      <c r="W430" s="40"/>
      <c r="X430" s="40"/>
      <c r="Y430" s="40"/>
      <c r="Z430" s="40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BB430" s="15"/>
      <c r="BC430" s="15"/>
      <c r="BD430" s="15"/>
      <c r="BE430" s="15"/>
      <c r="BF430" s="15"/>
      <c r="BG430" s="15"/>
      <c r="BK430" s="21"/>
      <c r="BL430" s="21"/>
      <c r="BP430" s="21"/>
      <c r="BQ430" s="21"/>
      <c r="BU430" s="21"/>
      <c r="BV430" s="21"/>
      <c r="BZ430" s="21"/>
      <c r="CA430" s="21"/>
    </row>
    <row r="431" spans="2:79" ht="14.25" customHeight="1" x14ac:dyDescent="0.35">
      <c r="B431" s="15"/>
      <c r="C431" s="15"/>
      <c r="D431" s="15"/>
      <c r="E431" s="15"/>
      <c r="F431" s="15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2"/>
      <c r="U431" s="40"/>
      <c r="V431" s="40"/>
      <c r="W431" s="40"/>
      <c r="X431" s="40"/>
      <c r="Y431" s="40"/>
      <c r="Z431" s="40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BB431" s="15"/>
      <c r="BC431" s="15"/>
      <c r="BD431" s="15"/>
      <c r="BE431" s="15"/>
      <c r="BF431" s="15"/>
      <c r="BG431" s="15"/>
      <c r="BK431" s="21"/>
      <c r="BL431" s="21"/>
      <c r="BP431" s="21"/>
      <c r="BQ431" s="21"/>
      <c r="BU431" s="21"/>
      <c r="BV431" s="21"/>
      <c r="BZ431" s="21"/>
      <c r="CA431" s="21"/>
    </row>
    <row r="432" spans="2:79" ht="14.25" customHeight="1" x14ac:dyDescent="0.35">
      <c r="B432" s="15"/>
      <c r="C432" s="15"/>
      <c r="D432" s="15"/>
      <c r="E432" s="15"/>
      <c r="F432" s="15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2"/>
      <c r="U432" s="40"/>
      <c r="V432" s="40"/>
      <c r="W432" s="40"/>
      <c r="X432" s="40"/>
      <c r="Y432" s="40"/>
      <c r="Z432" s="40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BB432" s="15"/>
      <c r="BC432" s="15"/>
      <c r="BD432" s="15"/>
      <c r="BE432" s="15"/>
      <c r="BF432" s="15"/>
      <c r="BG432" s="15"/>
      <c r="BK432" s="21"/>
      <c r="BL432" s="21"/>
      <c r="BP432" s="21"/>
      <c r="BQ432" s="21"/>
      <c r="BU432" s="21"/>
      <c r="BV432" s="21"/>
      <c r="BZ432" s="21"/>
      <c r="CA432" s="21"/>
    </row>
    <row r="433" spans="2:79" ht="14.25" customHeight="1" x14ac:dyDescent="0.35">
      <c r="B433" s="15"/>
      <c r="C433" s="15"/>
      <c r="D433" s="15"/>
      <c r="E433" s="15"/>
      <c r="F433" s="15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2"/>
      <c r="U433" s="40"/>
      <c r="V433" s="40"/>
      <c r="W433" s="40"/>
      <c r="X433" s="40"/>
      <c r="Y433" s="40"/>
      <c r="Z433" s="40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BB433" s="15"/>
      <c r="BC433" s="15"/>
      <c r="BD433" s="15"/>
      <c r="BE433" s="15"/>
      <c r="BF433" s="15"/>
      <c r="BG433" s="15"/>
      <c r="BK433" s="21"/>
      <c r="BL433" s="21"/>
      <c r="BP433" s="21"/>
      <c r="BQ433" s="21"/>
      <c r="BU433" s="21"/>
      <c r="BV433" s="21"/>
      <c r="BZ433" s="21"/>
      <c r="CA433" s="21"/>
    </row>
    <row r="434" spans="2:79" ht="14.25" customHeight="1" x14ac:dyDescent="0.35">
      <c r="B434" s="15"/>
      <c r="C434" s="15"/>
      <c r="D434" s="15"/>
      <c r="E434" s="15"/>
      <c r="F434" s="15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2"/>
      <c r="U434" s="40"/>
      <c r="V434" s="40"/>
      <c r="W434" s="40"/>
      <c r="X434" s="40"/>
      <c r="Y434" s="40"/>
      <c r="Z434" s="40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BB434" s="15"/>
      <c r="BC434" s="15"/>
      <c r="BD434" s="15"/>
      <c r="BE434" s="15"/>
      <c r="BF434" s="15"/>
      <c r="BG434" s="15"/>
      <c r="BK434" s="21"/>
      <c r="BL434" s="21"/>
      <c r="BP434" s="21"/>
      <c r="BQ434" s="21"/>
      <c r="BU434" s="21"/>
      <c r="BV434" s="21"/>
      <c r="BZ434" s="21"/>
      <c r="CA434" s="21"/>
    </row>
    <row r="435" spans="2:79" ht="14.25" customHeight="1" x14ac:dyDescent="0.35">
      <c r="B435" s="15"/>
      <c r="C435" s="15"/>
      <c r="D435" s="15"/>
      <c r="E435" s="15"/>
      <c r="F435" s="15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2"/>
      <c r="U435" s="40"/>
      <c r="V435" s="40"/>
      <c r="W435" s="40"/>
      <c r="X435" s="40"/>
      <c r="Y435" s="40"/>
      <c r="Z435" s="40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BB435" s="15"/>
      <c r="BC435" s="15"/>
      <c r="BD435" s="15"/>
      <c r="BE435" s="15"/>
      <c r="BF435" s="15"/>
      <c r="BG435" s="15"/>
      <c r="BK435" s="21"/>
      <c r="BL435" s="21"/>
      <c r="BP435" s="21"/>
      <c r="BQ435" s="21"/>
      <c r="BU435" s="21"/>
      <c r="BV435" s="21"/>
      <c r="BZ435" s="21"/>
      <c r="CA435" s="21"/>
    </row>
    <row r="436" spans="2:79" ht="14.25" customHeight="1" x14ac:dyDescent="0.35">
      <c r="B436" s="15"/>
      <c r="C436" s="15"/>
      <c r="D436" s="15"/>
      <c r="E436" s="15"/>
      <c r="F436" s="15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2"/>
      <c r="U436" s="40"/>
      <c r="V436" s="40"/>
      <c r="W436" s="40"/>
      <c r="X436" s="40"/>
      <c r="Y436" s="40"/>
      <c r="Z436" s="40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BB436" s="15"/>
      <c r="BC436" s="15"/>
      <c r="BD436" s="15"/>
      <c r="BE436" s="15"/>
      <c r="BF436" s="15"/>
      <c r="BG436" s="15"/>
      <c r="BK436" s="21"/>
      <c r="BL436" s="21"/>
      <c r="BP436" s="21"/>
      <c r="BQ436" s="21"/>
      <c r="BU436" s="21"/>
      <c r="BV436" s="21"/>
      <c r="BZ436" s="21"/>
      <c r="CA436" s="21"/>
    </row>
    <row r="437" spans="2:79" ht="14.25" customHeight="1" x14ac:dyDescent="0.35">
      <c r="B437" s="15"/>
      <c r="C437" s="15"/>
      <c r="D437" s="15"/>
      <c r="E437" s="15"/>
      <c r="F437" s="15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2"/>
      <c r="U437" s="40"/>
      <c r="V437" s="40"/>
      <c r="W437" s="40"/>
      <c r="X437" s="40"/>
      <c r="Y437" s="40"/>
      <c r="Z437" s="40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BB437" s="15"/>
      <c r="BC437" s="15"/>
      <c r="BD437" s="15"/>
      <c r="BE437" s="15"/>
      <c r="BF437" s="15"/>
      <c r="BG437" s="15"/>
      <c r="BK437" s="21"/>
      <c r="BL437" s="21"/>
      <c r="BP437" s="21"/>
      <c r="BQ437" s="21"/>
      <c r="BU437" s="21"/>
      <c r="BV437" s="21"/>
      <c r="BZ437" s="21"/>
      <c r="CA437" s="21"/>
    </row>
    <row r="438" spans="2:79" ht="14.25" customHeight="1" x14ac:dyDescent="0.35">
      <c r="B438" s="15"/>
      <c r="C438" s="15"/>
      <c r="D438" s="15"/>
      <c r="E438" s="15"/>
      <c r="F438" s="15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2"/>
      <c r="U438" s="40"/>
      <c r="V438" s="40"/>
      <c r="W438" s="40"/>
      <c r="X438" s="40"/>
      <c r="Y438" s="40"/>
      <c r="Z438" s="40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BB438" s="15"/>
      <c r="BC438" s="15"/>
      <c r="BD438" s="15"/>
      <c r="BE438" s="15"/>
      <c r="BF438" s="15"/>
      <c r="BG438" s="15"/>
      <c r="BK438" s="21"/>
      <c r="BL438" s="21"/>
      <c r="BP438" s="21"/>
      <c r="BQ438" s="21"/>
      <c r="BU438" s="21"/>
      <c r="BV438" s="21"/>
      <c r="BZ438" s="21"/>
      <c r="CA438" s="21"/>
    </row>
    <row r="439" spans="2:79" ht="14.25" customHeight="1" x14ac:dyDescent="0.35">
      <c r="B439" s="15"/>
      <c r="C439" s="15"/>
      <c r="D439" s="15"/>
      <c r="E439" s="15"/>
      <c r="F439" s="15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2"/>
      <c r="U439" s="40"/>
      <c r="V439" s="40"/>
      <c r="W439" s="40"/>
      <c r="X439" s="40"/>
      <c r="Y439" s="40"/>
      <c r="Z439" s="40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BB439" s="15"/>
      <c r="BC439" s="15"/>
      <c r="BD439" s="15"/>
      <c r="BE439" s="15"/>
      <c r="BF439" s="15"/>
      <c r="BG439" s="15"/>
      <c r="BK439" s="21"/>
      <c r="BL439" s="21"/>
      <c r="BP439" s="21"/>
      <c r="BQ439" s="21"/>
      <c r="BU439" s="21"/>
      <c r="BV439" s="21"/>
      <c r="BZ439" s="21"/>
      <c r="CA439" s="21"/>
    </row>
    <row r="440" spans="2:79" ht="14.25" customHeight="1" x14ac:dyDescent="0.35">
      <c r="B440" s="15"/>
      <c r="C440" s="15"/>
      <c r="D440" s="15"/>
      <c r="E440" s="15"/>
      <c r="F440" s="15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2"/>
      <c r="U440" s="40"/>
      <c r="V440" s="40"/>
      <c r="W440" s="40"/>
      <c r="X440" s="40"/>
      <c r="Y440" s="40"/>
      <c r="Z440" s="40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BB440" s="15"/>
      <c r="BC440" s="15"/>
      <c r="BD440" s="15"/>
      <c r="BE440" s="15"/>
      <c r="BF440" s="15"/>
      <c r="BG440" s="15"/>
      <c r="BK440" s="21"/>
      <c r="BL440" s="21"/>
      <c r="BP440" s="21"/>
      <c r="BQ440" s="21"/>
      <c r="BU440" s="21"/>
      <c r="BV440" s="21"/>
      <c r="BZ440" s="21"/>
      <c r="CA440" s="21"/>
    </row>
    <row r="441" spans="2:79" ht="14.25" customHeight="1" x14ac:dyDescent="0.35">
      <c r="B441" s="15"/>
      <c r="C441" s="15"/>
      <c r="D441" s="15"/>
      <c r="E441" s="15"/>
      <c r="F441" s="15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2"/>
      <c r="U441" s="40"/>
      <c r="V441" s="40"/>
      <c r="W441" s="40"/>
      <c r="X441" s="40"/>
      <c r="Y441" s="40"/>
      <c r="Z441" s="40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BB441" s="15"/>
      <c r="BC441" s="15"/>
      <c r="BD441" s="15"/>
      <c r="BE441" s="15"/>
      <c r="BF441" s="15"/>
      <c r="BG441" s="15"/>
      <c r="BK441" s="21"/>
      <c r="BL441" s="21"/>
      <c r="BP441" s="21"/>
      <c r="BQ441" s="21"/>
      <c r="BU441" s="21"/>
      <c r="BV441" s="21"/>
      <c r="BZ441" s="21"/>
      <c r="CA441" s="21"/>
    </row>
    <row r="442" spans="2:79" ht="14.25" customHeight="1" x14ac:dyDescent="0.35">
      <c r="B442" s="15"/>
      <c r="C442" s="15"/>
      <c r="D442" s="15"/>
      <c r="E442" s="15"/>
      <c r="F442" s="15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2"/>
      <c r="U442" s="40"/>
      <c r="V442" s="40"/>
      <c r="W442" s="40"/>
      <c r="X442" s="40"/>
      <c r="Y442" s="40"/>
      <c r="Z442" s="40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BB442" s="15"/>
      <c r="BC442" s="15"/>
      <c r="BD442" s="15"/>
      <c r="BE442" s="15"/>
      <c r="BF442" s="15"/>
      <c r="BG442" s="15"/>
      <c r="BK442" s="21"/>
      <c r="BL442" s="21"/>
      <c r="BP442" s="21"/>
      <c r="BQ442" s="21"/>
      <c r="BU442" s="21"/>
      <c r="BV442" s="21"/>
      <c r="BZ442" s="21"/>
      <c r="CA442" s="21"/>
    </row>
    <row r="443" spans="2:79" ht="14.25" customHeight="1" x14ac:dyDescent="0.35">
      <c r="B443" s="15"/>
      <c r="C443" s="15"/>
      <c r="D443" s="15"/>
      <c r="E443" s="15"/>
      <c r="F443" s="15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2"/>
      <c r="U443" s="40"/>
      <c r="V443" s="40"/>
      <c r="W443" s="40"/>
      <c r="X443" s="40"/>
      <c r="Y443" s="40"/>
      <c r="Z443" s="40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BB443" s="15"/>
      <c r="BC443" s="15"/>
      <c r="BD443" s="15"/>
      <c r="BE443" s="15"/>
      <c r="BF443" s="15"/>
      <c r="BG443" s="15"/>
      <c r="BK443" s="21"/>
      <c r="BL443" s="21"/>
      <c r="BP443" s="21"/>
      <c r="BQ443" s="21"/>
      <c r="BU443" s="21"/>
      <c r="BV443" s="21"/>
      <c r="BZ443" s="21"/>
      <c r="CA443" s="21"/>
    </row>
    <row r="444" spans="2:79" ht="14.25" customHeight="1" x14ac:dyDescent="0.35">
      <c r="B444" s="15"/>
      <c r="C444" s="15"/>
      <c r="D444" s="15"/>
      <c r="E444" s="15"/>
      <c r="F444" s="15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2"/>
      <c r="U444" s="40"/>
      <c r="V444" s="40"/>
      <c r="W444" s="40"/>
      <c r="X444" s="40"/>
      <c r="Y444" s="40"/>
      <c r="Z444" s="40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BB444" s="15"/>
      <c r="BC444" s="15"/>
      <c r="BD444" s="15"/>
      <c r="BE444" s="15"/>
      <c r="BF444" s="15"/>
      <c r="BG444" s="15"/>
      <c r="BK444" s="21"/>
      <c r="BL444" s="21"/>
      <c r="BP444" s="21"/>
      <c r="BQ444" s="21"/>
      <c r="BU444" s="21"/>
      <c r="BV444" s="21"/>
      <c r="BZ444" s="21"/>
      <c r="CA444" s="21"/>
    </row>
    <row r="445" spans="2:79" ht="14.25" customHeight="1" x14ac:dyDescent="0.35">
      <c r="B445" s="15"/>
      <c r="C445" s="15"/>
      <c r="D445" s="15"/>
      <c r="E445" s="15"/>
      <c r="F445" s="15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2"/>
      <c r="U445" s="40"/>
      <c r="V445" s="40"/>
      <c r="W445" s="40"/>
      <c r="X445" s="40"/>
      <c r="Y445" s="40"/>
      <c r="Z445" s="40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BB445" s="15"/>
      <c r="BC445" s="15"/>
      <c r="BD445" s="15"/>
      <c r="BE445" s="15"/>
      <c r="BF445" s="15"/>
      <c r="BG445" s="15"/>
      <c r="BK445" s="21"/>
      <c r="BL445" s="21"/>
      <c r="BP445" s="21"/>
      <c r="BQ445" s="21"/>
      <c r="BU445" s="21"/>
      <c r="BV445" s="21"/>
      <c r="BZ445" s="21"/>
      <c r="CA445" s="21"/>
    </row>
    <row r="446" spans="2:79" ht="14.25" customHeight="1" x14ac:dyDescent="0.35">
      <c r="B446" s="15"/>
      <c r="C446" s="15"/>
      <c r="D446" s="15"/>
      <c r="E446" s="15"/>
      <c r="F446" s="15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2"/>
      <c r="U446" s="40"/>
      <c r="V446" s="40"/>
      <c r="W446" s="40"/>
      <c r="X446" s="40"/>
      <c r="Y446" s="40"/>
      <c r="Z446" s="40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BB446" s="15"/>
      <c r="BC446" s="15"/>
      <c r="BD446" s="15"/>
      <c r="BE446" s="15"/>
      <c r="BF446" s="15"/>
      <c r="BG446" s="15"/>
      <c r="BK446" s="21"/>
      <c r="BL446" s="21"/>
      <c r="BP446" s="21"/>
      <c r="BQ446" s="21"/>
      <c r="BU446" s="21"/>
      <c r="BV446" s="21"/>
      <c r="BZ446" s="21"/>
      <c r="CA446" s="21"/>
    </row>
    <row r="447" spans="2:79" ht="14.25" customHeight="1" x14ac:dyDescent="0.35">
      <c r="B447" s="15"/>
      <c r="C447" s="15"/>
      <c r="D447" s="15"/>
      <c r="E447" s="15"/>
      <c r="F447" s="15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2"/>
      <c r="U447" s="40"/>
      <c r="V447" s="40"/>
      <c r="W447" s="40"/>
      <c r="X447" s="40"/>
      <c r="Y447" s="40"/>
      <c r="Z447" s="40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BB447" s="15"/>
      <c r="BC447" s="15"/>
      <c r="BD447" s="15"/>
      <c r="BE447" s="15"/>
      <c r="BF447" s="15"/>
      <c r="BG447" s="15"/>
      <c r="BK447" s="21"/>
      <c r="BL447" s="21"/>
      <c r="BP447" s="21"/>
      <c r="BQ447" s="21"/>
      <c r="BU447" s="21"/>
      <c r="BV447" s="21"/>
      <c r="BZ447" s="21"/>
      <c r="CA447" s="21"/>
    </row>
    <row r="448" spans="2:79" ht="14.25" customHeight="1" x14ac:dyDescent="0.35">
      <c r="B448" s="15"/>
      <c r="C448" s="15"/>
      <c r="D448" s="15"/>
      <c r="E448" s="15"/>
      <c r="F448" s="15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2"/>
      <c r="U448" s="40"/>
      <c r="V448" s="40"/>
      <c r="W448" s="40"/>
      <c r="X448" s="40"/>
      <c r="Y448" s="40"/>
      <c r="Z448" s="40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BB448" s="15"/>
      <c r="BC448" s="15"/>
      <c r="BD448" s="15"/>
      <c r="BE448" s="15"/>
      <c r="BF448" s="15"/>
      <c r="BG448" s="15"/>
      <c r="BK448" s="21"/>
      <c r="BL448" s="21"/>
      <c r="BP448" s="21"/>
      <c r="BQ448" s="21"/>
      <c r="BU448" s="21"/>
      <c r="BV448" s="21"/>
      <c r="BZ448" s="21"/>
      <c r="CA448" s="21"/>
    </row>
    <row r="449" spans="2:79" ht="14.25" customHeight="1" x14ac:dyDescent="0.35">
      <c r="B449" s="15"/>
      <c r="C449" s="15"/>
      <c r="D449" s="15"/>
      <c r="E449" s="15"/>
      <c r="F449" s="15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2"/>
      <c r="U449" s="40"/>
      <c r="V449" s="40"/>
      <c r="W449" s="40"/>
      <c r="X449" s="40"/>
      <c r="Y449" s="40"/>
      <c r="Z449" s="40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BB449" s="15"/>
      <c r="BC449" s="15"/>
      <c r="BD449" s="15"/>
      <c r="BE449" s="15"/>
      <c r="BF449" s="15"/>
      <c r="BG449" s="15"/>
      <c r="BK449" s="21"/>
      <c r="BL449" s="21"/>
      <c r="BP449" s="21"/>
      <c r="BQ449" s="21"/>
      <c r="BU449" s="21"/>
      <c r="BV449" s="21"/>
      <c r="BZ449" s="21"/>
      <c r="CA449" s="21"/>
    </row>
    <row r="450" spans="2:79" ht="14.25" customHeight="1" x14ac:dyDescent="0.35">
      <c r="B450" s="15"/>
      <c r="C450" s="15"/>
      <c r="D450" s="15"/>
      <c r="E450" s="15"/>
      <c r="F450" s="15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2"/>
      <c r="U450" s="40"/>
      <c r="V450" s="40"/>
      <c r="W450" s="40"/>
      <c r="X450" s="40"/>
      <c r="Y450" s="40"/>
      <c r="Z450" s="40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BB450" s="15"/>
      <c r="BC450" s="15"/>
      <c r="BD450" s="15"/>
      <c r="BE450" s="15"/>
      <c r="BF450" s="15"/>
      <c r="BG450" s="15"/>
      <c r="BK450" s="21"/>
      <c r="BL450" s="21"/>
      <c r="BP450" s="21"/>
      <c r="BQ450" s="21"/>
      <c r="BU450" s="21"/>
      <c r="BV450" s="21"/>
      <c r="BZ450" s="21"/>
      <c r="CA450" s="21"/>
    </row>
    <row r="451" spans="2:79" ht="14.25" customHeight="1" x14ac:dyDescent="0.35">
      <c r="B451" s="15"/>
      <c r="C451" s="15"/>
      <c r="D451" s="15"/>
      <c r="E451" s="15"/>
      <c r="F451" s="15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2"/>
      <c r="U451" s="40"/>
      <c r="V451" s="40"/>
      <c r="W451" s="40"/>
      <c r="X451" s="40"/>
      <c r="Y451" s="40"/>
      <c r="Z451" s="40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BB451" s="15"/>
      <c r="BC451" s="15"/>
      <c r="BD451" s="15"/>
      <c r="BE451" s="15"/>
      <c r="BF451" s="15"/>
      <c r="BG451" s="15"/>
      <c r="BK451" s="21"/>
      <c r="BL451" s="21"/>
      <c r="BP451" s="21"/>
      <c r="BQ451" s="21"/>
      <c r="BU451" s="21"/>
      <c r="BV451" s="21"/>
      <c r="BZ451" s="21"/>
      <c r="CA451" s="21"/>
    </row>
    <row r="452" spans="2:79" ht="14.25" customHeight="1" x14ac:dyDescent="0.35">
      <c r="B452" s="15"/>
      <c r="C452" s="15"/>
      <c r="D452" s="15"/>
      <c r="E452" s="15"/>
      <c r="F452" s="15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2"/>
      <c r="U452" s="40"/>
      <c r="V452" s="40"/>
      <c r="W452" s="40"/>
      <c r="X452" s="40"/>
      <c r="Y452" s="40"/>
      <c r="Z452" s="40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BB452" s="15"/>
      <c r="BC452" s="15"/>
      <c r="BD452" s="15"/>
      <c r="BE452" s="15"/>
      <c r="BF452" s="15"/>
      <c r="BG452" s="15"/>
      <c r="BK452" s="21"/>
      <c r="BL452" s="21"/>
      <c r="BP452" s="21"/>
      <c r="BQ452" s="21"/>
      <c r="BU452" s="21"/>
      <c r="BV452" s="21"/>
      <c r="BZ452" s="21"/>
      <c r="CA452" s="21"/>
    </row>
    <row r="453" spans="2:79" ht="14.25" customHeight="1" x14ac:dyDescent="0.35">
      <c r="B453" s="15"/>
      <c r="C453" s="15"/>
      <c r="D453" s="15"/>
      <c r="E453" s="15"/>
      <c r="F453" s="15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2"/>
      <c r="U453" s="40"/>
      <c r="V453" s="40"/>
      <c r="W453" s="40"/>
      <c r="X453" s="40"/>
      <c r="Y453" s="40"/>
      <c r="Z453" s="40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BB453" s="15"/>
      <c r="BC453" s="15"/>
      <c r="BD453" s="15"/>
      <c r="BE453" s="15"/>
      <c r="BF453" s="15"/>
      <c r="BG453" s="15"/>
      <c r="BK453" s="21"/>
      <c r="BL453" s="21"/>
      <c r="BP453" s="21"/>
      <c r="BQ453" s="21"/>
      <c r="BU453" s="21"/>
      <c r="BV453" s="21"/>
      <c r="BZ453" s="21"/>
      <c r="CA453" s="21"/>
    </row>
    <row r="454" spans="2:79" ht="14.25" customHeight="1" x14ac:dyDescent="0.35">
      <c r="B454" s="15"/>
      <c r="C454" s="15"/>
      <c r="D454" s="15"/>
      <c r="E454" s="15"/>
      <c r="F454" s="15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2"/>
      <c r="U454" s="40"/>
      <c r="V454" s="40"/>
      <c r="W454" s="40"/>
      <c r="X454" s="40"/>
      <c r="Y454" s="40"/>
      <c r="Z454" s="40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BB454" s="15"/>
      <c r="BC454" s="15"/>
      <c r="BD454" s="15"/>
      <c r="BE454" s="15"/>
      <c r="BF454" s="15"/>
      <c r="BG454" s="15"/>
      <c r="BK454" s="21"/>
      <c r="BL454" s="21"/>
      <c r="BP454" s="21"/>
      <c r="BQ454" s="21"/>
      <c r="BU454" s="21"/>
      <c r="BV454" s="21"/>
      <c r="BZ454" s="21"/>
      <c r="CA454" s="21"/>
    </row>
    <row r="455" spans="2:79" ht="14.25" customHeight="1" x14ac:dyDescent="0.35">
      <c r="B455" s="15"/>
      <c r="C455" s="15"/>
      <c r="D455" s="15"/>
      <c r="E455" s="15"/>
      <c r="F455" s="15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2"/>
      <c r="U455" s="40"/>
      <c r="V455" s="40"/>
      <c r="W455" s="40"/>
      <c r="X455" s="40"/>
      <c r="Y455" s="40"/>
      <c r="Z455" s="40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BB455" s="15"/>
      <c r="BC455" s="15"/>
      <c r="BD455" s="15"/>
      <c r="BE455" s="15"/>
      <c r="BF455" s="15"/>
      <c r="BG455" s="15"/>
      <c r="BK455" s="21"/>
      <c r="BL455" s="21"/>
      <c r="BP455" s="21"/>
      <c r="BQ455" s="21"/>
      <c r="BU455" s="21"/>
      <c r="BV455" s="21"/>
      <c r="BZ455" s="21"/>
      <c r="CA455" s="21"/>
    </row>
    <row r="456" spans="2:79" ht="14.25" customHeight="1" x14ac:dyDescent="0.35">
      <c r="B456" s="15"/>
      <c r="C456" s="15"/>
      <c r="D456" s="15"/>
      <c r="E456" s="15"/>
      <c r="F456" s="15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2"/>
      <c r="U456" s="40"/>
      <c r="V456" s="40"/>
      <c r="W456" s="40"/>
      <c r="X456" s="40"/>
      <c r="Y456" s="40"/>
      <c r="Z456" s="40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BB456" s="15"/>
      <c r="BC456" s="15"/>
      <c r="BD456" s="15"/>
      <c r="BE456" s="15"/>
      <c r="BF456" s="15"/>
      <c r="BG456" s="15"/>
      <c r="BK456" s="21"/>
      <c r="BL456" s="21"/>
      <c r="BP456" s="21"/>
      <c r="BQ456" s="21"/>
      <c r="BU456" s="21"/>
      <c r="BV456" s="21"/>
      <c r="BZ456" s="21"/>
      <c r="CA456" s="21"/>
    </row>
    <row r="457" spans="2:79" ht="14.25" customHeight="1" x14ac:dyDescent="0.35">
      <c r="B457" s="15"/>
      <c r="C457" s="15"/>
      <c r="D457" s="15"/>
      <c r="E457" s="15"/>
      <c r="F457" s="15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2"/>
      <c r="U457" s="40"/>
      <c r="V457" s="40"/>
      <c r="W457" s="40"/>
      <c r="X457" s="40"/>
      <c r="Y457" s="40"/>
      <c r="Z457" s="40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BB457" s="15"/>
      <c r="BC457" s="15"/>
      <c r="BD457" s="15"/>
      <c r="BE457" s="15"/>
      <c r="BF457" s="15"/>
      <c r="BG457" s="15"/>
      <c r="BK457" s="21"/>
      <c r="BL457" s="21"/>
      <c r="BP457" s="21"/>
      <c r="BQ457" s="21"/>
      <c r="BU457" s="21"/>
      <c r="BV457" s="21"/>
      <c r="BZ457" s="21"/>
      <c r="CA457" s="21"/>
    </row>
    <row r="458" spans="2:79" ht="14.25" customHeight="1" x14ac:dyDescent="0.35">
      <c r="B458" s="15"/>
      <c r="C458" s="15"/>
      <c r="D458" s="15"/>
      <c r="E458" s="15"/>
      <c r="F458" s="15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2"/>
      <c r="U458" s="40"/>
      <c r="V458" s="40"/>
      <c r="W458" s="40"/>
      <c r="X458" s="40"/>
      <c r="Y458" s="40"/>
      <c r="Z458" s="40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BB458" s="15"/>
      <c r="BC458" s="15"/>
      <c r="BD458" s="15"/>
      <c r="BE458" s="15"/>
      <c r="BF458" s="15"/>
      <c r="BG458" s="15"/>
      <c r="BK458" s="21"/>
      <c r="BL458" s="21"/>
      <c r="BP458" s="21"/>
      <c r="BQ458" s="21"/>
      <c r="BU458" s="21"/>
      <c r="BV458" s="21"/>
      <c r="BZ458" s="21"/>
      <c r="CA458" s="21"/>
    </row>
    <row r="459" spans="2:79" ht="14.25" customHeight="1" x14ac:dyDescent="0.35">
      <c r="B459" s="15"/>
      <c r="C459" s="15"/>
      <c r="D459" s="15"/>
      <c r="E459" s="15"/>
      <c r="F459" s="15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2"/>
      <c r="U459" s="40"/>
      <c r="V459" s="40"/>
      <c r="W459" s="40"/>
      <c r="X459" s="40"/>
      <c r="Y459" s="40"/>
      <c r="Z459" s="40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BB459" s="15"/>
      <c r="BC459" s="15"/>
      <c r="BD459" s="15"/>
      <c r="BE459" s="15"/>
      <c r="BF459" s="15"/>
      <c r="BG459" s="15"/>
      <c r="BK459" s="21"/>
      <c r="BL459" s="21"/>
      <c r="BP459" s="21"/>
      <c r="BQ459" s="21"/>
      <c r="BU459" s="21"/>
      <c r="BV459" s="21"/>
      <c r="BZ459" s="21"/>
      <c r="CA459" s="21"/>
    </row>
    <row r="460" spans="2:79" ht="14.25" customHeight="1" x14ac:dyDescent="0.35">
      <c r="B460" s="15"/>
      <c r="C460" s="15"/>
      <c r="D460" s="15"/>
      <c r="E460" s="15"/>
      <c r="F460" s="15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2"/>
      <c r="U460" s="40"/>
      <c r="V460" s="40"/>
      <c r="W460" s="40"/>
      <c r="X460" s="40"/>
      <c r="Y460" s="40"/>
      <c r="Z460" s="40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BB460" s="15"/>
      <c r="BC460" s="15"/>
      <c r="BD460" s="15"/>
      <c r="BE460" s="15"/>
      <c r="BF460" s="15"/>
      <c r="BG460" s="15"/>
      <c r="BK460" s="21"/>
      <c r="BL460" s="21"/>
      <c r="BP460" s="21"/>
      <c r="BQ460" s="21"/>
      <c r="BU460" s="21"/>
      <c r="BV460" s="21"/>
      <c r="BZ460" s="21"/>
      <c r="CA460" s="21"/>
    </row>
    <row r="461" spans="2:79" ht="14.25" customHeight="1" x14ac:dyDescent="0.35">
      <c r="B461" s="15"/>
      <c r="C461" s="15"/>
      <c r="D461" s="15"/>
      <c r="E461" s="15"/>
      <c r="F461" s="15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2"/>
      <c r="U461" s="40"/>
      <c r="V461" s="40"/>
      <c r="W461" s="40"/>
      <c r="X461" s="40"/>
      <c r="Y461" s="40"/>
      <c r="Z461" s="40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BB461" s="15"/>
      <c r="BC461" s="15"/>
      <c r="BD461" s="15"/>
      <c r="BE461" s="15"/>
      <c r="BF461" s="15"/>
      <c r="BG461" s="15"/>
      <c r="BK461" s="21"/>
      <c r="BL461" s="21"/>
      <c r="BP461" s="21"/>
      <c r="BQ461" s="21"/>
      <c r="BU461" s="21"/>
      <c r="BV461" s="21"/>
      <c r="BZ461" s="21"/>
      <c r="CA461" s="21"/>
    </row>
    <row r="462" spans="2:79" ht="14.25" customHeight="1" x14ac:dyDescent="0.35">
      <c r="B462" s="15"/>
      <c r="C462" s="15"/>
      <c r="D462" s="15"/>
      <c r="E462" s="15"/>
      <c r="F462" s="15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2"/>
      <c r="U462" s="40"/>
      <c r="V462" s="40"/>
      <c r="W462" s="40"/>
      <c r="X462" s="40"/>
      <c r="Y462" s="40"/>
      <c r="Z462" s="40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BB462" s="15"/>
      <c r="BC462" s="15"/>
      <c r="BD462" s="15"/>
      <c r="BE462" s="15"/>
      <c r="BF462" s="15"/>
      <c r="BG462" s="15"/>
      <c r="BK462" s="21"/>
      <c r="BL462" s="21"/>
      <c r="BP462" s="21"/>
      <c r="BQ462" s="21"/>
      <c r="BU462" s="21"/>
      <c r="BV462" s="21"/>
      <c r="BZ462" s="21"/>
      <c r="CA462" s="21"/>
    </row>
    <row r="463" spans="2:79" ht="14.25" customHeight="1" x14ac:dyDescent="0.35">
      <c r="B463" s="15"/>
      <c r="C463" s="15"/>
      <c r="D463" s="15"/>
      <c r="E463" s="15"/>
      <c r="F463" s="15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2"/>
      <c r="U463" s="40"/>
      <c r="V463" s="40"/>
      <c r="W463" s="40"/>
      <c r="X463" s="40"/>
      <c r="Y463" s="40"/>
      <c r="Z463" s="40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BB463" s="15"/>
      <c r="BC463" s="15"/>
      <c r="BD463" s="15"/>
      <c r="BE463" s="15"/>
      <c r="BF463" s="15"/>
      <c r="BG463" s="15"/>
      <c r="BK463" s="21"/>
      <c r="BL463" s="21"/>
      <c r="BP463" s="21"/>
      <c r="BQ463" s="21"/>
      <c r="BU463" s="21"/>
      <c r="BV463" s="21"/>
      <c r="BZ463" s="21"/>
      <c r="CA463" s="21"/>
    </row>
    <row r="464" spans="2:79" ht="14.25" customHeight="1" x14ac:dyDescent="0.35">
      <c r="B464" s="15"/>
      <c r="C464" s="15"/>
      <c r="D464" s="15"/>
      <c r="E464" s="15"/>
      <c r="F464" s="15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2"/>
      <c r="U464" s="40"/>
      <c r="V464" s="40"/>
      <c r="W464" s="40"/>
      <c r="X464" s="40"/>
      <c r="Y464" s="40"/>
      <c r="Z464" s="40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BB464" s="15"/>
      <c r="BC464" s="15"/>
      <c r="BD464" s="15"/>
      <c r="BE464" s="15"/>
      <c r="BF464" s="15"/>
      <c r="BG464" s="15"/>
      <c r="BK464" s="21"/>
      <c r="BL464" s="21"/>
      <c r="BP464" s="21"/>
      <c r="BQ464" s="21"/>
      <c r="BU464" s="21"/>
      <c r="BV464" s="21"/>
      <c r="BZ464" s="21"/>
      <c r="CA464" s="21"/>
    </row>
    <row r="465" spans="2:79" ht="14.25" customHeight="1" x14ac:dyDescent="0.35">
      <c r="B465" s="15"/>
      <c r="C465" s="15"/>
      <c r="D465" s="15"/>
      <c r="E465" s="15"/>
      <c r="F465" s="15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2"/>
      <c r="U465" s="40"/>
      <c r="V465" s="40"/>
      <c r="W465" s="40"/>
      <c r="X465" s="40"/>
      <c r="Y465" s="40"/>
      <c r="Z465" s="40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BB465" s="15"/>
      <c r="BC465" s="15"/>
      <c r="BD465" s="15"/>
      <c r="BE465" s="15"/>
      <c r="BF465" s="15"/>
      <c r="BG465" s="15"/>
      <c r="BK465" s="21"/>
      <c r="BL465" s="21"/>
      <c r="BP465" s="21"/>
      <c r="BQ465" s="21"/>
      <c r="BU465" s="21"/>
      <c r="BV465" s="21"/>
      <c r="BZ465" s="21"/>
      <c r="CA465" s="21"/>
    </row>
    <row r="466" spans="2:79" ht="14.25" customHeight="1" x14ac:dyDescent="0.35">
      <c r="B466" s="15"/>
      <c r="C466" s="15"/>
      <c r="D466" s="15"/>
      <c r="E466" s="15"/>
      <c r="F466" s="15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2"/>
      <c r="U466" s="40"/>
      <c r="V466" s="40"/>
      <c r="W466" s="40"/>
      <c r="X466" s="40"/>
      <c r="Y466" s="40"/>
      <c r="Z466" s="40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BB466" s="15"/>
      <c r="BC466" s="15"/>
      <c r="BD466" s="15"/>
      <c r="BE466" s="15"/>
      <c r="BF466" s="15"/>
      <c r="BG466" s="15"/>
      <c r="BK466" s="21"/>
      <c r="BL466" s="21"/>
      <c r="BP466" s="21"/>
      <c r="BQ466" s="21"/>
      <c r="BU466" s="21"/>
      <c r="BV466" s="21"/>
      <c r="BZ466" s="21"/>
      <c r="CA466" s="21"/>
    </row>
    <row r="467" spans="2:79" ht="14.25" customHeight="1" x14ac:dyDescent="0.35">
      <c r="B467" s="15"/>
      <c r="C467" s="15"/>
      <c r="D467" s="15"/>
      <c r="E467" s="15"/>
      <c r="F467" s="15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2"/>
      <c r="U467" s="40"/>
      <c r="V467" s="40"/>
      <c r="W467" s="40"/>
      <c r="X467" s="40"/>
      <c r="Y467" s="40"/>
      <c r="Z467" s="40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BB467" s="15"/>
      <c r="BC467" s="15"/>
      <c r="BD467" s="15"/>
      <c r="BE467" s="15"/>
      <c r="BF467" s="15"/>
      <c r="BG467" s="15"/>
      <c r="BK467" s="21"/>
      <c r="BL467" s="21"/>
      <c r="BP467" s="21"/>
      <c r="BQ467" s="21"/>
      <c r="BU467" s="21"/>
      <c r="BV467" s="21"/>
      <c r="BZ467" s="21"/>
      <c r="CA467" s="21"/>
    </row>
    <row r="468" spans="2:79" ht="14.25" customHeight="1" x14ac:dyDescent="0.35">
      <c r="B468" s="15"/>
      <c r="C468" s="15"/>
      <c r="D468" s="15"/>
      <c r="E468" s="15"/>
      <c r="F468" s="15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2"/>
      <c r="U468" s="40"/>
      <c r="V468" s="40"/>
      <c r="W468" s="40"/>
      <c r="X468" s="40"/>
      <c r="Y468" s="40"/>
      <c r="Z468" s="40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BB468" s="15"/>
      <c r="BC468" s="15"/>
      <c r="BD468" s="15"/>
      <c r="BE468" s="15"/>
      <c r="BF468" s="15"/>
      <c r="BG468" s="15"/>
      <c r="BK468" s="21"/>
      <c r="BL468" s="21"/>
      <c r="BP468" s="21"/>
      <c r="BQ468" s="21"/>
      <c r="BU468" s="21"/>
      <c r="BV468" s="21"/>
      <c r="BZ468" s="21"/>
      <c r="CA468" s="21"/>
    </row>
    <row r="469" spans="2:79" ht="14.25" customHeight="1" x14ac:dyDescent="0.35">
      <c r="B469" s="15"/>
      <c r="C469" s="15"/>
      <c r="D469" s="15"/>
      <c r="E469" s="15"/>
      <c r="F469" s="15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2"/>
      <c r="U469" s="40"/>
      <c r="V469" s="40"/>
      <c r="W469" s="40"/>
      <c r="X469" s="40"/>
      <c r="Y469" s="40"/>
      <c r="Z469" s="40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BB469" s="15"/>
      <c r="BC469" s="15"/>
      <c r="BD469" s="15"/>
      <c r="BE469" s="15"/>
      <c r="BF469" s="15"/>
      <c r="BG469" s="15"/>
      <c r="BK469" s="21"/>
      <c r="BL469" s="21"/>
      <c r="BP469" s="21"/>
      <c r="BQ469" s="21"/>
      <c r="BU469" s="21"/>
      <c r="BV469" s="21"/>
      <c r="BZ469" s="21"/>
      <c r="CA469" s="21"/>
    </row>
    <row r="470" spans="2:79" ht="14.25" customHeight="1" x14ac:dyDescent="0.35">
      <c r="B470" s="15"/>
      <c r="C470" s="15"/>
      <c r="D470" s="15"/>
      <c r="E470" s="15"/>
      <c r="F470" s="15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2"/>
      <c r="U470" s="40"/>
      <c r="V470" s="40"/>
      <c r="W470" s="40"/>
      <c r="X470" s="40"/>
      <c r="Y470" s="40"/>
      <c r="Z470" s="40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BB470" s="15"/>
      <c r="BC470" s="15"/>
      <c r="BD470" s="15"/>
      <c r="BE470" s="15"/>
      <c r="BF470" s="15"/>
      <c r="BG470" s="15"/>
      <c r="BK470" s="21"/>
      <c r="BL470" s="21"/>
      <c r="BP470" s="21"/>
      <c r="BQ470" s="21"/>
      <c r="BU470" s="21"/>
      <c r="BV470" s="21"/>
      <c r="BZ470" s="21"/>
      <c r="CA470" s="21"/>
    </row>
    <row r="471" spans="2:79" ht="14.25" customHeight="1" x14ac:dyDescent="0.35">
      <c r="B471" s="15"/>
      <c r="C471" s="15"/>
      <c r="D471" s="15"/>
      <c r="E471" s="15"/>
      <c r="F471" s="15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2"/>
      <c r="U471" s="40"/>
      <c r="V471" s="40"/>
      <c r="W471" s="40"/>
      <c r="X471" s="40"/>
      <c r="Y471" s="40"/>
      <c r="Z471" s="40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BB471" s="15"/>
      <c r="BC471" s="15"/>
      <c r="BD471" s="15"/>
      <c r="BE471" s="15"/>
      <c r="BF471" s="15"/>
      <c r="BG471" s="15"/>
      <c r="BK471" s="21"/>
      <c r="BL471" s="21"/>
      <c r="BP471" s="21"/>
      <c r="BQ471" s="21"/>
      <c r="BU471" s="21"/>
      <c r="BV471" s="21"/>
      <c r="BZ471" s="21"/>
      <c r="CA471" s="21"/>
    </row>
    <row r="472" spans="2:79" ht="14.25" customHeight="1" x14ac:dyDescent="0.35">
      <c r="B472" s="15"/>
      <c r="C472" s="15"/>
      <c r="D472" s="15"/>
      <c r="E472" s="15"/>
      <c r="F472" s="15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2"/>
      <c r="U472" s="40"/>
      <c r="V472" s="40"/>
      <c r="W472" s="40"/>
      <c r="X472" s="40"/>
      <c r="Y472" s="40"/>
      <c r="Z472" s="40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BB472" s="15"/>
      <c r="BC472" s="15"/>
      <c r="BD472" s="15"/>
      <c r="BE472" s="15"/>
      <c r="BF472" s="15"/>
      <c r="BG472" s="15"/>
      <c r="BK472" s="21"/>
      <c r="BL472" s="21"/>
      <c r="BP472" s="21"/>
      <c r="BQ472" s="21"/>
      <c r="BU472" s="21"/>
      <c r="BV472" s="21"/>
      <c r="BZ472" s="21"/>
      <c r="CA472" s="21"/>
    </row>
    <row r="473" spans="2:79" ht="14.25" customHeight="1" x14ac:dyDescent="0.35">
      <c r="B473" s="15"/>
      <c r="C473" s="15"/>
      <c r="D473" s="15"/>
      <c r="E473" s="15"/>
      <c r="F473" s="15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2"/>
      <c r="U473" s="40"/>
      <c r="V473" s="40"/>
      <c r="W473" s="40"/>
      <c r="X473" s="40"/>
      <c r="Y473" s="40"/>
      <c r="Z473" s="40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BB473" s="15"/>
      <c r="BC473" s="15"/>
      <c r="BD473" s="15"/>
      <c r="BE473" s="15"/>
      <c r="BF473" s="15"/>
      <c r="BG473" s="15"/>
      <c r="BK473" s="21"/>
      <c r="BL473" s="21"/>
      <c r="BP473" s="21"/>
      <c r="BQ473" s="21"/>
      <c r="BU473" s="21"/>
      <c r="BV473" s="21"/>
      <c r="BZ473" s="21"/>
      <c r="CA473" s="21"/>
    </row>
    <row r="474" spans="2:79" ht="14.25" customHeight="1" x14ac:dyDescent="0.35">
      <c r="B474" s="15"/>
      <c r="C474" s="15"/>
      <c r="D474" s="15"/>
      <c r="E474" s="15"/>
      <c r="F474" s="15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2"/>
      <c r="U474" s="40"/>
      <c r="V474" s="40"/>
      <c r="W474" s="40"/>
      <c r="X474" s="40"/>
      <c r="Y474" s="40"/>
      <c r="Z474" s="40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BB474" s="15"/>
      <c r="BC474" s="15"/>
      <c r="BD474" s="15"/>
      <c r="BE474" s="15"/>
      <c r="BF474" s="15"/>
      <c r="BG474" s="15"/>
      <c r="BK474" s="21"/>
      <c r="BL474" s="21"/>
      <c r="BP474" s="21"/>
      <c r="BQ474" s="21"/>
      <c r="BU474" s="21"/>
      <c r="BV474" s="21"/>
      <c r="BZ474" s="21"/>
      <c r="CA474" s="21"/>
    </row>
    <row r="475" spans="2:79" ht="14.25" customHeight="1" x14ac:dyDescent="0.35">
      <c r="B475" s="15"/>
      <c r="C475" s="15"/>
      <c r="D475" s="15"/>
      <c r="E475" s="15"/>
      <c r="F475" s="15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2"/>
      <c r="U475" s="40"/>
      <c r="V475" s="40"/>
      <c r="W475" s="40"/>
      <c r="X475" s="40"/>
      <c r="Y475" s="40"/>
      <c r="Z475" s="40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BB475" s="15"/>
      <c r="BC475" s="15"/>
      <c r="BD475" s="15"/>
      <c r="BE475" s="15"/>
      <c r="BF475" s="15"/>
      <c r="BG475" s="15"/>
      <c r="BK475" s="21"/>
      <c r="BL475" s="21"/>
      <c r="BP475" s="21"/>
      <c r="BQ475" s="21"/>
      <c r="BU475" s="21"/>
      <c r="BV475" s="21"/>
      <c r="BZ475" s="21"/>
      <c r="CA475" s="21"/>
    </row>
    <row r="476" spans="2:79" ht="14.25" customHeight="1" x14ac:dyDescent="0.35">
      <c r="B476" s="15"/>
      <c r="C476" s="15"/>
      <c r="D476" s="15"/>
      <c r="E476" s="15"/>
      <c r="F476" s="15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2"/>
      <c r="U476" s="40"/>
      <c r="V476" s="40"/>
      <c r="W476" s="40"/>
      <c r="X476" s="40"/>
      <c r="Y476" s="40"/>
      <c r="Z476" s="40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BB476" s="15"/>
      <c r="BC476" s="15"/>
      <c r="BD476" s="15"/>
      <c r="BE476" s="15"/>
      <c r="BF476" s="15"/>
      <c r="BG476" s="15"/>
      <c r="BK476" s="21"/>
      <c r="BL476" s="21"/>
      <c r="BP476" s="21"/>
      <c r="BQ476" s="21"/>
      <c r="BU476" s="21"/>
      <c r="BV476" s="21"/>
      <c r="BZ476" s="21"/>
      <c r="CA476" s="21"/>
    </row>
    <row r="477" spans="2:79" ht="14.25" customHeight="1" x14ac:dyDescent="0.35">
      <c r="B477" s="15"/>
      <c r="C477" s="15"/>
      <c r="D477" s="15"/>
      <c r="E477" s="15"/>
      <c r="F477" s="15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2"/>
      <c r="U477" s="40"/>
      <c r="V477" s="40"/>
      <c r="W477" s="40"/>
      <c r="X477" s="40"/>
      <c r="Y477" s="40"/>
      <c r="Z477" s="40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BB477" s="15"/>
      <c r="BC477" s="15"/>
      <c r="BD477" s="15"/>
      <c r="BE477" s="15"/>
      <c r="BF477" s="15"/>
      <c r="BG477" s="15"/>
      <c r="BK477" s="21"/>
      <c r="BL477" s="21"/>
      <c r="BP477" s="21"/>
      <c r="BQ477" s="21"/>
      <c r="BU477" s="21"/>
      <c r="BV477" s="21"/>
      <c r="BZ477" s="21"/>
      <c r="CA477" s="21"/>
    </row>
    <row r="478" spans="2:79" ht="14.25" customHeight="1" x14ac:dyDescent="0.35">
      <c r="B478" s="15"/>
      <c r="C478" s="15"/>
      <c r="D478" s="15"/>
      <c r="E478" s="15"/>
      <c r="F478" s="15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2"/>
      <c r="U478" s="40"/>
      <c r="V478" s="40"/>
      <c r="W478" s="40"/>
      <c r="X478" s="40"/>
      <c r="Y478" s="40"/>
      <c r="Z478" s="40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BB478" s="15"/>
      <c r="BC478" s="15"/>
      <c r="BD478" s="15"/>
      <c r="BE478" s="15"/>
      <c r="BF478" s="15"/>
      <c r="BG478" s="15"/>
      <c r="BK478" s="21"/>
      <c r="BL478" s="21"/>
      <c r="BP478" s="21"/>
      <c r="BQ478" s="21"/>
      <c r="BU478" s="21"/>
      <c r="BV478" s="21"/>
      <c r="BZ478" s="21"/>
      <c r="CA478" s="21"/>
    </row>
    <row r="479" spans="2:79" ht="14.25" customHeight="1" x14ac:dyDescent="0.35">
      <c r="B479" s="15"/>
      <c r="C479" s="15"/>
      <c r="D479" s="15"/>
      <c r="E479" s="15"/>
      <c r="F479" s="15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2"/>
      <c r="U479" s="40"/>
      <c r="V479" s="40"/>
      <c r="W479" s="40"/>
      <c r="X479" s="40"/>
      <c r="Y479" s="40"/>
      <c r="Z479" s="40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BB479" s="15"/>
      <c r="BC479" s="15"/>
      <c r="BD479" s="15"/>
      <c r="BE479" s="15"/>
      <c r="BF479" s="15"/>
      <c r="BG479" s="15"/>
      <c r="BK479" s="21"/>
      <c r="BL479" s="21"/>
      <c r="BP479" s="21"/>
      <c r="BQ479" s="21"/>
      <c r="BU479" s="21"/>
      <c r="BV479" s="21"/>
      <c r="BZ479" s="21"/>
      <c r="CA479" s="21"/>
    </row>
    <row r="480" spans="2:79" ht="14.25" customHeight="1" x14ac:dyDescent="0.35">
      <c r="B480" s="15"/>
      <c r="C480" s="15"/>
      <c r="D480" s="15"/>
      <c r="E480" s="15"/>
      <c r="F480" s="15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2"/>
      <c r="U480" s="40"/>
      <c r="V480" s="40"/>
      <c r="W480" s="40"/>
      <c r="X480" s="40"/>
      <c r="Y480" s="40"/>
      <c r="Z480" s="40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BB480" s="15"/>
      <c r="BC480" s="15"/>
      <c r="BD480" s="15"/>
      <c r="BE480" s="15"/>
      <c r="BF480" s="15"/>
      <c r="BG480" s="15"/>
      <c r="BK480" s="21"/>
      <c r="BL480" s="21"/>
      <c r="BP480" s="21"/>
      <c r="BQ480" s="21"/>
      <c r="BU480" s="21"/>
      <c r="BV480" s="21"/>
      <c r="BZ480" s="21"/>
      <c r="CA480" s="21"/>
    </row>
    <row r="481" spans="2:79" ht="14.25" customHeight="1" x14ac:dyDescent="0.35">
      <c r="B481" s="15"/>
      <c r="C481" s="15"/>
      <c r="D481" s="15"/>
      <c r="E481" s="15"/>
      <c r="F481" s="15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2"/>
      <c r="U481" s="40"/>
      <c r="V481" s="40"/>
      <c r="W481" s="40"/>
      <c r="X481" s="40"/>
      <c r="Y481" s="40"/>
      <c r="Z481" s="40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BB481" s="15"/>
      <c r="BC481" s="15"/>
      <c r="BD481" s="15"/>
      <c r="BE481" s="15"/>
      <c r="BF481" s="15"/>
      <c r="BG481" s="15"/>
      <c r="BK481" s="21"/>
      <c r="BL481" s="21"/>
      <c r="BP481" s="21"/>
      <c r="BQ481" s="21"/>
      <c r="BU481" s="21"/>
      <c r="BV481" s="21"/>
      <c r="BZ481" s="21"/>
      <c r="CA481" s="21"/>
    </row>
    <row r="482" spans="2:79" ht="14.25" customHeight="1" x14ac:dyDescent="0.35">
      <c r="B482" s="15"/>
      <c r="C482" s="15"/>
      <c r="D482" s="15"/>
      <c r="E482" s="15"/>
      <c r="F482" s="15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2"/>
      <c r="U482" s="40"/>
      <c r="V482" s="40"/>
      <c r="W482" s="40"/>
      <c r="X482" s="40"/>
      <c r="Y482" s="40"/>
      <c r="Z482" s="40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BB482" s="15"/>
      <c r="BC482" s="15"/>
      <c r="BD482" s="15"/>
      <c r="BE482" s="15"/>
      <c r="BF482" s="15"/>
      <c r="BG482" s="15"/>
      <c r="BK482" s="21"/>
      <c r="BL482" s="21"/>
      <c r="BP482" s="21"/>
      <c r="BQ482" s="21"/>
      <c r="BU482" s="21"/>
      <c r="BV482" s="21"/>
      <c r="BZ482" s="21"/>
      <c r="CA482" s="21"/>
    </row>
    <row r="483" spans="2:79" ht="14.25" customHeight="1" x14ac:dyDescent="0.35">
      <c r="B483" s="15"/>
      <c r="C483" s="15"/>
      <c r="D483" s="15"/>
      <c r="E483" s="15"/>
      <c r="F483" s="15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2"/>
      <c r="U483" s="40"/>
      <c r="V483" s="40"/>
      <c r="W483" s="40"/>
      <c r="X483" s="40"/>
      <c r="Y483" s="40"/>
      <c r="Z483" s="40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BB483" s="15"/>
      <c r="BC483" s="15"/>
      <c r="BD483" s="15"/>
      <c r="BE483" s="15"/>
      <c r="BF483" s="15"/>
      <c r="BG483" s="15"/>
      <c r="BK483" s="21"/>
      <c r="BL483" s="21"/>
      <c r="BP483" s="21"/>
      <c r="BQ483" s="21"/>
      <c r="BU483" s="21"/>
      <c r="BV483" s="21"/>
      <c r="BZ483" s="21"/>
      <c r="CA483" s="21"/>
    </row>
    <row r="484" spans="2:79" ht="14.25" customHeight="1" x14ac:dyDescent="0.35">
      <c r="B484" s="15"/>
      <c r="C484" s="15"/>
      <c r="D484" s="15"/>
      <c r="E484" s="15"/>
      <c r="F484" s="15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2"/>
      <c r="U484" s="40"/>
      <c r="V484" s="40"/>
      <c r="W484" s="40"/>
      <c r="X484" s="40"/>
      <c r="Y484" s="40"/>
      <c r="Z484" s="40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BB484" s="15"/>
      <c r="BC484" s="15"/>
      <c r="BD484" s="15"/>
      <c r="BE484" s="15"/>
      <c r="BF484" s="15"/>
      <c r="BG484" s="15"/>
      <c r="BK484" s="21"/>
      <c r="BL484" s="21"/>
      <c r="BP484" s="21"/>
      <c r="BQ484" s="21"/>
      <c r="BU484" s="21"/>
      <c r="BV484" s="21"/>
      <c r="BZ484" s="21"/>
      <c r="CA484" s="21"/>
    </row>
    <row r="485" spans="2:79" ht="14.25" customHeight="1" x14ac:dyDescent="0.35">
      <c r="B485" s="15"/>
      <c r="C485" s="15"/>
      <c r="D485" s="15"/>
      <c r="E485" s="15"/>
      <c r="F485" s="15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2"/>
      <c r="U485" s="40"/>
      <c r="V485" s="40"/>
      <c r="W485" s="40"/>
      <c r="X485" s="40"/>
      <c r="Y485" s="40"/>
      <c r="Z485" s="40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BB485" s="15"/>
      <c r="BC485" s="15"/>
      <c r="BD485" s="15"/>
      <c r="BE485" s="15"/>
      <c r="BF485" s="15"/>
      <c r="BG485" s="15"/>
      <c r="BK485" s="21"/>
      <c r="BL485" s="21"/>
      <c r="BP485" s="21"/>
      <c r="BQ485" s="21"/>
      <c r="BU485" s="21"/>
      <c r="BV485" s="21"/>
      <c r="BZ485" s="21"/>
      <c r="CA485" s="21"/>
    </row>
    <row r="486" spans="2:79" ht="14.25" customHeight="1" x14ac:dyDescent="0.35">
      <c r="B486" s="15"/>
      <c r="C486" s="15"/>
      <c r="D486" s="15"/>
      <c r="E486" s="15"/>
      <c r="F486" s="15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2"/>
      <c r="U486" s="40"/>
      <c r="V486" s="40"/>
      <c r="W486" s="40"/>
      <c r="X486" s="40"/>
      <c r="Y486" s="40"/>
      <c r="Z486" s="40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BB486" s="15"/>
      <c r="BC486" s="15"/>
      <c r="BD486" s="15"/>
      <c r="BE486" s="15"/>
      <c r="BF486" s="15"/>
      <c r="BG486" s="15"/>
      <c r="BK486" s="21"/>
      <c r="BL486" s="21"/>
      <c r="BP486" s="21"/>
      <c r="BQ486" s="21"/>
      <c r="BU486" s="21"/>
      <c r="BV486" s="21"/>
      <c r="BZ486" s="21"/>
      <c r="CA486" s="21"/>
    </row>
    <row r="487" spans="2:79" ht="14.25" customHeight="1" x14ac:dyDescent="0.35">
      <c r="B487" s="15"/>
      <c r="C487" s="15"/>
      <c r="D487" s="15"/>
      <c r="E487" s="15"/>
      <c r="F487" s="15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2"/>
      <c r="U487" s="40"/>
      <c r="V487" s="40"/>
      <c r="W487" s="40"/>
      <c r="X487" s="40"/>
      <c r="Y487" s="40"/>
      <c r="Z487" s="40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BB487" s="15"/>
      <c r="BC487" s="15"/>
      <c r="BD487" s="15"/>
      <c r="BE487" s="15"/>
      <c r="BF487" s="15"/>
      <c r="BG487" s="15"/>
      <c r="BK487" s="21"/>
      <c r="BL487" s="21"/>
      <c r="BP487" s="21"/>
      <c r="BQ487" s="21"/>
      <c r="BU487" s="21"/>
      <c r="BV487" s="21"/>
      <c r="BZ487" s="21"/>
      <c r="CA487" s="21"/>
    </row>
    <row r="488" spans="2:79" ht="14.25" customHeight="1" x14ac:dyDescent="0.35">
      <c r="B488" s="15"/>
      <c r="C488" s="15"/>
      <c r="D488" s="15"/>
      <c r="E488" s="15"/>
      <c r="F488" s="15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2"/>
      <c r="U488" s="40"/>
      <c r="V488" s="40"/>
      <c r="W488" s="40"/>
      <c r="X488" s="40"/>
      <c r="Y488" s="40"/>
      <c r="Z488" s="40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BB488" s="15"/>
      <c r="BC488" s="15"/>
      <c r="BD488" s="15"/>
      <c r="BE488" s="15"/>
      <c r="BF488" s="15"/>
      <c r="BG488" s="15"/>
      <c r="BK488" s="21"/>
      <c r="BL488" s="21"/>
      <c r="BP488" s="21"/>
      <c r="BQ488" s="21"/>
      <c r="BU488" s="21"/>
      <c r="BV488" s="21"/>
      <c r="BZ488" s="21"/>
      <c r="CA488" s="21"/>
    </row>
    <row r="489" spans="2:79" ht="14.25" customHeight="1" x14ac:dyDescent="0.35">
      <c r="B489" s="15"/>
      <c r="C489" s="15"/>
      <c r="D489" s="15"/>
      <c r="E489" s="15"/>
      <c r="F489" s="15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2"/>
      <c r="U489" s="40"/>
      <c r="V489" s="40"/>
      <c r="W489" s="40"/>
      <c r="X489" s="40"/>
      <c r="Y489" s="40"/>
      <c r="Z489" s="40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BB489" s="15"/>
      <c r="BC489" s="15"/>
      <c r="BD489" s="15"/>
      <c r="BE489" s="15"/>
      <c r="BF489" s="15"/>
      <c r="BG489" s="15"/>
      <c r="BK489" s="21"/>
      <c r="BL489" s="21"/>
      <c r="BP489" s="21"/>
      <c r="BQ489" s="21"/>
      <c r="BU489" s="21"/>
      <c r="BV489" s="21"/>
      <c r="BZ489" s="21"/>
      <c r="CA489" s="21"/>
    </row>
    <row r="490" spans="2:79" ht="14.25" customHeight="1" x14ac:dyDescent="0.35">
      <c r="B490" s="15"/>
      <c r="C490" s="15"/>
      <c r="D490" s="15"/>
      <c r="E490" s="15"/>
      <c r="F490" s="15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2"/>
      <c r="U490" s="40"/>
      <c r="V490" s="40"/>
      <c r="W490" s="40"/>
      <c r="X490" s="40"/>
      <c r="Y490" s="40"/>
      <c r="Z490" s="40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BB490" s="15"/>
      <c r="BC490" s="15"/>
      <c r="BD490" s="15"/>
      <c r="BE490" s="15"/>
      <c r="BF490" s="15"/>
      <c r="BG490" s="15"/>
      <c r="BK490" s="21"/>
      <c r="BL490" s="21"/>
      <c r="BP490" s="21"/>
      <c r="BQ490" s="21"/>
      <c r="BU490" s="21"/>
      <c r="BV490" s="21"/>
      <c r="BZ490" s="21"/>
      <c r="CA490" s="21"/>
    </row>
    <row r="491" spans="2:79" ht="14.25" customHeight="1" x14ac:dyDescent="0.35">
      <c r="B491" s="15"/>
      <c r="C491" s="15"/>
      <c r="D491" s="15"/>
      <c r="E491" s="15"/>
      <c r="F491" s="15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2"/>
      <c r="U491" s="40"/>
      <c r="V491" s="40"/>
      <c r="W491" s="40"/>
      <c r="X491" s="40"/>
      <c r="Y491" s="40"/>
      <c r="Z491" s="40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BB491" s="15"/>
      <c r="BC491" s="15"/>
      <c r="BD491" s="15"/>
      <c r="BE491" s="15"/>
      <c r="BF491" s="15"/>
      <c r="BG491" s="15"/>
      <c r="BK491" s="21"/>
      <c r="BL491" s="21"/>
      <c r="BP491" s="21"/>
      <c r="BQ491" s="21"/>
      <c r="BU491" s="21"/>
      <c r="BV491" s="21"/>
      <c r="BZ491" s="21"/>
      <c r="CA491" s="21"/>
    </row>
    <row r="492" spans="2:79" ht="14.25" customHeight="1" x14ac:dyDescent="0.35">
      <c r="B492" s="15"/>
      <c r="C492" s="15"/>
      <c r="D492" s="15"/>
      <c r="E492" s="15"/>
      <c r="F492" s="15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2"/>
      <c r="U492" s="40"/>
      <c r="V492" s="40"/>
      <c r="W492" s="40"/>
      <c r="X492" s="40"/>
      <c r="Y492" s="40"/>
      <c r="Z492" s="40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BB492" s="15"/>
      <c r="BC492" s="15"/>
      <c r="BD492" s="15"/>
      <c r="BE492" s="15"/>
      <c r="BF492" s="15"/>
      <c r="BG492" s="15"/>
      <c r="BK492" s="21"/>
      <c r="BL492" s="21"/>
      <c r="BP492" s="21"/>
      <c r="BQ492" s="21"/>
      <c r="BU492" s="21"/>
      <c r="BV492" s="21"/>
      <c r="BZ492" s="21"/>
      <c r="CA492" s="21"/>
    </row>
    <row r="493" spans="2:79" ht="14.25" customHeight="1" x14ac:dyDescent="0.35">
      <c r="B493" s="15"/>
      <c r="C493" s="15"/>
      <c r="D493" s="15"/>
      <c r="E493" s="15"/>
      <c r="F493" s="15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2"/>
      <c r="U493" s="40"/>
      <c r="V493" s="40"/>
      <c r="W493" s="40"/>
      <c r="X493" s="40"/>
      <c r="Y493" s="40"/>
      <c r="Z493" s="40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BB493" s="15"/>
      <c r="BC493" s="15"/>
      <c r="BD493" s="15"/>
      <c r="BE493" s="15"/>
      <c r="BF493" s="15"/>
      <c r="BG493" s="15"/>
      <c r="BK493" s="21"/>
      <c r="BL493" s="21"/>
      <c r="BP493" s="21"/>
      <c r="BQ493" s="21"/>
      <c r="BU493" s="21"/>
      <c r="BV493" s="21"/>
      <c r="BZ493" s="21"/>
      <c r="CA493" s="21"/>
    </row>
    <row r="494" spans="2:79" ht="14.25" customHeight="1" x14ac:dyDescent="0.35">
      <c r="B494" s="15"/>
      <c r="C494" s="15"/>
      <c r="D494" s="15"/>
      <c r="E494" s="15"/>
      <c r="F494" s="15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2"/>
      <c r="U494" s="40"/>
      <c r="V494" s="40"/>
      <c r="W494" s="40"/>
      <c r="X494" s="40"/>
      <c r="Y494" s="40"/>
      <c r="Z494" s="40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BB494" s="15"/>
      <c r="BC494" s="15"/>
      <c r="BD494" s="15"/>
      <c r="BE494" s="15"/>
      <c r="BF494" s="15"/>
      <c r="BG494" s="15"/>
      <c r="BK494" s="21"/>
      <c r="BL494" s="21"/>
      <c r="BP494" s="21"/>
      <c r="BQ494" s="21"/>
      <c r="BU494" s="21"/>
      <c r="BV494" s="21"/>
      <c r="BZ494" s="21"/>
      <c r="CA494" s="21"/>
    </row>
    <row r="495" spans="2:79" ht="14.25" customHeight="1" x14ac:dyDescent="0.35">
      <c r="B495" s="15"/>
      <c r="C495" s="15"/>
      <c r="D495" s="15"/>
      <c r="E495" s="15"/>
      <c r="F495" s="15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2"/>
      <c r="U495" s="40"/>
      <c r="V495" s="40"/>
      <c r="W495" s="40"/>
      <c r="X495" s="40"/>
      <c r="Y495" s="40"/>
      <c r="Z495" s="40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BB495" s="15"/>
      <c r="BC495" s="15"/>
      <c r="BD495" s="15"/>
      <c r="BE495" s="15"/>
      <c r="BF495" s="15"/>
      <c r="BG495" s="15"/>
      <c r="BK495" s="21"/>
      <c r="BL495" s="21"/>
      <c r="BP495" s="21"/>
      <c r="BQ495" s="21"/>
      <c r="BU495" s="21"/>
      <c r="BV495" s="21"/>
      <c r="BZ495" s="21"/>
      <c r="CA495" s="21"/>
    </row>
    <row r="496" spans="2:79" ht="14.25" customHeight="1" x14ac:dyDescent="0.35">
      <c r="B496" s="15"/>
      <c r="C496" s="15"/>
      <c r="D496" s="15"/>
      <c r="E496" s="15"/>
      <c r="F496" s="15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2"/>
      <c r="U496" s="40"/>
      <c r="V496" s="40"/>
      <c r="W496" s="40"/>
      <c r="X496" s="40"/>
      <c r="Y496" s="40"/>
      <c r="Z496" s="40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BB496" s="15"/>
      <c r="BC496" s="15"/>
      <c r="BD496" s="15"/>
      <c r="BE496" s="15"/>
      <c r="BF496" s="15"/>
      <c r="BG496" s="15"/>
      <c r="BK496" s="21"/>
      <c r="BL496" s="21"/>
      <c r="BP496" s="21"/>
      <c r="BQ496" s="21"/>
      <c r="BU496" s="21"/>
      <c r="BV496" s="21"/>
      <c r="BZ496" s="21"/>
      <c r="CA496" s="21"/>
    </row>
    <row r="497" spans="2:79" ht="14.25" customHeight="1" x14ac:dyDescent="0.35">
      <c r="B497" s="15"/>
      <c r="C497" s="15"/>
      <c r="D497" s="15"/>
      <c r="E497" s="15"/>
      <c r="F497" s="15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2"/>
      <c r="U497" s="40"/>
      <c r="V497" s="40"/>
      <c r="W497" s="40"/>
      <c r="X497" s="40"/>
      <c r="Y497" s="40"/>
      <c r="Z497" s="40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BB497" s="15"/>
      <c r="BC497" s="15"/>
      <c r="BD497" s="15"/>
      <c r="BE497" s="15"/>
      <c r="BF497" s="15"/>
      <c r="BG497" s="15"/>
      <c r="BK497" s="21"/>
      <c r="BL497" s="21"/>
      <c r="BP497" s="21"/>
      <c r="BQ497" s="21"/>
      <c r="BU497" s="21"/>
      <c r="BV497" s="21"/>
      <c r="BZ497" s="21"/>
      <c r="CA497" s="21"/>
    </row>
    <row r="498" spans="2:79" ht="14.25" customHeight="1" x14ac:dyDescent="0.35">
      <c r="B498" s="15"/>
      <c r="C498" s="15"/>
      <c r="D498" s="15"/>
      <c r="E498" s="15"/>
      <c r="F498" s="15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2"/>
      <c r="U498" s="40"/>
      <c r="V498" s="40"/>
      <c r="W498" s="40"/>
      <c r="X498" s="40"/>
      <c r="Y498" s="40"/>
      <c r="Z498" s="40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BB498" s="15"/>
      <c r="BC498" s="15"/>
      <c r="BD498" s="15"/>
      <c r="BE498" s="15"/>
      <c r="BF498" s="15"/>
      <c r="BG498" s="15"/>
      <c r="BK498" s="21"/>
      <c r="BL498" s="21"/>
      <c r="BP498" s="21"/>
      <c r="BQ498" s="21"/>
      <c r="BU498" s="21"/>
      <c r="BV498" s="21"/>
      <c r="BZ498" s="21"/>
      <c r="CA498" s="21"/>
    </row>
    <row r="499" spans="2:79" ht="14.25" customHeight="1" x14ac:dyDescent="0.35">
      <c r="B499" s="15"/>
      <c r="C499" s="15"/>
      <c r="D499" s="15"/>
      <c r="E499" s="15"/>
      <c r="F499" s="15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2"/>
      <c r="U499" s="40"/>
      <c r="V499" s="40"/>
      <c r="W499" s="40"/>
      <c r="X499" s="40"/>
      <c r="Y499" s="40"/>
      <c r="Z499" s="40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BB499" s="15"/>
      <c r="BC499" s="15"/>
      <c r="BD499" s="15"/>
      <c r="BE499" s="15"/>
      <c r="BF499" s="15"/>
      <c r="BG499" s="15"/>
      <c r="BK499" s="21"/>
      <c r="BL499" s="21"/>
      <c r="BP499" s="21"/>
      <c r="BQ499" s="21"/>
      <c r="BU499" s="21"/>
      <c r="BV499" s="21"/>
      <c r="BZ499" s="21"/>
      <c r="CA499" s="21"/>
    </row>
    <row r="500" spans="2:79" ht="14.25" customHeight="1" x14ac:dyDescent="0.35">
      <c r="B500" s="15"/>
      <c r="C500" s="15"/>
      <c r="D500" s="15"/>
      <c r="E500" s="15"/>
      <c r="F500" s="15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2"/>
      <c r="U500" s="40"/>
      <c r="V500" s="40"/>
      <c r="W500" s="40"/>
      <c r="X500" s="40"/>
      <c r="Y500" s="40"/>
      <c r="Z500" s="40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BB500" s="15"/>
      <c r="BC500" s="15"/>
      <c r="BD500" s="15"/>
      <c r="BE500" s="15"/>
      <c r="BF500" s="15"/>
      <c r="BG500" s="15"/>
      <c r="BK500" s="21"/>
      <c r="BL500" s="21"/>
      <c r="BP500" s="21"/>
      <c r="BQ500" s="21"/>
      <c r="BU500" s="21"/>
      <c r="BV500" s="21"/>
      <c r="BZ500" s="21"/>
      <c r="CA500" s="21"/>
    </row>
    <row r="501" spans="2:79" ht="14.25" customHeight="1" x14ac:dyDescent="0.35">
      <c r="B501" s="15"/>
      <c r="C501" s="15"/>
      <c r="D501" s="15"/>
      <c r="E501" s="15"/>
      <c r="F501" s="15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2"/>
      <c r="U501" s="40"/>
      <c r="V501" s="40"/>
      <c r="W501" s="40"/>
      <c r="X501" s="40"/>
      <c r="Y501" s="40"/>
      <c r="Z501" s="40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BB501" s="15"/>
      <c r="BC501" s="15"/>
      <c r="BD501" s="15"/>
      <c r="BE501" s="15"/>
      <c r="BF501" s="15"/>
      <c r="BG501" s="15"/>
      <c r="BK501" s="21"/>
      <c r="BL501" s="21"/>
      <c r="BP501" s="21"/>
      <c r="BQ501" s="21"/>
      <c r="BU501" s="21"/>
      <c r="BV501" s="21"/>
      <c r="BZ501" s="21"/>
      <c r="CA501" s="21"/>
    </row>
    <row r="502" spans="2:79" ht="14.25" customHeight="1" x14ac:dyDescent="0.35">
      <c r="B502" s="15"/>
      <c r="C502" s="15"/>
      <c r="D502" s="15"/>
      <c r="E502" s="15"/>
      <c r="F502" s="15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2"/>
      <c r="U502" s="40"/>
      <c r="V502" s="40"/>
      <c r="W502" s="40"/>
      <c r="X502" s="40"/>
      <c r="Y502" s="40"/>
      <c r="Z502" s="40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BB502" s="15"/>
      <c r="BC502" s="15"/>
      <c r="BD502" s="15"/>
      <c r="BE502" s="15"/>
      <c r="BF502" s="15"/>
      <c r="BG502" s="15"/>
      <c r="BK502" s="21"/>
      <c r="BL502" s="21"/>
      <c r="BP502" s="21"/>
      <c r="BQ502" s="21"/>
      <c r="BU502" s="21"/>
      <c r="BV502" s="21"/>
      <c r="BZ502" s="21"/>
      <c r="CA502" s="21"/>
    </row>
    <row r="503" spans="2:79" ht="14.25" customHeight="1" x14ac:dyDescent="0.35">
      <c r="B503" s="15"/>
      <c r="C503" s="15"/>
      <c r="D503" s="15"/>
      <c r="E503" s="15"/>
      <c r="F503" s="15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2"/>
      <c r="U503" s="40"/>
      <c r="V503" s="40"/>
      <c r="W503" s="40"/>
      <c r="X503" s="40"/>
      <c r="Y503" s="40"/>
      <c r="Z503" s="40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BB503" s="15"/>
      <c r="BC503" s="15"/>
      <c r="BD503" s="15"/>
      <c r="BE503" s="15"/>
      <c r="BF503" s="15"/>
      <c r="BG503" s="15"/>
      <c r="BK503" s="21"/>
      <c r="BL503" s="21"/>
      <c r="BP503" s="21"/>
      <c r="BQ503" s="21"/>
      <c r="BU503" s="21"/>
      <c r="BV503" s="21"/>
      <c r="BZ503" s="21"/>
      <c r="CA503" s="21"/>
    </row>
    <row r="504" spans="2:79" ht="14.25" customHeight="1" x14ac:dyDescent="0.35">
      <c r="B504" s="15"/>
      <c r="C504" s="15"/>
      <c r="D504" s="15"/>
      <c r="E504" s="15"/>
      <c r="F504" s="15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2"/>
      <c r="U504" s="40"/>
      <c r="V504" s="40"/>
      <c r="W504" s="40"/>
      <c r="X504" s="40"/>
      <c r="Y504" s="40"/>
      <c r="Z504" s="40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BB504" s="15"/>
      <c r="BC504" s="15"/>
      <c r="BD504" s="15"/>
      <c r="BE504" s="15"/>
      <c r="BF504" s="15"/>
      <c r="BG504" s="15"/>
      <c r="BK504" s="21"/>
      <c r="BL504" s="21"/>
      <c r="BP504" s="21"/>
      <c r="BQ504" s="21"/>
      <c r="BU504" s="21"/>
      <c r="BV504" s="21"/>
      <c r="BZ504" s="21"/>
      <c r="CA504" s="21"/>
    </row>
    <row r="505" spans="2:79" ht="14.25" customHeight="1" x14ac:dyDescent="0.35">
      <c r="B505" s="15"/>
      <c r="C505" s="15"/>
      <c r="D505" s="15"/>
      <c r="E505" s="15"/>
      <c r="F505" s="15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2"/>
      <c r="U505" s="40"/>
      <c r="V505" s="40"/>
      <c r="W505" s="40"/>
      <c r="X505" s="40"/>
      <c r="Y505" s="40"/>
      <c r="Z505" s="40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BB505" s="15"/>
      <c r="BC505" s="15"/>
      <c r="BD505" s="15"/>
      <c r="BE505" s="15"/>
      <c r="BF505" s="15"/>
      <c r="BG505" s="15"/>
      <c r="BK505" s="21"/>
      <c r="BL505" s="21"/>
      <c r="BP505" s="21"/>
      <c r="BQ505" s="21"/>
      <c r="BU505" s="21"/>
      <c r="BV505" s="21"/>
      <c r="BZ505" s="21"/>
      <c r="CA505" s="21"/>
    </row>
    <row r="506" spans="2:79" ht="14.25" customHeight="1" x14ac:dyDescent="0.35">
      <c r="B506" s="15"/>
      <c r="C506" s="15"/>
      <c r="D506" s="15"/>
      <c r="E506" s="15"/>
      <c r="F506" s="15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2"/>
      <c r="U506" s="40"/>
      <c r="V506" s="40"/>
      <c r="W506" s="40"/>
      <c r="X506" s="40"/>
      <c r="Y506" s="40"/>
      <c r="Z506" s="40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BB506" s="15"/>
      <c r="BC506" s="15"/>
      <c r="BD506" s="15"/>
      <c r="BE506" s="15"/>
      <c r="BF506" s="15"/>
      <c r="BG506" s="15"/>
      <c r="BK506" s="21"/>
      <c r="BL506" s="21"/>
      <c r="BP506" s="21"/>
      <c r="BQ506" s="21"/>
      <c r="BU506" s="21"/>
      <c r="BV506" s="21"/>
      <c r="BZ506" s="21"/>
      <c r="CA506" s="21"/>
    </row>
    <row r="507" spans="2:79" ht="14.25" customHeight="1" x14ac:dyDescent="0.35">
      <c r="B507" s="15"/>
      <c r="C507" s="15"/>
      <c r="D507" s="15"/>
      <c r="E507" s="15"/>
      <c r="F507" s="15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2"/>
      <c r="U507" s="40"/>
      <c r="V507" s="40"/>
      <c r="W507" s="40"/>
      <c r="X507" s="40"/>
      <c r="Y507" s="40"/>
      <c r="Z507" s="40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BB507" s="15"/>
      <c r="BC507" s="15"/>
      <c r="BD507" s="15"/>
      <c r="BE507" s="15"/>
      <c r="BF507" s="15"/>
      <c r="BG507" s="15"/>
      <c r="BK507" s="21"/>
      <c r="BL507" s="21"/>
      <c r="BP507" s="21"/>
      <c r="BQ507" s="21"/>
      <c r="BU507" s="21"/>
      <c r="BV507" s="21"/>
      <c r="BZ507" s="21"/>
      <c r="CA507" s="21"/>
    </row>
    <row r="508" spans="2:79" ht="14.25" customHeight="1" x14ac:dyDescent="0.35">
      <c r="B508" s="15"/>
      <c r="C508" s="15"/>
      <c r="D508" s="15"/>
      <c r="E508" s="15"/>
      <c r="F508" s="15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2"/>
      <c r="U508" s="40"/>
      <c r="V508" s="40"/>
      <c r="W508" s="40"/>
      <c r="X508" s="40"/>
      <c r="Y508" s="40"/>
      <c r="Z508" s="40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BB508" s="15"/>
      <c r="BC508" s="15"/>
      <c r="BD508" s="15"/>
      <c r="BE508" s="15"/>
      <c r="BF508" s="15"/>
      <c r="BG508" s="15"/>
      <c r="BK508" s="21"/>
      <c r="BL508" s="21"/>
      <c r="BP508" s="21"/>
      <c r="BQ508" s="21"/>
      <c r="BU508" s="21"/>
      <c r="BV508" s="21"/>
      <c r="BZ508" s="21"/>
      <c r="CA508" s="21"/>
    </row>
    <row r="509" spans="2:79" ht="14.25" customHeight="1" x14ac:dyDescent="0.35">
      <c r="B509" s="15"/>
      <c r="C509" s="15"/>
      <c r="D509" s="15"/>
      <c r="E509" s="15"/>
      <c r="F509" s="15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2"/>
      <c r="U509" s="40"/>
      <c r="V509" s="40"/>
      <c r="W509" s="40"/>
      <c r="X509" s="40"/>
      <c r="Y509" s="40"/>
      <c r="Z509" s="40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BB509" s="15"/>
      <c r="BC509" s="15"/>
      <c r="BD509" s="15"/>
      <c r="BE509" s="15"/>
      <c r="BF509" s="15"/>
      <c r="BG509" s="15"/>
      <c r="BK509" s="21"/>
      <c r="BL509" s="21"/>
      <c r="BP509" s="21"/>
      <c r="BQ509" s="21"/>
      <c r="BU509" s="21"/>
      <c r="BV509" s="21"/>
      <c r="BZ509" s="21"/>
      <c r="CA509" s="21"/>
    </row>
    <row r="510" spans="2:79" ht="14.25" customHeight="1" x14ac:dyDescent="0.35">
      <c r="B510" s="15"/>
      <c r="C510" s="15"/>
      <c r="D510" s="15"/>
      <c r="E510" s="15"/>
      <c r="F510" s="15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2"/>
      <c r="U510" s="40"/>
      <c r="V510" s="40"/>
      <c r="W510" s="40"/>
      <c r="X510" s="40"/>
      <c r="Y510" s="40"/>
      <c r="Z510" s="40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BB510" s="15"/>
      <c r="BC510" s="15"/>
      <c r="BD510" s="15"/>
      <c r="BE510" s="15"/>
      <c r="BF510" s="15"/>
      <c r="BG510" s="15"/>
      <c r="BK510" s="21"/>
      <c r="BL510" s="21"/>
      <c r="BP510" s="21"/>
      <c r="BQ510" s="21"/>
      <c r="BU510" s="21"/>
      <c r="BV510" s="21"/>
      <c r="BZ510" s="21"/>
      <c r="CA510" s="21"/>
    </row>
    <row r="511" spans="2:79" ht="14.25" customHeight="1" x14ac:dyDescent="0.35">
      <c r="B511" s="15"/>
      <c r="C511" s="15"/>
      <c r="D511" s="15"/>
      <c r="E511" s="15"/>
      <c r="F511" s="15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2"/>
      <c r="U511" s="40"/>
      <c r="V511" s="40"/>
      <c r="W511" s="40"/>
      <c r="X511" s="40"/>
      <c r="Y511" s="40"/>
      <c r="Z511" s="40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BB511" s="15"/>
      <c r="BC511" s="15"/>
      <c r="BD511" s="15"/>
      <c r="BE511" s="15"/>
      <c r="BF511" s="15"/>
      <c r="BG511" s="15"/>
      <c r="BK511" s="21"/>
      <c r="BL511" s="21"/>
      <c r="BP511" s="21"/>
      <c r="BQ511" s="21"/>
      <c r="BU511" s="21"/>
      <c r="BV511" s="21"/>
      <c r="BZ511" s="21"/>
      <c r="CA511" s="21"/>
    </row>
    <row r="512" spans="2:79" ht="14.25" customHeight="1" x14ac:dyDescent="0.35">
      <c r="B512" s="15"/>
      <c r="C512" s="15"/>
      <c r="D512" s="15"/>
      <c r="E512" s="15"/>
      <c r="F512" s="15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2"/>
      <c r="U512" s="40"/>
      <c r="V512" s="40"/>
      <c r="W512" s="40"/>
      <c r="X512" s="40"/>
      <c r="Y512" s="40"/>
      <c r="Z512" s="40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BB512" s="15"/>
      <c r="BC512" s="15"/>
      <c r="BD512" s="15"/>
      <c r="BE512" s="15"/>
      <c r="BF512" s="15"/>
      <c r="BG512" s="15"/>
      <c r="BK512" s="21"/>
      <c r="BL512" s="21"/>
      <c r="BP512" s="21"/>
      <c r="BQ512" s="21"/>
      <c r="BU512" s="21"/>
      <c r="BV512" s="21"/>
      <c r="BZ512" s="21"/>
      <c r="CA512" s="21"/>
    </row>
    <row r="513" spans="2:79" ht="14.25" customHeight="1" x14ac:dyDescent="0.35">
      <c r="B513" s="15"/>
      <c r="C513" s="15"/>
      <c r="D513" s="15"/>
      <c r="E513" s="15"/>
      <c r="F513" s="15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2"/>
      <c r="U513" s="40"/>
      <c r="V513" s="40"/>
      <c r="W513" s="40"/>
      <c r="X513" s="40"/>
      <c r="Y513" s="40"/>
      <c r="Z513" s="40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BB513" s="15"/>
      <c r="BC513" s="15"/>
      <c r="BD513" s="15"/>
      <c r="BE513" s="15"/>
      <c r="BF513" s="15"/>
      <c r="BG513" s="15"/>
      <c r="BK513" s="21"/>
      <c r="BL513" s="21"/>
      <c r="BP513" s="21"/>
      <c r="BQ513" s="21"/>
      <c r="BU513" s="21"/>
      <c r="BV513" s="21"/>
      <c r="BZ513" s="21"/>
      <c r="CA513" s="21"/>
    </row>
    <row r="514" spans="2:79" ht="14.25" customHeight="1" x14ac:dyDescent="0.35">
      <c r="B514" s="15"/>
      <c r="C514" s="15"/>
      <c r="D514" s="15"/>
      <c r="E514" s="15"/>
      <c r="F514" s="15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2"/>
      <c r="U514" s="40"/>
      <c r="V514" s="40"/>
      <c r="W514" s="40"/>
      <c r="X514" s="40"/>
      <c r="Y514" s="40"/>
      <c r="Z514" s="40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BB514" s="15"/>
      <c r="BC514" s="15"/>
      <c r="BD514" s="15"/>
      <c r="BE514" s="15"/>
      <c r="BF514" s="15"/>
      <c r="BG514" s="15"/>
      <c r="BK514" s="21"/>
      <c r="BL514" s="21"/>
      <c r="BP514" s="21"/>
      <c r="BQ514" s="21"/>
      <c r="BU514" s="21"/>
      <c r="BV514" s="21"/>
      <c r="BZ514" s="21"/>
      <c r="CA514" s="21"/>
    </row>
    <row r="515" spans="2:79" ht="14.25" customHeight="1" x14ac:dyDescent="0.35">
      <c r="B515" s="15"/>
      <c r="C515" s="15"/>
      <c r="D515" s="15"/>
      <c r="E515" s="15"/>
      <c r="F515" s="15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2"/>
      <c r="U515" s="40"/>
      <c r="V515" s="40"/>
      <c r="W515" s="40"/>
      <c r="X515" s="40"/>
      <c r="Y515" s="40"/>
      <c r="Z515" s="40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BB515" s="15"/>
      <c r="BC515" s="15"/>
      <c r="BD515" s="15"/>
      <c r="BE515" s="15"/>
      <c r="BF515" s="15"/>
      <c r="BG515" s="15"/>
      <c r="BK515" s="21"/>
      <c r="BL515" s="21"/>
      <c r="BP515" s="21"/>
      <c r="BQ515" s="21"/>
      <c r="BU515" s="21"/>
      <c r="BV515" s="21"/>
      <c r="BZ515" s="21"/>
      <c r="CA515" s="21"/>
    </row>
    <row r="516" spans="2:79" ht="14.25" customHeight="1" x14ac:dyDescent="0.35">
      <c r="B516" s="15"/>
      <c r="C516" s="15"/>
      <c r="D516" s="15"/>
      <c r="E516" s="15"/>
      <c r="F516" s="15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2"/>
      <c r="U516" s="40"/>
      <c r="V516" s="40"/>
      <c r="W516" s="40"/>
      <c r="X516" s="40"/>
      <c r="Y516" s="40"/>
      <c r="Z516" s="40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BB516" s="15"/>
      <c r="BC516" s="15"/>
      <c r="BD516" s="15"/>
      <c r="BE516" s="15"/>
      <c r="BF516" s="15"/>
      <c r="BG516" s="15"/>
      <c r="BK516" s="21"/>
      <c r="BL516" s="21"/>
      <c r="BP516" s="21"/>
      <c r="BQ516" s="21"/>
      <c r="BU516" s="21"/>
      <c r="BV516" s="21"/>
      <c r="BZ516" s="21"/>
      <c r="CA516" s="21"/>
    </row>
    <row r="517" spans="2:79" ht="14.25" customHeight="1" x14ac:dyDescent="0.35">
      <c r="B517" s="15"/>
      <c r="C517" s="15"/>
      <c r="D517" s="15"/>
      <c r="E517" s="15"/>
      <c r="F517" s="15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2"/>
      <c r="U517" s="40"/>
      <c r="V517" s="40"/>
      <c r="W517" s="40"/>
      <c r="X517" s="40"/>
      <c r="Y517" s="40"/>
      <c r="Z517" s="40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BB517" s="15"/>
      <c r="BC517" s="15"/>
      <c r="BD517" s="15"/>
      <c r="BE517" s="15"/>
      <c r="BF517" s="15"/>
      <c r="BG517" s="15"/>
      <c r="BK517" s="21"/>
      <c r="BL517" s="21"/>
      <c r="BP517" s="21"/>
      <c r="BQ517" s="21"/>
      <c r="BU517" s="21"/>
      <c r="BV517" s="21"/>
      <c r="BZ517" s="21"/>
      <c r="CA517" s="21"/>
    </row>
    <row r="518" spans="2:79" ht="14.25" customHeight="1" x14ac:dyDescent="0.35">
      <c r="B518" s="15"/>
      <c r="C518" s="15"/>
      <c r="D518" s="15"/>
      <c r="E518" s="15"/>
      <c r="F518" s="15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2"/>
      <c r="U518" s="40"/>
      <c r="V518" s="40"/>
      <c r="W518" s="40"/>
      <c r="X518" s="40"/>
      <c r="Y518" s="40"/>
      <c r="Z518" s="40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BB518" s="15"/>
      <c r="BC518" s="15"/>
      <c r="BD518" s="15"/>
      <c r="BE518" s="15"/>
      <c r="BF518" s="15"/>
      <c r="BG518" s="15"/>
      <c r="BK518" s="21"/>
      <c r="BL518" s="21"/>
      <c r="BP518" s="21"/>
      <c r="BQ518" s="21"/>
      <c r="BU518" s="21"/>
      <c r="BV518" s="21"/>
      <c r="BZ518" s="21"/>
      <c r="CA518" s="21"/>
    </row>
    <row r="519" spans="2:79" ht="14.25" customHeight="1" x14ac:dyDescent="0.35">
      <c r="B519" s="15"/>
      <c r="C519" s="15"/>
      <c r="D519" s="15"/>
      <c r="E519" s="15"/>
      <c r="F519" s="15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2"/>
      <c r="U519" s="40"/>
      <c r="V519" s="40"/>
      <c r="W519" s="40"/>
      <c r="X519" s="40"/>
      <c r="Y519" s="40"/>
      <c r="Z519" s="40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BB519" s="15"/>
      <c r="BC519" s="15"/>
      <c r="BD519" s="15"/>
      <c r="BE519" s="15"/>
      <c r="BF519" s="15"/>
      <c r="BG519" s="15"/>
      <c r="BK519" s="21"/>
      <c r="BL519" s="21"/>
      <c r="BP519" s="21"/>
      <c r="BQ519" s="21"/>
      <c r="BU519" s="21"/>
      <c r="BV519" s="21"/>
      <c r="BZ519" s="21"/>
      <c r="CA519" s="21"/>
    </row>
    <row r="520" spans="2:79" ht="14.25" customHeight="1" x14ac:dyDescent="0.35">
      <c r="B520" s="15"/>
      <c r="C520" s="15"/>
      <c r="D520" s="15"/>
      <c r="E520" s="15"/>
      <c r="F520" s="15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2"/>
      <c r="U520" s="40"/>
      <c r="V520" s="40"/>
      <c r="W520" s="40"/>
      <c r="X520" s="40"/>
      <c r="Y520" s="40"/>
      <c r="Z520" s="40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BB520" s="15"/>
      <c r="BC520" s="15"/>
      <c r="BD520" s="15"/>
      <c r="BE520" s="15"/>
      <c r="BF520" s="15"/>
      <c r="BG520" s="15"/>
      <c r="BK520" s="21"/>
      <c r="BL520" s="21"/>
      <c r="BP520" s="21"/>
      <c r="BQ520" s="21"/>
      <c r="BU520" s="21"/>
      <c r="BV520" s="21"/>
      <c r="BZ520" s="21"/>
      <c r="CA520" s="21"/>
    </row>
    <row r="521" spans="2:79" ht="14.25" customHeight="1" x14ac:dyDescent="0.35">
      <c r="B521" s="15"/>
      <c r="C521" s="15"/>
      <c r="D521" s="15"/>
      <c r="E521" s="15"/>
      <c r="F521" s="15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2"/>
      <c r="U521" s="40"/>
      <c r="V521" s="40"/>
      <c r="W521" s="40"/>
      <c r="X521" s="40"/>
      <c r="Y521" s="40"/>
      <c r="Z521" s="40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BB521" s="15"/>
      <c r="BC521" s="15"/>
      <c r="BD521" s="15"/>
      <c r="BE521" s="15"/>
      <c r="BF521" s="15"/>
      <c r="BG521" s="15"/>
      <c r="BK521" s="21"/>
      <c r="BL521" s="21"/>
      <c r="BP521" s="21"/>
      <c r="BQ521" s="21"/>
      <c r="BU521" s="21"/>
      <c r="BV521" s="21"/>
      <c r="BZ521" s="21"/>
      <c r="CA521" s="21"/>
    </row>
    <row r="522" spans="2:79" ht="14.25" customHeight="1" x14ac:dyDescent="0.35">
      <c r="B522" s="15"/>
      <c r="C522" s="15"/>
      <c r="D522" s="15"/>
      <c r="E522" s="15"/>
      <c r="F522" s="15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2"/>
      <c r="U522" s="40"/>
      <c r="V522" s="40"/>
      <c r="W522" s="40"/>
      <c r="X522" s="40"/>
      <c r="Y522" s="40"/>
      <c r="Z522" s="40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BB522" s="15"/>
      <c r="BC522" s="15"/>
      <c r="BD522" s="15"/>
      <c r="BE522" s="15"/>
      <c r="BF522" s="15"/>
      <c r="BG522" s="15"/>
      <c r="BK522" s="21"/>
      <c r="BL522" s="21"/>
      <c r="BP522" s="21"/>
      <c r="BQ522" s="21"/>
      <c r="BU522" s="21"/>
      <c r="BV522" s="21"/>
      <c r="BZ522" s="21"/>
      <c r="CA522" s="21"/>
    </row>
    <row r="523" spans="2:79" ht="14.25" customHeight="1" x14ac:dyDescent="0.35">
      <c r="B523" s="15"/>
      <c r="C523" s="15"/>
      <c r="D523" s="15"/>
      <c r="E523" s="15"/>
      <c r="F523" s="15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2"/>
      <c r="U523" s="40"/>
      <c r="V523" s="40"/>
      <c r="W523" s="40"/>
      <c r="X523" s="40"/>
      <c r="Y523" s="40"/>
      <c r="Z523" s="40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BB523" s="15"/>
      <c r="BC523" s="15"/>
      <c r="BD523" s="15"/>
      <c r="BE523" s="15"/>
      <c r="BF523" s="15"/>
      <c r="BG523" s="15"/>
      <c r="BK523" s="21"/>
      <c r="BL523" s="21"/>
      <c r="BP523" s="21"/>
      <c r="BQ523" s="21"/>
      <c r="BU523" s="21"/>
      <c r="BV523" s="21"/>
      <c r="BZ523" s="21"/>
      <c r="CA523" s="21"/>
    </row>
    <row r="524" spans="2:79" ht="14.25" customHeight="1" x14ac:dyDescent="0.35">
      <c r="B524" s="15"/>
      <c r="C524" s="15"/>
      <c r="D524" s="15"/>
      <c r="E524" s="15"/>
      <c r="F524" s="15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2"/>
      <c r="U524" s="40"/>
      <c r="V524" s="40"/>
      <c r="W524" s="40"/>
      <c r="X524" s="40"/>
      <c r="Y524" s="40"/>
      <c r="Z524" s="40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BB524" s="15"/>
      <c r="BC524" s="15"/>
      <c r="BD524" s="15"/>
      <c r="BE524" s="15"/>
      <c r="BF524" s="15"/>
      <c r="BG524" s="15"/>
      <c r="BK524" s="21"/>
      <c r="BL524" s="21"/>
      <c r="BP524" s="21"/>
      <c r="BQ524" s="21"/>
      <c r="BU524" s="21"/>
      <c r="BV524" s="21"/>
      <c r="BZ524" s="21"/>
      <c r="CA524" s="21"/>
    </row>
    <row r="525" spans="2:79" ht="14.25" customHeight="1" x14ac:dyDescent="0.35">
      <c r="B525" s="15"/>
      <c r="C525" s="15"/>
      <c r="D525" s="15"/>
      <c r="E525" s="15"/>
      <c r="F525" s="15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2"/>
      <c r="U525" s="40"/>
      <c r="V525" s="40"/>
      <c r="W525" s="40"/>
      <c r="X525" s="40"/>
      <c r="Y525" s="40"/>
      <c r="Z525" s="40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BB525" s="15"/>
      <c r="BC525" s="15"/>
      <c r="BD525" s="15"/>
      <c r="BE525" s="15"/>
      <c r="BF525" s="15"/>
      <c r="BG525" s="15"/>
      <c r="BK525" s="21"/>
      <c r="BL525" s="21"/>
      <c r="BP525" s="21"/>
      <c r="BQ525" s="21"/>
      <c r="BU525" s="21"/>
      <c r="BV525" s="21"/>
      <c r="BZ525" s="21"/>
      <c r="CA525" s="21"/>
    </row>
    <row r="526" spans="2:79" ht="14.25" customHeight="1" x14ac:dyDescent="0.35">
      <c r="B526" s="15"/>
      <c r="C526" s="15"/>
      <c r="D526" s="15"/>
      <c r="E526" s="15"/>
      <c r="F526" s="15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2"/>
      <c r="U526" s="40"/>
      <c r="V526" s="40"/>
      <c r="W526" s="40"/>
      <c r="X526" s="40"/>
      <c r="Y526" s="40"/>
      <c r="Z526" s="40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BB526" s="15"/>
      <c r="BC526" s="15"/>
      <c r="BD526" s="15"/>
      <c r="BE526" s="15"/>
      <c r="BF526" s="15"/>
      <c r="BG526" s="15"/>
      <c r="BK526" s="21"/>
      <c r="BL526" s="21"/>
      <c r="BP526" s="21"/>
      <c r="BQ526" s="21"/>
      <c r="BU526" s="21"/>
      <c r="BV526" s="21"/>
      <c r="BZ526" s="21"/>
      <c r="CA526" s="21"/>
    </row>
    <row r="527" spans="2:79" ht="14.25" customHeight="1" x14ac:dyDescent="0.35">
      <c r="B527" s="15"/>
      <c r="C527" s="15"/>
      <c r="D527" s="15"/>
      <c r="E527" s="15"/>
      <c r="F527" s="15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2"/>
      <c r="U527" s="40"/>
      <c r="V527" s="40"/>
      <c r="W527" s="40"/>
      <c r="X527" s="40"/>
      <c r="Y527" s="40"/>
      <c r="Z527" s="40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BB527" s="15"/>
      <c r="BC527" s="15"/>
      <c r="BD527" s="15"/>
      <c r="BE527" s="15"/>
      <c r="BF527" s="15"/>
      <c r="BG527" s="15"/>
      <c r="BK527" s="21"/>
      <c r="BL527" s="21"/>
      <c r="BP527" s="21"/>
      <c r="BQ527" s="21"/>
      <c r="BU527" s="21"/>
      <c r="BV527" s="21"/>
      <c r="BZ527" s="21"/>
      <c r="CA527" s="21"/>
    </row>
    <row r="528" spans="2:79" ht="14.25" customHeight="1" x14ac:dyDescent="0.35">
      <c r="B528" s="15"/>
      <c r="C528" s="15"/>
      <c r="D528" s="15"/>
      <c r="E528" s="15"/>
      <c r="F528" s="15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2"/>
      <c r="U528" s="40"/>
      <c r="V528" s="40"/>
      <c r="W528" s="40"/>
      <c r="X528" s="40"/>
      <c r="Y528" s="40"/>
      <c r="Z528" s="40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BB528" s="15"/>
      <c r="BC528" s="15"/>
      <c r="BD528" s="15"/>
      <c r="BE528" s="15"/>
      <c r="BF528" s="15"/>
      <c r="BG528" s="15"/>
      <c r="BK528" s="21"/>
      <c r="BL528" s="21"/>
      <c r="BP528" s="21"/>
      <c r="BQ528" s="21"/>
      <c r="BU528" s="21"/>
      <c r="BV528" s="21"/>
      <c r="BZ528" s="21"/>
      <c r="CA528" s="21"/>
    </row>
    <row r="529" spans="2:79" ht="14.25" customHeight="1" x14ac:dyDescent="0.35">
      <c r="B529" s="15"/>
      <c r="C529" s="15"/>
      <c r="D529" s="15"/>
      <c r="E529" s="15"/>
      <c r="F529" s="15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2"/>
      <c r="U529" s="40"/>
      <c r="V529" s="40"/>
      <c r="W529" s="40"/>
      <c r="X529" s="40"/>
      <c r="Y529" s="40"/>
      <c r="Z529" s="40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BB529" s="15"/>
      <c r="BC529" s="15"/>
      <c r="BD529" s="15"/>
      <c r="BE529" s="15"/>
      <c r="BF529" s="15"/>
      <c r="BG529" s="15"/>
      <c r="BK529" s="21"/>
      <c r="BL529" s="21"/>
      <c r="BP529" s="21"/>
      <c r="BQ529" s="21"/>
      <c r="BU529" s="21"/>
      <c r="BV529" s="21"/>
      <c r="BZ529" s="21"/>
      <c r="CA529" s="21"/>
    </row>
    <row r="530" spans="2:79" ht="14.25" customHeight="1" x14ac:dyDescent="0.35">
      <c r="B530" s="15"/>
      <c r="C530" s="15"/>
      <c r="D530" s="15"/>
      <c r="E530" s="15"/>
      <c r="F530" s="15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2"/>
      <c r="U530" s="40"/>
      <c r="V530" s="40"/>
      <c r="W530" s="40"/>
      <c r="X530" s="40"/>
      <c r="Y530" s="40"/>
      <c r="Z530" s="40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BB530" s="15"/>
      <c r="BC530" s="15"/>
      <c r="BD530" s="15"/>
      <c r="BE530" s="15"/>
      <c r="BF530" s="15"/>
      <c r="BG530" s="15"/>
      <c r="BK530" s="21"/>
      <c r="BL530" s="21"/>
      <c r="BP530" s="21"/>
      <c r="BQ530" s="21"/>
      <c r="BU530" s="21"/>
      <c r="BV530" s="21"/>
      <c r="BZ530" s="21"/>
      <c r="CA530" s="21"/>
    </row>
    <row r="531" spans="2:79" ht="14.25" customHeight="1" x14ac:dyDescent="0.35">
      <c r="B531" s="15"/>
      <c r="C531" s="15"/>
      <c r="D531" s="15"/>
      <c r="E531" s="15"/>
      <c r="F531" s="15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2"/>
      <c r="U531" s="40"/>
      <c r="V531" s="40"/>
      <c r="W531" s="40"/>
      <c r="X531" s="40"/>
      <c r="Y531" s="40"/>
      <c r="Z531" s="40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BB531" s="15"/>
      <c r="BC531" s="15"/>
      <c r="BD531" s="15"/>
      <c r="BE531" s="15"/>
      <c r="BF531" s="15"/>
      <c r="BG531" s="15"/>
      <c r="BK531" s="21"/>
      <c r="BL531" s="21"/>
      <c r="BP531" s="21"/>
      <c r="BQ531" s="21"/>
      <c r="BU531" s="21"/>
      <c r="BV531" s="21"/>
      <c r="BZ531" s="21"/>
      <c r="CA531" s="21"/>
    </row>
    <row r="532" spans="2:79" ht="14.25" customHeight="1" x14ac:dyDescent="0.35">
      <c r="B532" s="15"/>
      <c r="C532" s="15"/>
      <c r="D532" s="15"/>
      <c r="E532" s="15"/>
      <c r="F532" s="15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2"/>
      <c r="U532" s="40"/>
      <c r="V532" s="40"/>
      <c r="W532" s="40"/>
      <c r="X532" s="40"/>
      <c r="Y532" s="40"/>
      <c r="Z532" s="40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BB532" s="15"/>
      <c r="BC532" s="15"/>
      <c r="BD532" s="15"/>
      <c r="BE532" s="15"/>
      <c r="BF532" s="15"/>
      <c r="BG532" s="15"/>
      <c r="BK532" s="21"/>
      <c r="BL532" s="21"/>
      <c r="BP532" s="21"/>
      <c r="BQ532" s="21"/>
      <c r="BU532" s="21"/>
      <c r="BV532" s="21"/>
      <c r="BZ532" s="21"/>
      <c r="CA532" s="21"/>
    </row>
    <row r="533" spans="2:79" ht="14.25" customHeight="1" x14ac:dyDescent="0.35">
      <c r="B533" s="15"/>
      <c r="C533" s="15"/>
      <c r="D533" s="15"/>
      <c r="E533" s="15"/>
      <c r="F533" s="15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2"/>
      <c r="U533" s="40"/>
      <c r="V533" s="40"/>
      <c r="W533" s="40"/>
      <c r="X533" s="40"/>
      <c r="Y533" s="40"/>
      <c r="Z533" s="40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BB533" s="15"/>
      <c r="BC533" s="15"/>
      <c r="BD533" s="15"/>
      <c r="BE533" s="15"/>
      <c r="BF533" s="15"/>
      <c r="BG533" s="15"/>
      <c r="BK533" s="21"/>
      <c r="BL533" s="21"/>
      <c r="BP533" s="21"/>
      <c r="BQ533" s="21"/>
      <c r="BU533" s="21"/>
      <c r="BV533" s="21"/>
      <c r="BZ533" s="21"/>
      <c r="CA533" s="21"/>
    </row>
    <row r="534" spans="2:79" ht="14.25" customHeight="1" x14ac:dyDescent="0.35">
      <c r="B534" s="15"/>
      <c r="C534" s="15"/>
      <c r="D534" s="15"/>
      <c r="E534" s="15"/>
      <c r="F534" s="15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2"/>
      <c r="U534" s="40"/>
      <c r="V534" s="40"/>
      <c r="W534" s="40"/>
      <c r="X534" s="40"/>
      <c r="Y534" s="40"/>
      <c r="Z534" s="40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BB534" s="15"/>
      <c r="BC534" s="15"/>
      <c r="BD534" s="15"/>
      <c r="BE534" s="15"/>
      <c r="BF534" s="15"/>
      <c r="BG534" s="15"/>
      <c r="BK534" s="21"/>
      <c r="BL534" s="21"/>
      <c r="BP534" s="21"/>
      <c r="BQ534" s="21"/>
      <c r="BU534" s="21"/>
      <c r="BV534" s="21"/>
      <c r="BZ534" s="21"/>
      <c r="CA534" s="21"/>
    </row>
    <row r="535" spans="2:79" ht="14.25" customHeight="1" x14ac:dyDescent="0.35">
      <c r="B535" s="15"/>
      <c r="C535" s="15"/>
      <c r="D535" s="15"/>
      <c r="E535" s="15"/>
      <c r="F535" s="15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2"/>
      <c r="U535" s="40"/>
      <c r="V535" s="40"/>
      <c r="W535" s="40"/>
      <c r="X535" s="40"/>
      <c r="Y535" s="40"/>
      <c r="Z535" s="40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BB535" s="15"/>
      <c r="BC535" s="15"/>
      <c r="BD535" s="15"/>
      <c r="BE535" s="15"/>
      <c r="BF535" s="15"/>
      <c r="BG535" s="15"/>
      <c r="BK535" s="21"/>
      <c r="BL535" s="21"/>
      <c r="BP535" s="21"/>
      <c r="BQ535" s="21"/>
      <c r="BU535" s="21"/>
      <c r="BV535" s="21"/>
      <c r="BZ535" s="21"/>
      <c r="CA535" s="21"/>
    </row>
    <row r="536" spans="2:79" ht="14.25" customHeight="1" x14ac:dyDescent="0.35">
      <c r="B536" s="15"/>
      <c r="C536" s="15"/>
      <c r="D536" s="15"/>
      <c r="E536" s="15"/>
      <c r="F536" s="15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2"/>
      <c r="U536" s="40"/>
      <c r="V536" s="40"/>
      <c r="W536" s="40"/>
      <c r="X536" s="40"/>
      <c r="Y536" s="40"/>
      <c r="Z536" s="40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BB536" s="15"/>
      <c r="BC536" s="15"/>
      <c r="BD536" s="15"/>
      <c r="BE536" s="15"/>
      <c r="BF536" s="15"/>
      <c r="BG536" s="15"/>
      <c r="BK536" s="21"/>
      <c r="BL536" s="21"/>
      <c r="BP536" s="21"/>
      <c r="BQ536" s="21"/>
      <c r="BU536" s="21"/>
      <c r="BV536" s="21"/>
      <c r="BZ536" s="21"/>
      <c r="CA536" s="21"/>
    </row>
    <row r="537" spans="2:79" ht="14.25" customHeight="1" x14ac:dyDescent="0.35">
      <c r="B537" s="15"/>
      <c r="C537" s="15"/>
      <c r="D537" s="15"/>
      <c r="E537" s="15"/>
      <c r="F537" s="15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2"/>
      <c r="U537" s="40"/>
      <c r="V537" s="40"/>
      <c r="W537" s="40"/>
      <c r="X537" s="40"/>
      <c r="Y537" s="40"/>
      <c r="Z537" s="40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BB537" s="15"/>
      <c r="BC537" s="15"/>
      <c r="BD537" s="15"/>
      <c r="BE537" s="15"/>
      <c r="BF537" s="15"/>
      <c r="BG537" s="15"/>
      <c r="BK537" s="21"/>
      <c r="BL537" s="21"/>
      <c r="BP537" s="21"/>
      <c r="BQ537" s="21"/>
      <c r="BU537" s="21"/>
      <c r="BV537" s="21"/>
      <c r="BZ537" s="21"/>
      <c r="CA537" s="21"/>
    </row>
    <row r="538" spans="2:79" ht="14.25" customHeight="1" x14ac:dyDescent="0.35">
      <c r="B538" s="15"/>
      <c r="C538" s="15"/>
      <c r="D538" s="15"/>
      <c r="E538" s="15"/>
      <c r="F538" s="15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2"/>
      <c r="U538" s="40"/>
      <c r="V538" s="40"/>
      <c r="W538" s="40"/>
      <c r="X538" s="40"/>
      <c r="Y538" s="40"/>
      <c r="Z538" s="40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BB538" s="15"/>
      <c r="BC538" s="15"/>
      <c r="BD538" s="15"/>
      <c r="BE538" s="15"/>
      <c r="BF538" s="15"/>
      <c r="BG538" s="15"/>
      <c r="BK538" s="21"/>
      <c r="BL538" s="21"/>
      <c r="BP538" s="21"/>
      <c r="BQ538" s="21"/>
      <c r="BU538" s="21"/>
      <c r="BV538" s="21"/>
      <c r="BZ538" s="21"/>
      <c r="CA538" s="21"/>
    </row>
    <row r="539" spans="2:79" ht="14.25" customHeight="1" x14ac:dyDescent="0.35">
      <c r="B539" s="15"/>
      <c r="C539" s="15"/>
      <c r="D539" s="15"/>
      <c r="E539" s="15"/>
      <c r="F539" s="15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2"/>
      <c r="U539" s="40"/>
      <c r="V539" s="40"/>
      <c r="W539" s="40"/>
      <c r="X539" s="40"/>
      <c r="Y539" s="40"/>
      <c r="Z539" s="40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BB539" s="15"/>
      <c r="BC539" s="15"/>
      <c r="BD539" s="15"/>
      <c r="BE539" s="15"/>
      <c r="BF539" s="15"/>
      <c r="BG539" s="15"/>
      <c r="BK539" s="21"/>
      <c r="BL539" s="21"/>
      <c r="BP539" s="21"/>
      <c r="BQ539" s="21"/>
      <c r="BU539" s="21"/>
      <c r="BV539" s="21"/>
      <c r="BZ539" s="21"/>
      <c r="CA539" s="21"/>
    </row>
    <row r="540" spans="2:79" ht="14.25" customHeight="1" x14ac:dyDescent="0.35">
      <c r="B540" s="15"/>
      <c r="C540" s="15"/>
      <c r="D540" s="15"/>
      <c r="E540" s="15"/>
      <c r="F540" s="15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2"/>
      <c r="U540" s="40"/>
      <c r="V540" s="40"/>
      <c r="W540" s="40"/>
      <c r="X540" s="40"/>
      <c r="Y540" s="40"/>
      <c r="Z540" s="40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BB540" s="15"/>
      <c r="BC540" s="15"/>
      <c r="BD540" s="15"/>
      <c r="BE540" s="15"/>
      <c r="BF540" s="15"/>
      <c r="BG540" s="15"/>
      <c r="BK540" s="21"/>
      <c r="BL540" s="21"/>
      <c r="BP540" s="21"/>
      <c r="BQ540" s="21"/>
      <c r="BU540" s="21"/>
      <c r="BV540" s="21"/>
      <c r="BZ540" s="21"/>
      <c r="CA540" s="21"/>
    </row>
    <row r="541" spans="2:79" ht="14.25" customHeight="1" x14ac:dyDescent="0.35">
      <c r="B541" s="15"/>
      <c r="C541" s="15"/>
      <c r="D541" s="15"/>
      <c r="E541" s="15"/>
      <c r="F541" s="15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2"/>
      <c r="U541" s="40"/>
      <c r="V541" s="40"/>
      <c r="W541" s="40"/>
      <c r="X541" s="40"/>
      <c r="Y541" s="40"/>
      <c r="Z541" s="40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BB541" s="15"/>
      <c r="BC541" s="15"/>
      <c r="BD541" s="15"/>
      <c r="BE541" s="15"/>
      <c r="BF541" s="15"/>
      <c r="BG541" s="15"/>
      <c r="BK541" s="21"/>
      <c r="BL541" s="21"/>
      <c r="BP541" s="21"/>
      <c r="BQ541" s="21"/>
      <c r="BU541" s="21"/>
      <c r="BV541" s="21"/>
      <c r="BZ541" s="21"/>
      <c r="CA541" s="21"/>
    </row>
    <row r="542" spans="2:79" ht="14.25" customHeight="1" x14ac:dyDescent="0.35">
      <c r="B542" s="15"/>
      <c r="C542" s="15"/>
      <c r="D542" s="15"/>
      <c r="E542" s="15"/>
      <c r="F542" s="15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2"/>
      <c r="U542" s="40"/>
      <c r="V542" s="40"/>
      <c r="W542" s="40"/>
      <c r="X542" s="40"/>
      <c r="Y542" s="40"/>
      <c r="Z542" s="40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BB542" s="15"/>
      <c r="BC542" s="15"/>
      <c r="BD542" s="15"/>
      <c r="BE542" s="15"/>
      <c r="BF542" s="15"/>
      <c r="BG542" s="15"/>
      <c r="BK542" s="21"/>
      <c r="BL542" s="21"/>
      <c r="BP542" s="21"/>
      <c r="BQ542" s="21"/>
      <c r="BU542" s="21"/>
      <c r="BV542" s="21"/>
      <c r="BZ542" s="21"/>
      <c r="CA542" s="21"/>
    </row>
    <row r="543" spans="2:79" ht="14.25" customHeight="1" x14ac:dyDescent="0.35">
      <c r="B543" s="15"/>
      <c r="C543" s="15"/>
      <c r="D543" s="15"/>
      <c r="E543" s="15"/>
      <c r="F543" s="15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2"/>
      <c r="U543" s="40"/>
      <c r="V543" s="40"/>
      <c r="W543" s="40"/>
      <c r="X543" s="40"/>
      <c r="Y543" s="40"/>
      <c r="Z543" s="40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BB543" s="15"/>
      <c r="BC543" s="15"/>
      <c r="BD543" s="15"/>
      <c r="BE543" s="15"/>
      <c r="BF543" s="15"/>
      <c r="BG543" s="15"/>
      <c r="BK543" s="21"/>
      <c r="BL543" s="21"/>
      <c r="BP543" s="21"/>
      <c r="BQ543" s="21"/>
      <c r="BU543" s="21"/>
      <c r="BV543" s="21"/>
      <c r="BZ543" s="21"/>
      <c r="CA543" s="21"/>
    </row>
    <row r="544" spans="2:79" ht="14.25" customHeight="1" x14ac:dyDescent="0.35">
      <c r="B544" s="15"/>
      <c r="C544" s="15"/>
      <c r="D544" s="15"/>
      <c r="E544" s="15"/>
      <c r="F544" s="15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2"/>
      <c r="U544" s="40"/>
      <c r="V544" s="40"/>
      <c r="W544" s="40"/>
      <c r="X544" s="40"/>
      <c r="Y544" s="40"/>
      <c r="Z544" s="40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BB544" s="15"/>
      <c r="BC544" s="15"/>
      <c r="BD544" s="15"/>
      <c r="BE544" s="15"/>
      <c r="BF544" s="15"/>
      <c r="BG544" s="15"/>
      <c r="BK544" s="21"/>
      <c r="BL544" s="21"/>
      <c r="BP544" s="21"/>
      <c r="BQ544" s="21"/>
      <c r="BU544" s="21"/>
      <c r="BV544" s="21"/>
      <c r="BZ544" s="21"/>
      <c r="CA544" s="21"/>
    </row>
    <row r="545" spans="2:79" ht="14.25" customHeight="1" x14ac:dyDescent="0.35">
      <c r="B545" s="15"/>
      <c r="C545" s="15"/>
      <c r="D545" s="15"/>
      <c r="E545" s="15"/>
      <c r="F545" s="15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2"/>
      <c r="U545" s="40"/>
      <c r="V545" s="40"/>
      <c r="W545" s="40"/>
      <c r="X545" s="40"/>
      <c r="Y545" s="40"/>
      <c r="Z545" s="40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BB545" s="15"/>
      <c r="BC545" s="15"/>
      <c r="BD545" s="15"/>
      <c r="BE545" s="15"/>
      <c r="BF545" s="15"/>
      <c r="BG545" s="15"/>
      <c r="BK545" s="21"/>
      <c r="BL545" s="21"/>
      <c r="BP545" s="21"/>
      <c r="BQ545" s="21"/>
      <c r="BU545" s="21"/>
      <c r="BV545" s="21"/>
      <c r="BZ545" s="21"/>
      <c r="CA545" s="21"/>
    </row>
    <row r="546" spans="2:79" ht="14.25" customHeight="1" x14ac:dyDescent="0.35">
      <c r="B546" s="15"/>
      <c r="C546" s="15"/>
      <c r="D546" s="15"/>
      <c r="E546" s="15"/>
      <c r="F546" s="15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2"/>
      <c r="U546" s="40"/>
      <c r="V546" s="40"/>
      <c r="W546" s="40"/>
      <c r="X546" s="40"/>
      <c r="Y546" s="40"/>
      <c r="Z546" s="40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BB546" s="15"/>
      <c r="BC546" s="15"/>
      <c r="BD546" s="15"/>
      <c r="BE546" s="15"/>
      <c r="BF546" s="15"/>
      <c r="BG546" s="15"/>
      <c r="BK546" s="21"/>
      <c r="BL546" s="21"/>
      <c r="BP546" s="21"/>
      <c r="BQ546" s="21"/>
      <c r="BU546" s="21"/>
      <c r="BV546" s="21"/>
      <c r="BZ546" s="21"/>
      <c r="CA546" s="21"/>
    </row>
    <row r="547" spans="2:79" ht="14.25" customHeight="1" x14ac:dyDescent="0.35">
      <c r="B547" s="15"/>
      <c r="C547" s="15"/>
      <c r="D547" s="15"/>
      <c r="E547" s="15"/>
      <c r="F547" s="15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2"/>
      <c r="U547" s="40"/>
      <c r="V547" s="40"/>
      <c r="W547" s="40"/>
      <c r="X547" s="40"/>
      <c r="Y547" s="40"/>
      <c r="Z547" s="40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BB547" s="15"/>
      <c r="BC547" s="15"/>
      <c r="BD547" s="15"/>
      <c r="BE547" s="15"/>
      <c r="BF547" s="15"/>
      <c r="BG547" s="15"/>
      <c r="BK547" s="21"/>
      <c r="BL547" s="21"/>
      <c r="BP547" s="21"/>
      <c r="BQ547" s="21"/>
      <c r="BU547" s="21"/>
      <c r="BV547" s="21"/>
      <c r="BZ547" s="21"/>
      <c r="CA547" s="21"/>
    </row>
    <row r="548" spans="2:79" ht="14.25" customHeight="1" x14ac:dyDescent="0.35">
      <c r="B548" s="15"/>
      <c r="C548" s="15"/>
      <c r="D548" s="15"/>
      <c r="E548" s="15"/>
      <c r="F548" s="15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2"/>
      <c r="U548" s="40"/>
      <c r="V548" s="40"/>
      <c r="W548" s="40"/>
      <c r="X548" s="40"/>
      <c r="Y548" s="40"/>
      <c r="Z548" s="40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BB548" s="15"/>
      <c r="BC548" s="15"/>
      <c r="BD548" s="15"/>
      <c r="BE548" s="15"/>
      <c r="BF548" s="15"/>
      <c r="BG548" s="15"/>
      <c r="BK548" s="21"/>
      <c r="BL548" s="21"/>
      <c r="BP548" s="21"/>
      <c r="BQ548" s="21"/>
      <c r="BU548" s="21"/>
      <c r="BV548" s="21"/>
      <c r="BZ548" s="21"/>
      <c r="CA548" s="21"/>
    </row>
    <row r="549" spans="2:79" ht="14.25" customHeight="1" x14ac:dyDescent="0.35">
      <c r="B549" s="15"/>
      <c r="C549" s="15"/>
      <c r="D549" s="15"/>
      <c r="E549" s="15"/>
      <c r="F549" s="15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2"/>
      <c r="U549" s="40"/>
      <c r="V549" s="40"/>
      <c r="W549" s="40"/>
      <c r="X549" s="40"/>
      <c r="Y549" s="40"/>
      <c r="Z549" s="40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BB549" s="15"/>
      <c r="BC549" s="15"/>
      <c r="BD549" s="15"/>
      <c r="BE549" s="15"/>
      <c r="BF549" s="15"/>
      <c r="BG549" s="15"/>
      <c r="BK549" s="21"/>
      <c r="BL549" s="21"/>
      <c r="BP549" s="21"/>
      <c r="BQ549" s="21"/>
      <c r="BU549" s="21"/>
      <c r="BV549" s="21"/>
      <c r="BZ549" s="21"/>
      <c r="CA549" s="21"/>
    </row>
    <row r="550" spans="2:79" ht="14.25" customHeight="1" x14ac:dyDescent="0.35">
      <c r="B550" s="15"/>
      <c r="C550" s="15"/>
      <c r="D550" s="15"/>
      <c r="E550" s="15"/>
      <c r="F550" s="15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2"/>
      <c r="U550" s="40"/>
      <c r="V550" s="40"/>
      <c r="W550" s="40"/>
      <c r="X550" s="40"/>
      <c r="Y550" s="40"/>
      <c r="Z550" s="40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BB550" s="15"/>
      <c r="BC550" s="15"/>
      <c r="BD550" s="15"/>
      <c r="BE550" s="15"/>
      <c r="BF550" s="15"/>
      <c r="BG550" s="15"/>
      <c r="BK550" s="21"/>
      <c r="BL550" s="21"/>
      <c r="BP550" s="21"/>
      <c r="BQ550" s="21"/>
      <c r="BU550" s="21"/>
      <c r="BV550" s="21"/>
      <c r="BZ550" s="21"/>
      <c r="CA550" s="21"/>
    </row>
    <row r="551" spans="2:79" ht="14.25" customHeight="1" x14ac:dyDescent="0.35">
      <c r="B551" s="15"/>
      <c r="C551" s="15"/>
      <c r="D551" s="15"/>
      <c r="E551" s="15"/>
      <c r="F551" s="15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2"/>
      <c r="U551" s="40"/>
      <c r="V551" s="40"/>
      <c r="W551" s="40"/>
      <c r="X551" s="40"/>
      <c r="Y551" s="40"/>
      <c r="Z551" s="40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BB551" s="15"/>
      <c r="BC551" s="15"/>
      <c r="BD551" s="15"/>
      <c r="BE551" s="15"/>
      <c r="BF551" s="15"/>
      <c r="BG551" s="15"/>
      <c r="BK551" s="21"/>
      <c r="BL551" s="21"/>
      <c r="BP551" s="21"/>
      <c r="BQ551" s="21"/>
      <c r="BU551" s="21"/>
      <c r="BV551" s="21"/>
      <c r="BZ551" s="21"/>
      <c r="CA551" s="21"/>
    </row>
    <row r="552" spans="2:79" ht="14.25" customHeight="1" x14ac:dyDescent="0.35">
      <c r="B552" s="15"/>
      <c r="C552" s="15"/>
      <c r="D552" s="15"/>
      <c r="E552" s="15"/>
      <c r="F552" s="15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2"/>
      <c r="U552" s="40"/>
      <c r="V552" s="40"/>
      <c r="W552" s="40"/>
      <c r="X552" s="40"/>
      <c r="Y552" s="40"/>
      <c r="Z552" s="40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BB552" s="15"/>
      <c r="BC552" s="15"/>
      <c r="BD552" s="15"/>
      <c r="BE552" s="15"/>
      <c r="BF552" s="15"/>
      <c r="BG552" s="15"/>
      <c r="BK552" s="21"/>
      <c r="BL552" s="21"/>
      <c r="BP552" s="21"/>
      <c r="BQ552" s="21"/>
      <c r="BU552" s="21"/>
      <c r="BV552" s="21"/>
      <c r="BZ552" s="21"/>
      <c r="CA552" s="21"/>
    </row>
    <row r="553" spans="2:79" ht="14.25" customHeight="1" x14ac:dyDescent="0.35">
      <c r="B553" s="15"/>
      <c r="C553" s="15"/>
      <c r="D553" s="15"/>
      <c r="E553" s="15"/>
      <c r="F553" s="15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2"/>
      <c r="U553" s="40"/>
      <c r="V553" s="40"/>
      <c r="W553" s="40"/>
      <c r="X553" s="40"/>
      <c r="Y553" s="40"/>
      <c r="Z553" s="40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BB553" s="15"/>
      <c r="BC553" s="15"/>
      <c r="BD553" s="15"/>
      <c r="BE553" s="15"/>
      <c r="BF553" s="15"/>
      <c r="BG553" s="15"/>
      <c r="BK553" s="21"/>
      <c r="BL553" s="21"/>
      <c r="BP553" s="21"/>
      <c r="BQ553" s="21"/>
      <c r="BU553" s="21"/>
      <c r="BV553" s="21"/>
      <c r="BZ553" s="21"/>
      <c r="CA553" s="21"/>
    </row>
    <row r="554" spans="2:79" ht="14.25" customHeight="1" x14ac:dyDescent="0.35">
      <c r="B554" s="15"/>
      <c r="C554" s="15"/>
      <c r="D554" s="15"/>
      <c r="E554" s="15"/>
      <c r="F554" s="15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2"/>
      <c r="U554" s="40"/>
      <c r="V554" s="40"/>
      <c r="W554" s="40"/>
      <c r="X554" s="40"/>
      <c r="Y554" s="40"/>
      <c r="Z554" s="40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BB554" s="15"/>
      <c r="BC554" s="15"/>
      <c r="BD554" s="15"/>
      <c r="BE554" s="15"/>
      <c r="BF554" s="15"/>
      <c r="BG554" s="15"/>
      <c r="BK554" s="21"/>
      <c r="BL554" s="21"/>
      <c r="BP554" s="21"/>
      <c r="BQ554" s="21"/>
      <c r="BU554" s="21"/>
      <c r="BV554" s="21"/>
      <c r="BZ554" s="21"/>
      <c r="CA554" s="21"/>
    </row>
    <row r="555" spans="2:79" ht="14.25" customHeight="1" x14ac:dyDescent="0.35">
      <c r="B555" s="15"/>
      <c r="C555" s="15"/>
      <c r="D555" s="15"/>
      <c r="E555" s="15"/>
      <c r="F555" s="15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2"/>
      <c r="U555" s="40"/>
      <c r="V555" s="40"/>
      <c r="W555" s="40"/>
      <c r="X555" s="40"/>
      <c r="Y555" s="40"/>
      <c r="Z555" s="40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BB555" s="15"/>
      <c r="BC555" s="15"/>
      <c r="BD555" s="15"/>
      <c r="BE555" s="15"/>
      <c r="BF555" s="15"/>
      <c r="BG555" s="15"/>
      <c r="BK555" s="21"/>
      <c r="BL555" s="21"/>
      <c r="BP555" s="21"/>
      <c r="BQ555" s="21"/>
      <c r="BU555" s="21"/>
      <c r="BV555" s="21"/>
      <c r="BZ555" s="21"/>
      <c r="CA555" s="21"/>
    </row>
    <row r="556" spans="2:79" ht="14.25" customHeight="1" x14ac:dyDescent="0.35">
      <c r="B556" s="15"/>
      <c r="C556" s="15"/>
      <c r="D556" s="15"/>
      <c r="E556" s="15"/>
      <c r="F556" s="15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2"/>
      <c r="U556" s="40"/>
      <c r="V556" s="40"/>
      <c r="W556" s="40"/>
      <c r="X556" s="40"/>
      <c r="Y556" s="40"/>
      <c r="Z556" s="40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BB556" s="15"/>
      <c r="BC556" s="15"/>
      <c r="BD556" s="15"/>
      <c r="BE556" s="15"/>
      <c r="BF556" s="15"/>
      <c r="BG556" s="15"/>
      <c r="BK556" s="21"/>
      <c r="BL556" s="21"/>
      <c r="BP556" s="21"/>
      <c r="BQ556" s="21"/>
      <c r="BU556" s="21"/>
      <c r="BV556" s="21"/>
      <c r="BZ556" s="21"/>
      <c r="CA556" s="21"/>
    </row>
    <row r="557" spans="2:79" ht="14.25" customHeight="1" x14ac:dyDescent="0.35">
      <c r="B557" s="15"/>
      <c r="C557" s="15"/>
      <c r="D557" s="15"/>
      <c r="E557" s="15"/>
      <c r="F557" s="15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2"/>
      <c r="U557" s="40"/>
      <c r="V557" s="40"/>
      <c r="W557" s="40"/>
      <c r="X557" s="40"/>
      <c r="Y557" s="40"/>
      <c r="Z557" s="40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BB557" s="15"/>
      <c r="BC557" s="15"/>
      <c r="BD557" s="15"/>
      <c r="BE557" s="15"/>
      <c r="BF557" s="15"/>
      <c r="BG557" s="15"/>
      <c r="BK557" s="21"/>
      <c r="BL557" s="21"/>
      <c r="BP557" s="21"/>
      <c r="BQ557" s="21"/>
      <c r="BU557" s="21"/>
      <c r="BV557" s="21"/>
      <c r="BZ557" s="21"/>
      <c r="CA557" s="21"/>
    </row>
    <row r="558" spans="2:79" ht="14.25" customHeight="1" x14ac:dyDescent="0.35">
      <c r="B558" s="15"/>
      <c r="C558" s="15"/>
      <c r="D558" s="15"/>
      <c r="E558" s="15"/>
      <c r="F558" s="15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2"/>
      <c r="U558" s="40"/>
      <c r="V558" s="40"/>
      <c r="W558" s="40"/>
      <c r="X558" s="40"/>
      <c r="Y558" s="40"/>
      <c r="Z558" s="40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BB558" s="15"/>
      <c r="BC558" s="15"/>
      <c r="BD558" s="15"/>
      <c r="BE558" s="15"/>
      <c r="BF558" s="15"/>
      <c r="BG558" s="15"/>
      <c r="BK558" s="21"/>
      <c r="BL558" s="21"/>
      <c r="BP558" s="21"/>
      <c r="BQ558" s="21"/>
      <c r="BU558" s="21"/>
      <c r="BV558" s="21"/>
      <c r="BZ558" s="21"/>
      <c r="CA558" s="21"/>
    </row>
    <row r="559" spans="2:79" ht="14.25" customHeight="1" x14ac:dyDescent="0.35">
      <c r="B559" s="15"/>
      <c r="C559" s="15"/>
      <c r="D559" s="15"/>
      <c r="E559" s="15"/>
      <c r="F559" s="15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2"/>
      <c r="U559" s="40"/>
      <c r="V559" s="40"/>
      <c r="W559" s="40"/>
      <c r="X559" s="40"/>
      <c r="Y559" s="40"/>
      <c r="Z559" s="40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BB559" s="15"/>
      <c r="BC559" s="15"/>
      <c r="BD559" s="15"/>
      <c r="BE559" s="15"/>
      <c r="BF559" s="15"/>
      <c r="BG559" s="15"/>
      <c r="BK559" s="21"/>
      <c r="BL559" s="21"/>
      <c r="BP559" s="21"/>
      <c r="BQ559" s="21"/>
      <c r="BU559" s="21"/>
      <c r="BV559" s="21"/>
      <c r="BZ559" s="21"/>
      <c r="CA559" s="21"/>
    </row>
    <row r="560" spans="2:79" ht="14.25" customHeight="1" x14ac:dyDescent="0.35">
      <c r="B560" s="15"/>
      <c r="C560" s="15"/>
      <c r="D560" s="15"/>
      <c r="E560" s="15"/>
      <c r="F560" s="15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2"/>
      <c r="U560" s="40"/>
      <c r="V560" s="40"/>
      <c r="W560" s="40"/>
      <c r="X560" s="40"/>
      <c r="Y560" s="40"/>
      <c r="Z560" s="40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BB560" s="15"/>
      <c r="BC560" s="15"/>
      <c r="BD560" s="15"/>
      <c r="BE560" s="15"/>
      <c r="BF560" s="15"/>
      <c r="BG560" s="15"/>
      <c r="BK560" s="21"/>
      <c r="BL560" s="21"/>
      <c r="BP560" s="21"/>
      <c r="BQ560" s="21"/>
      <c r="BU560" s="21"/>
      <c r="BV560" s="21"/>
      <c r="BZ560" s="21"/>
      <c r="CA560" s="21"/>
    </row>
    <row r="561" spans="2:79" ht="14.25" customHeight="1" x14ac:dyDescent="0.35">
      <c r="B561" s="15"/>
      <c r="C561" s="15"/>
      <c r="D561" s="15"/>
      <c r="E561" s="15"/>
      <c r="F561" s="15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2"/>
      <c r="U561" s="40"/>
      <c r="V561" s="40"/>
      <c r="W561" s="40"/>
      <c r="X561" s="40"/>
      <c r="Y561" s="40"/>
      <c r="Z561" s="40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BB561" s="15"/>
      <c r="BC561" s="15"/>
      <c r="BD561" s="15"/>
      <c r="BE561" s="15"/>
      <c r="BF561" s="15"/>
      <c r="BG561" s="15"/>
      <c r="BK561" s="21"/>
      <c r="BL561" s="21"/>
      <c r="BP561" s="21"/>
      <c r="BQ561" s="21"/>
      <c r="BU561" s="21"/>
      <c r="BV561" s="21"/>
      <c r="BZ561" s="21"/>
      <c r="CA561" s="21"/>
    </row>
    <row r="562" spans="2:79" ht="14.25" customHeight="1" x14ac:dyDescent="0.35">
      <c r="B562" s="15"/>
      <c r="C562" s="15"/>
      <c r="D562" s="15"/>
      <c r="E562" s="15"/>
      <c r="F562" s="15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2"/>
      <c r="U562" s="40"/>
      <c r="V562" s="40"/>
      <c r="W562" s="40"/>
      <c r="X562" s="40"/>
      <c r="Y562" s="40"/>
      <c r="Z562" s="40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BB562" s="15"/>
      <c r="BC562" s="15"/>
      <c r="BD562" s="15"/>
      <c r="BE562" s="15"/>
      <c r="BF562" s="15"/>
      <c r="BG562" s="15"/>
      <c r="BK562" s="21"/>
      <c r="BL562" s="21"/>
      <c r="BP562" s="21"/>
      <c r="BQ562" s="21"/>
      <c r="BU562" s="21"/>
      <c r="BV562" s="21"/>
      <c r="BZ562" s="21"/>
      <c r="CA562" s="21"/>
    </row>
    <row r="563" spans="2:79" ht="14.25" customHeight="1" x14ac:dyDescent="0.35">
      <c r="B563" s="15"/>
      <c r="C563" s="15"/>
      <c r="D563" s="15"/>
      <c r="E563" s="15"/>
      <c r="F563" s="15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2"/>
      <c r="U563" s="40"/>
      <c r="V563" s="40"/>
      <c r="W563" s="40"/>
      <c r="X563" s="40"/>
      <c r="Y563" s="40"/>
      <c r="Z563" s="40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BB563" s="15"/>
      <c r="BC563" s="15"/>
      <c r="BD563" s="15"/>
      <c r="BE563" s="15"/>
      <c r="BF563" s="15"/>
      <c r="BG563" s="15"/>
      <c r="BK563" s="21"/>
      <c r="BL563" s="21"/>
      <c r="BP563" s="21"/>
      <c r="BQ563" s="21"/>
      <c r="BU563" s="21"/>
      <c r="BV563" s="21"/>
      <c r="BZ563" s="21"/>
      <c r="CA563" s="21"/>
    </row>
    <row r="564" spans="2:79" ht="14.25" customHeight="1" x14ac:dyDescent="0.35">
      <c r="B564" s="15"/>
      <c r="C564" s="15"/>
      <c r="D564" s="15"/>
      <c r="E564" s="15"/>
      <c r="F564" s="15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2"/>
      <c r="U564" s="40"/>
      <c r="V564" s="40"/>
      <c r="W564" s="40"/>
      <c r="X564" s="40"/>
      <c r="Y564" s="40"/>
      <c r="Z564" s="40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BB564" s="15"/>
      <c r="BC564" s="15"/>
      <c r="BD564" s="15"/>
      <c r="BE564" s="15"/>
      <c r="BF564" s="15"/>
      <c r="BG564" s="15"/>
      <c r="BK564" s="21"/>
      <c r="BL564" s="21"/>
      <c r="BP564" s="21"/>
      <c r="BQ564" s="21"/>
      <c r="BU564" s="21"/>
      <c r="BV564" s="21"/>
      <c r="BZ564" s="21"/>
      <c r="CA564" s="21"/>
    </row>
    <row r="565" spans="2:79" ht="14.25" customHeight="1" x14ac:dyDescent="0.35">
      <c r="B565" s="15"/>
      <c r="C565" s="15"/>
      <c r="D565" s="15"/>
      <c r="E565" s="15"/>
      <c r="F565" s="15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2"/>
      <c r="U565" s="40"/>
      <c r="V565" s="40"/>
      <c r="W565" s="40"/>
      <c r="X565" s="40"/>
      <c r="Y565" s="40"/>
      <c r="Z565" s="40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BB565" s="15"/>
      <c r="BC565" s="15"/>
      <c r="BD565" s="15"/>
      <c r="BE565" s="15"/>
      <c r="BF565" s="15"/>
      <c r="BG565" s="15"/>
      <c r="BK565" s="21"/>
      <c r="BL565" s="21"/>
      <c r="BP565" s="21"/>
      <c r="BQ565" s="21"/>
      <c r="BU565" s="21"/>
      <c r="BV565" s="21"/>
      <c r="BZ565" s="21"/>
      <c r="CA565" s="21"/>
    </row>
    <row r="566" spans="2:79" ht="14.25" customHeight="1" x14ac:dyDescent="0.35">
      <c r="B566" s="15"/>
      <c r="C566" s="15"/>
      <c r="D566" s="15"/>
      <c r="E566" s="15"/>
      <c r="F566" s="15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2"/>
      <c r="U566" s="40"/>
      <c r="V566" s="40"/>
      <c r="W566" s="40"/>
      <c r="X566" s="40"/>
      <c r="Y566" s="40"/>
      <c r="Z566" s="40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BB566" s="15"/>
      <c r="BC566" s="15"/>
      <c r="BD566" s="15"/>
      <c r="BE566" s="15"/>
      <c r="BF566" s="15"/>
      <c r="BG566" s="15"/>
      <c r="BK566" s="21"/>
      <c r="BL566" s="21"/>
      <c r="BP566" s="21"/>
      <c r="BQ566" s="21"/>
      <c r="BU566" s="21"/>
      <c r="BV566" s="21"/>
      <c r="BZ566" s="21"/>
      <c r="CA566" s="21"/>
    </row>
    <row r="567" spans="2:79" ht="14.25" customHeight="1" x14ac:dyDescent="0.35">
      <c r="B567" s="15"/>
      <c r="C567" s="15"/>
      <c r="D567" s="15"/>
      <c r="E567" s="15"/>
      <c r="F567" s="15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2"/>
      <c r="U567" s="40"/>
      <c r="V567" s="40"/>
      <c r="W567" s="40"/>
      <c r="X567" s="40"/>
      <c r="Y567" s="40"/>
      <c r="Z567" s="40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BB567" s="15"/>
      <c r="BC567" s="15"/>
      <c r="BD567" s="15"/>
      <c r="BE567" s="15"/>
      <c r="BF567" s="15"/>
      <c r="BG567" s="15"/>
      <c r="BK567" s="21"/>
      <c r="BL567" s="21"/>
      <c r="BP567" s="21"/>
      <c r="BQ567" s="21"/>
      <c r="BU567" s="21"/>
      <c r="BV567" s="21"/>
      <c r="BZ567" s="21"/>
      <c r="CA567" s="21"/>
    </row>
    <row r="568" spans="2:79" ht="14.25" customHeight="1" x14ac:dyDescent="0.35">
      <c r="B568" s="15"/>
      <c r="C568" s="15"/>
      <c r="D568" s="15"/>
      <c r="E568" s="15"/>
      <c r="F568" s="15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2"/>
      <c r="U568" s="40"/>
      <c r="V568" s="40"/>
      <c r="W568" s="40"/>
      <c r="X568" s="40"/>
      <c r="Y568" s="40"/>
      <c r="Z568" s="40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BB568" s="15"/>
      <c r="BC568" s="15"/>
      <c r="BD568" s="15"/>
      <c r="BE568" s="15"/>
      <c r="BF568" s="15"/>
      <c r="BG568" s="15"/>
      <c r="BK568" s="21"/>
      <c r="BL568" s="21"/>
      <c r="BP568" s="21"/>
      <c r="BQ568" s="21"/>
      <c r="BU568" s="21"/>
      <c r="BV568" s="21"/>
      <c r="BZ568" s="21"/>
      <c r="CA568" s="21"/>
    </row>
    <row r="569" spans="2:79" ht="14.25" customHeight="1" x14ac:dyDescent="0.35">
      <c r="B569" s="15"/>
      <c r="C569" s="15"/>
      <c r="D569" s="15"/>
      <c r="E569" s="15"/>
      <c r="F569" s="15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2"/>
      <c r="U569" s="40"/>
      <c r="V569" s="40"/>
      <c r="W569" s="40"/>
      <c r="X569" s="40"/>
      <c r="Y569" s="40"/>
      <c r="Z569" s="40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BB569" s="15"/>
      <c r="BC569" s="15"/>
      <c r="BD569" s="15"/>
      <c r="BE569" s="15"/>
      <c r="BF569" s="15"/>
      <c r="BG569" s="15"/>
      <c r="BK569" s="21"/>
      <c r="BL569" s="21"/>
      <c r="BP569" s="21"/>
      <c r="BQ569" s="21"/>
      <c r="BU569" s="21"/>
      <c r="BV569" s="21"/>
      <c r="BZ569" s="21"/>
      <c r="CA569" s="21"/>
    </row>
    <row r="570" spans="2:79" ht="14.25" customHeight="1" x14ac:dyDescent="0.35">
      <c r="B570" s="15"/>
      <c r="C570" s="15"/>
      <c r="D570" s="15"/>
      <c r="E570" s="15"/>
      <c r="F570" s="15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2"/>
      <c r="U570" s="40"/>
      <c r="V570" s="40"/>
      <c r="W570" s="40"/>
      <c r="X570" s="40"/>
      <c r="Y570" s="40"/>
      <c r="Z570" s="40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BB570" s="15"/>
      <c r="BC570" s="15"/>
      <c r="BD570" s="15"/>
      <c r="BE570" s="15"/>
      <c r="BF570" s="15"/>
      <c r="BG570" s="15"/>
      <c r="BK570" s="21"/>
      <c r="BL570" s="21"/>
      <c r="BP570" s="21"/>
      <c r="BQ570" s="21"/>
      <c r="BU570" s="21"/>
      <c r="BV570" s="21"/>
      <c r="BZ570" s="21"/>
      <c r="CA570" s="21"/>
    </row>
    <row r="571" spans="2:79" ht="14.25" customHeight="1" x14ac:dyDescent="0.35">
      <c r="B571" s="15"/>
      <c r="C571" s="15"/>
      <c r="D571" s="15"/>
      <c r="E571" s="15"/>
      <c r="F571" s="15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2"/>
      <c r="U571" s="40"/>
      <c r="V571" s="40"/>
      <c r="W571" s="40"/>
      <c r="X571" s="40"/>
      <c r="Y571" s="40"/>
      <c r="Z571" s="40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BB571" s="15"/>
      <c r="BC571" s="15"/>
      <c r="BD571" s="15"/>
      <c r="BE571" s="15"/>
      <c r="BF571" s="15"/>
      <c r="BG571" s="15"/>
      <c r="BK571" s="21"/>
      <c r="BL571" s="21"/>
      <c r="BP571" s="21"/>
      <c r="BQ571" s="21"/>
      <c r="BU571" s="21"/>
      <c r="BV571" s="21"/>
      <c r="BZ571" s="21"/>
      <c r="CA571" s="21"/>
    </row>
    <row r="572" spans="2:79" ht="14.25" customHeight="1" x14ac:dyDescent="0.35">
      <c r="B572" s="15"/>
      <c r="C572" s="15"/>
      <c r="D572" s="15"/>
      <c r="E572" s="15"/>
      <c r="F572" s="15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2"/>
      <c r="U572" s="40"/>
      <c r="V572" s="40"/>
      <c r="W572" s="40"/>
      <c r="X572" s="40"/>
      <c r="Y572" s="40"/>
      <c r="Z572" s="40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BB572" s="15"/>
      <c r="BC572" s="15"/>
      <c r="BD572" s="15"/>
      <c r="BE572" s="15"/>
      <c r="BF572" s="15"/>
      <c r="BG572" s="15"/>
      <c r="BK572" s="21"/>
      <c r="BL572" s="21"/>
      <c r="BP572" s="21"/>
      <c r="BQ572" s="21"/>
      <c r="BU572" s="21"/>
      <c r="BV572" s="21"/>
      <c r="BZ572" s="21"/>
      <c r="CA572" s="21"/>
    </row>
    <row r="573" spans="2:79" ht="14.25" customHeight="1" x14ac:dyDescent="0.35">
      <c r="B573" s="15"/>
      <c r="C573" s="15"/>
      <c r="D573" s="15"/>
      <c r="E573" s="15"/>
      <c r="F573" s="15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2"/>
      <c r="U573" s="40"/>
      <c r="V573" s="40"/>
      <c r="W573" s="40"/>
      <c r="X573" s="40"/>
      <c r="Y573" s="40"/>
      <c r="Z573" s="40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BB573" s="15"/>
      <c r="BC573" s="15"/>
      <c r="BD573" s="15"/>
      <c r="BE573" s="15"/>
      <c r="BF573" s="15"/>
      <c r="BG573" s="15"/>
      <c r="BK573" s="21"/>
      <c r="BL573" s="21"/>
      <c r="BP573" s="21"/>
      <c r="BQ573" s="21"/>
      <c r="BU573" s="21"/>
      <c r="BV573" s="21"/>
      <c r="BZ573" s="21"/>
      <c r="CA573" s="21"/>
    </row>
    <row r="574" spans="2:79" ht="14.25" customHeight="1" x14ac:dyDescent="0.35">
      <c r="B574" s="15"/>
      <c r="C574" s="15"/>
      <c r="D574" s="15"/>
      <c r="E574" s="15"/>
      <c r="F574" s="15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2"/>
      <c r="U574" s="40"/>
      <c r="V574" s="40"/>
      <c r="W574" s="40"/>
      <c r="X574" s="40"/>
      <c r="Y574" s="40"/>
      <c r="Z574" s="40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BB574" s="15"/>
      <c r="BC574" s="15"/>
      <c r="BD574" s="15"/>
      <c r="BE574" s="15"/>
      <c r="BF574" s="15"/>
      <c r="BG574" s="15"/>
      <c r="BK574" s="21"/>
      <c r="BL574" s="21"/>
      <c r="BP574" s="21"/>
      <c r="BQ574" s="21"/>
      <c r="BU574" s="21"/>
      <c r="BV574" s="21"/>
      <c r="BZ574" s="21"/>
      <c r="CA574" s="21"/>
    </row>
    <row r="575" spans="2:79" ht="14.25" customHeight="1" x14ac:dyDescent="0.35">
      <c r="B575" s="15"/>
      <c r="C575" s="15"/>
      <c r="D575" s="15"/>
      <c r="E575" s="15"/>
      <c r="F575" s="15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2"/>
      <c r="U575" s="40"/>
      <c r="V575" s="40"/>
      <c r="W575" s="40"/>
      <c r="X575" s="40"/>
      <c r="Y575" s="40"/>
      <c r="Z575" s="40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BB575" s="15"/>
      <c r="BC575" s="15"/>
      <c r="BD575" s="15"/>
      <c r="BE575" s="15"/>
      <c r="BF575" s="15"/>
      <c r="BG575" s="15"/>
      <c r="BK575" s="21"/>
      <c r="BL575" s="21"/>
      <c r="BP575" s="21"/>
      <c r="BQ575" s="21"/>
      <c r="BU575" s="21"/>
      <c r="BV575" s="21"/>
      <c r="BZ575" s="21"/>
      <c r="CA575" s="21"/>
    </row>
    <row r="576" spans="2:79" ht="14.25" customHeight="1" x14ac:dyDescent="0.35">
      <c r="B576" s="15"/>
      <c r="C576" s="15"/>
      <c r="D576" s="15"/>
      <c r="E576" s="15"/>
      <c r="F576" s="15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2"/>
      <c r="U576" s="40"/>
      <c r="V576" s="40"/>
      <c r="W576" s="40"/>
      <c r="X576" s="40"/>
      <c r="Y576" s="40"/>
      <c r="Z576" s="40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BB576" s="15"/>
      <c r="BC576" s="15"/>
      <c r="BD576" s="15"/>
      <c r="BE576" s="15"/>
      <c r="BF576" s="15"/>
      <c r="BG576" s="15"/>
      <c r="BK576" s="21"/>
      <c r="BL576" s="21"/>
      <c r="BP576" s="21"/>
      <c r="BQ576" s="21"/>
      <c r="BU576" s="21"/>
      <c r="BV576" s="21"/>
      <c r="BZ576" s="21"/>
      <c r="CA576" s="21"/>
    </row>
    <row r="577" spans="2:79" ht="14.25" customHeight="1" x14ac:dyDescent="0.35">
      <c r="B577" s="15"/>
      <c r="C577" s="15"/>
      <c r="D577" s="15"/>
      <c r="E577" s="15"/>
      <c r="F577" s="15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2"/>
      <c r="U577" s="40"/>
      <c r="V577" s="40"/>
      <c r="W577" s="40"/>
      <c r="X577" s="40"/>
      <c r="Y577" s="40"/>
      <c r="Z577" s="40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BB577" s="15"/>
      <c r="BC577" s="15"/>
      <c r="BD577" s="15"/>
      <c r="BE577" s="15"/>
      <c r="BF577" s="15"/>
      <c r="BG577" s="15"/>
      <c r="BK577" s="21"/>
      <c r="BL577" s="21"/>
      <c r="BP577" s="21"/>
      <c r="BQ577" s="21"/>
      <c r="BU577" s="21"/>
      <c r="BV577" s="21"/>
      <c r="BZ577" s="21"/>
      <c r="CA577" s="21"/>
    </row>
    <row r="578" spans="2:79" ht="14.25" customHeight="1" x14ac:dyDescent="0.35">
      <c r="B578" s="15"/>
      <c r="C578" s="15"/>
      <c r="D578" s="15"/>
      <c r="E578" s="15"/>
      <c r="F578" s="15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2"/>
      <c r="U578" s="40"/>
      <c r="V578" s="40"/>
      <c r="W578" s="40"/>
      <c r="X578" s="40"/>
      <c r="Y578" s="40"/>
      <c r="Z578" s="40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BB578" s="15"/>
      <c r="BC578" s="15"/>
      <c r="BD578" s="15"/>
      <c r="BE578" s="15"/>
      <c r="BF578" s="15"/>
      <c r="BG578" s="15"/>
      <c r="BK578" s="21"/>
      <c r="BL578" s="21"/>
      <c r="BP578" s="21"/>
      <c r="BQ578" s="21"/>
      <c r="BU578" s="21"/>
      <c r="BV578" s="21"/>
      <c r="BZ578" s="21"/>
      <c r="CA578" s="21"/>
    </row>
    <row r="579" spans="2:79" ht="14.25" customHeight="1" x14ac:dyDescent="0.35">
      <c r="B579" s="15"/>
      <c r="C579" s="15"/>
      <c r="D579" s="15"/>
      <c r="E579" s="15"/>
      <c r="F579" s="15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2"/>
      <c r="U579" s="40"/>
      <c r="V579" s="40"/>
      <c r="W579" s="40"/>
      <c r="X579" s="40"/>
      <c r="Y579" s="40"/>
      <c r="Z579" s="40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BB579" s="15"/>
      <c r="BC579" s="15"/>
      <c r="BD579" s="15"/>
      <c r="BE579" s="15"/>
      <c r="BF579" s="15"/>
      <c r="BG579" s="15"/>
      <c r="BK579" s="21"/>
      <c r="BL579" s="21"/>
      <c r="BP579" s="21"/>
      <c r="BQ579" s="21"/>
      <c r="BU579" s="21"/>
      <c r="BV579" s="21"/>
      <c r="BZ579" s="21"/>
      <c r="CA579" s="21"/>
    </row>
    <row r="580" spans="2:79" ht="14.25" customHeight="1" x14ac:dyDescent="0.35">
      <c r="B580" s="15"/>
      <c r="C580" s="15"/>
      <c r="D580" s="15"/>
      <c r="E580" s="15"/>
      <c r="F580" s="15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2"/>
      <c r="U580" s="40"/>
      <c r="V580" s="40"/>
      <c r="W580" s="40"/>
      <c r="X580" s="40"/>
      <c r="Y580" s="40"/>
      <c r="Z580" s="40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BB580" s="15"/>
      <c r="BC580" s="15"/>
      <c r="BD580" s="15"/>
      <c r="BE580" s="15"/>
      <c r="BF580" s="15"/>
      <c r="BG580" s="15"/>
      <c r="BK580" s="21"/>
      <c r="BL580" s="21"/>
      <c r="BP580" s="21"/>
      <c r="BQ580" s="21"/>
      <c r="BU580" s="21"/>
      <c r="BV580" s="21"/>
      <c r="BZ580" s="21"/>
      <c r="CA580" s="21"/>
    </row>
    <row r="581" spans="2:79" ht="14.25" customHeight="1" x14ac:dyDescent="0.35">
      <c r="B581" s="15"/>
      <c r="C581" s="15"/>
      <c r="D581" s="15"/>
      <c r="E581" s="15"/>
      <c r="F581" s="15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2"/>
      <c r="U581" s="40"/>
      <c r="V581" s="40"/>
      <c r="W581" s="40"/>
      <c r="X581" s="40"/>
      <c r="Y581" s="40"/>
      <c r="Z581" s="40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BB581" s="15"/>
      <c r="BC581" s="15"/>
      <c r="BD581" s="15"/>
      <c r="BE581" s="15"/>
      <c r="BF581" s="15"/>
      <c r="BG581" s="15"/>
      <c r="BK581" s="21"/>
      <c r="BL581" s="21"/>
      <c r="BP581" s="21"/>
      <c r="BQ581" s="21"/>
      <c r="BU581" s="21"/>
      <c r="BV581" s="21"/>
      <c r="BZ581" s="21"/>
      <c r="CA581" s="21"/>
    </row>
    <row r="582" spans="2:79" ht="14.25" customHeight="1" x14ac:dyDescent="0.35">
      <c r="B582" s="15"/>
      <c r="C582" s="15"/>
      <c r="D582" s="15"/>
      <c r="E582" s="15"/>
      <c r="F582" s="15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2"/>
      <c r="U582" s="40"/>
      <c r="V582" s="40"/>
      <c r="W582" s="40"/>
      <c r="X582" s="40"/>
      <c r="Y582" s="40"/>
      <c r="Z582" s="40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BB582" s="15"/>
      <c r="BC582" s="15"/>
      <c r="BD582" s="15"/>
      <c r="BE582" s="15"/>
      <c r="BF582" s="15"/>
      <c r="BG582" s="15"/>
      <c r="BK582" s="21"/>
      <c r="BL582" s="21"/>
      <c r="BP582" s="21"/>
      <c r="BQ582" s="21"/>
      <c r="BU582" s="21"/>
      <c r="BV582" s="21"/>
      <c r="BZ582" s="21"/>
      <c r="CA582" s="21"/>
    </row>
    <row r="583" spans="2:79" ht="14.25" customHeight="1" x14ac:dyDescent="0.35">
      <c r="B583" s="15"/>
      <c r="C583" s="15"/>
      <c r="D583" s="15"/>
      <c r="E583" s="15"/>
      <c r="F583" s="15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2"/>
      <c r="U583" s="40"/>
      <c r="V583" s="40"/>
      <c r="W583" s="40"/>
      <c r="X583" s="40"/>
      <c r="Y583" s="40"/>
      <c r="Z583" s="40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BB583" s="15"/>
      <c r="BC583" s="15"/>
      <c r="BD583" s="15"/>
      <c r="BE583" s="15"/>
      <c r="BF583" s="15"/>
      <c r="BG583" s="15"/>
      <c r="BK583" s="21"/>
      <c r="BL583" s="21"/>
      <c r="BP583" s="21"/>
      <c r="BQ583" s="21"/>
      <c r="BU583" s="21"/>
      <c r="BV583" s="21"/>
      <c r="BZ583" s="21"/>
      <c r="CA583" s="21"/>
    </row>
    <row r="584" spans="2:79" ht="14.25" customHeight="1" x14ac:dyDescent="0.35">
      <c r="B584" s="15"/>
      <c r="C584" s="15"/>
      <c r="D584" s="15"/>
      <c r="E584" s="15"/>
      <c r="F584" s="15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2"/>
      <c r="U584" s="40"/>
      <c r="V584" s="40"/>
      <c r="W584" s="40"/>
      <c r="X584" s="40"/>
      <c r="Y584" s="40"/>
      <c r="Z584" s="40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BB584" s="15"/>
      <c r="BC584" s="15"/>
      <c r="BD584" s="15"/>
      <c r="BE584" s="15"/>
      <c r="BF584" s="15"/>
      <c r="BG584" s="15"/>
      <c r="BK584" s="21"/>
      <c r="BL584" s="21"/>
      <c r="BP584" s="21"/>
      <c r="BQ584" s="21"/>
      <c r="BU584" s="21"/>
      <c r="BV584" s="21"/>
      <c r="BZ584" s="21"/>
      <c r="CA584" s="21"/>
    </row>
    <row r="585" spans="2:79" ht="14.25" customHeight="1" x14ac:dyDescent="0.35">
      <c r="B585" s="15"/>
      <c r="C585" s="15"/>
      <c r="D585" s="15"/>
      <c r="E585" s="15"/>
      <c r="F585" s="15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2"/>
      <c r="U585" s="40"/>
      <c r="V585" s="40"/>
      <c r="W585" s="40"/>
      <c r="X585" s="40"/>
      <c r="Y585" s="40"/>
      <c r="Z585" s="40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BB585" s="15"/>
      <c r="BC585" s="15"/>
      <c r="BD585" s="15"/>
      <c r="BE585" s="15"/>
      <c r="BF585" s="15"/>
      <c r="BG585" s="15"/>
      <c r="BK585" s="21"/>
      <c r="BL585" s="21"/>
      <c r="BP585" s="21"/>
      <c r="BQ585" s="21"/>
      <c r="BU585" s="21"/>
      <c r="BV585" s="21"/>
      <c r="BZ585" s="21"/>
      <c r="CA585" s="21"/>
    </row>
    <row r="586" spans="2:79" ht="14.25" customHeight="1" x14ac:dyDescent="0.35">
      <c r="B586" s="15"/>
      <c r="C586" s="15"/>
      <c r="D586" s="15"/>
      <c r="E586" s="15"/>
      <c r="F586" s="15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2"/>
      <c r="U586" s="40"/>
      <c r="V586" s="40"/>
      <c r="W586" s="40"/>
      <c r="X586" s="40"/>
      <c r="Y586" s="40"/>
      <c r="Z586" s="40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BB586" s="15"/>
      <c r="BC586" s="15"/>
      <c r="BD586" s="15"/>
      <c r="BE586" s="15"/>
      <c r="BF586" s="15"/>
      <c r="BG586" s="15"/>
      <c r="BK586" s="21"/>
      <c r="BL586" s="21"/>
      <c r="BP586" s="21"/>
      <c r="BQ586" s="21"/>
      <c r="BU586" s="21"/>
      <c r="BV586" s="21"/>
      <c r="BZ586" s="21"/>
      <c r="CA586" s="21"/>
    </row>
    <row r="587" spans="2:79" ht="14.25" customHeight="1" x14ac:dyDescent="0.35">
      <c r="B587" s="15"/>
      <c r="C587" s="15"/>
      <c r="D587" s="15"/>
      <c r="E587" s="15"/>
      <c r="F587" s="15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2"/>
      <c r="U587" s="40"/>
      <c r="V587" s="40"/>
      <c r="W587" s="40"/>
      <c r="X587" s="40"/>
      <c r="Y587" s="40"/>
      <c r="Z587" s="40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BB587" s="15"/>
      <c r="BC587" s="15"/>
      <c r="BD587" s="15"/>
      <c r="BE587" s="15"/>
      <c r="BF587" s="15"/>
      <c r="BG587" s="15"/>
      <c r="BK587" s="21"/>
      <c r="BL587" s="21"/>
      <c r="BP587" s="21"/>
      <c r="BQ587" s="21"/>
      <c r="BU587" s="21"/>
      <c r="BV587" s="21"/>
      <c r="BZ587" s="21"/>
      <c r="CA587" s="21"/>
    </row>
    <row r="588" spans="2:79" ht="14.25" customHeight="1" x14ac:dyDescent="0.35">
      <c r="B588" s="15"/>
      <c r="C588" s="15"/>
      <c r="D588" s="15"/>
      <c r="E588" s="15"/>
      <c r="F588" s="15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2"/>
      <c r="U588" s="40"/>
      <c r="V588" s="40"/>
      <c r="W588" s="40"/>
      <c r="X588" s="40"/>
      <c r="Y588" s="40"/>
      <c r="Z588" s="40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BB588" s="15"/>
      <c r="BC588" s="15"/>
      <c r="BD588" s="15"/>
      <c r="BE588" s="15"/>
      <c r="BF588" s="15"/>
      <c r="BG588" s="15"/>
      <c r="BK588" s="21"/>
      <c r="BL588" s="21"/>
      <c r="BP588" s="21"/>
      <c r="BQ588" s="21"/>
      <c r="BU588" s="21"/>
      <c r="BV588" s="21"/>
      <c r="BZ588" s="21"/>
      <c r="CA588" s="21"/>
    </row>
    <row r="589" spans="2:79" ht="14.25" customHeight="1" x14ac:dyDescent="0.35">
      <c r="B589" s="15"/>
      <c r="C589" s="15"/>
      <c r="D589" s="15"/>
      <c r="E589" s="15"/>
      <c r="F589" s="15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2"/>
      <c r="U589" s="40"/>
      <c r="V589" s="40"/>
      <c r="W589" s="40"/>
      <c r="X589" s="40"/>
      <c r="Y589" s="40"/>
      <c r="Z589" s="40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BB589" s="15"/>
      <c r="BC589" s="15"/>
      <c r="BD589" s="15"/>
      <c r="BE589" s="15"/>
      <c r="BF589" s="15"/>
      <c r="BG589" s="15"/>
      <c r="BK589" s="21"/>
      <c r="BL589" s="21"/>
      <c r="BP589" s="21"/>
      <c r="BQ589" s="21"/>
      <c r="BU589" s="21"/>
      <c r="BV589" s="21"/>
      <c r="BZ589" s="21"/>
      <c r="CA589" s="21"/>
    </row>
    <row r="590" spans="2:79" ht="14.25" customHeight="1" x14ac:dyDescent="0.35">
      <c r="B590" s="15"/>
      <c r="C590" s="15"/>
      <c r="D590" s="15"/>
      <c r="E590" s="15"/>
      <c r="F590" s="15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2"/>
      <c r="U590" s="40"/>
      <c r="V590" s="40"/>
      <c r="W590" s="40"/>
      <c r="X590" s="40"/>
      <c r="Y590" s="40"/>
      <c r="Z590" s="40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BB590" s="15"/>
      <c r="BC590" s="15"/>
      <c r="BD590" s="15"/>
      <c r="BE590" s="15"/>
      <c r="BF590" s="15"/>
      <c r="BG590" s="15"/>
      <c r="BK590" s="21"/>
      <c r="BL590" s="21"/>
      <c r="BP590" s="21"/>
      <c r="BQ590" s="21"/>
      <c r="BU590" s="21"/>
      <c r="BV590" s="21"/>
      <c r="BZ590" s="21"/>
      <c r="CA590" s="21"/>
    </row>
    <row r="591" spans="2:79" ht="14.25" customHeight="1" x14ac:dyDescent="0.35">
      <c r="B591" s="15"/>
      <c r="C591" s="15"/>
      <c r="D591" s="15"/>
      <c r="E591" s="15"/>
      <c r="F591" s="15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2"/>
      <c r="U591" s="40"/>
      <c r="V591" s="40"/>
      <c r="W591" s="40"/>
      <c r="X591" s="40"/>
      <c r="Y591" s="40"/>
      <c r="Z591" s="40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BB591" s="15"/>
      <c r="BC591" s="15"/>
      <c r="BD591" s="15"/>
      <c r="BE591" s="15"/>
      <c r="BF591" s="15"/>
      <c r="BG591" s="15"/>
      <c r="BK591" s="21"/>
      <c r="BL591" s="21"/>
      <c r="BP591" s="21"/>
      <c r="BQ591" s="21"/>
      <c r="BU591" s="21"/>
      <c r="BV591" s="21"/>
      <c r="BZ591" s="21"/>
      <c r="CA591" s="21"/>
    </row>
    <row r="592" spans="2:79" ht="14.25" customHeight="1" x14ac:dyDescent="0.35">
      <c r="B592" s="15"/>
      <c r="C592" s="15"/>
      <c r="D592" s="15"/>
      <c r="E592" s="15"/>
      <c r="F592" s="15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2"/>
      <c r="U592" s="40"/>
      <c r="V592" s="40"/>
      <c r="W592" s="40"/>
      <c r="X592" s="40"/>
      <c r="Y592" s="40"/>
      <c r="Z592" s="40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BB592" s="15"/>
      <c r="BC592" s="15"/>
      <c r="BD592" s="15"/>
      <c r="BE592" s="15"/>
      <c r="BF592" s="15"/>
      <c r="BG592" s="15"/>
      <c r="BK592" s="21"/>
      <c r="BL592" s="21"/>
      <c r="BP592" s="21"/>
      <c r="BQ592" s="21"/>
      <c r="BU592" s="21"/>
      <c r="BV592" s="21"/>
      <c r="BZ592" s="21"/>
      <c r="CA592" s="21"/>
    </row>
    <row r="593" spans="2:79" ht="14.25" customHeight="1" x14ac:dyDescent="0.35">
      <c r="B593" s="15"/>
      <c r="C593" s="15"/>
      <c r="D593" s="15"/>
      <c r="E593" s="15"/>
      <c r="F593" s="15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2"/>
      <c r="U593" s="40"/>
      <c r="V593" s="40"/>
      <c r="W593" s="40"/>
      <c r="X593" s="40"/>
      <c r="Y593" s="40"/>
      <c r="Z593" s="40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BB593" s="15"/>
      <c r="BC593" s="15"/>
      <c r="BD593" s="15"/>
      <c r="BE593" s="15"/>
      <c r="BF593" s="15"/>
      <c r="BG593" s="15"/>
      <c r="BK593" s="21"/>
      <c r="BL593" s="21"/>
      <c r="BP593" s="21"/>
      <c r="BQ593" s="21"/>
      <c r="BU593" s="21"/>
      <c r="BV593" s="21"/>
      <c r="BZ593" s="21"/>
      <c r="CA593" s="21"/>
    </row>
    <row r="594" spans="2:79" ht="14.25" customHeight="1" x14ac:dyDescent="0.35">
      <c r="B594" s="15"/>
      <c r="C594" s="15"/>
      <c r="D594" s="15"/>
      <c r="E594" s="15"/>
      <c r="F594" s="15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2"/>
      <c r="U594" s="40"/>
      <c r="V594" s="40"/>
      <c r="W594" s="40"/>
      <c r="X594" s="40"/>
      <c r="Y594" s="40"/>
      <c r="Z594" s="40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BB594" s="15"/>
      <c r="BC594" s="15"/>
      <c r="BD594" s="15"/>
      <c r="BE594" s="15"/>
      <c r="BF594" s="15"/>
      <c r="BG594" s="15"/>
      <c r="BK594" s="21"/>
      <c r="BL594" s="21"/>
      <c r="BP594" s="21"/>
      <c r="BQ594" s="21"/>
      <c r="BU594" s="21"/>
      <c r="BV594" s="21"/>
      <c r="BZ594" s="21"/>
      <c r="CA594" s="21"/>
    </row>
    <row r="595" spans="2:79" ht="14.25" customHeight="1" x14ac:dyDescent="0.35">
      <c r="B595" s="15"/>
      <c r="C595" s="15"/>
      <c r="D595" s="15"/>
      <c r="E595" s="15"/>
      <c r="F595" s="15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2"/>
      <c r="U595" s="40"/>
      <c r="V595" s="40"/>
      <c r="W595" s="40"/>
      <c r="X595" s="40"/>
      <c r="Y595" s="40"/>
      <c r="Z595" s="40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BB595" s="15"/>
      <c r="BC595" s="15"/>
      <c r="BD595" s="15"/>
      <c r="BE595" s="15"/>
      <c r="BF595" s="15"/>
      <c r="BG595" s="15"/>
      <c r="BK595" s="21"/>
      <c r="BL595" s="21"/>
      <c r="BP595" s="21"/>
      <c r="BQ595" s="21"/>
      <c r="BU595" s="21"/>
      <c r="BV595" s="21"/>
      <c r="BZ595" s="21"/>
      <c r="CA595" s="21"/>
    </row>
    <row r="596" spans="2:79" ht="14.25" customHeight="1" x14ac:dyDescent="0.35">
      <c r="B596" s="15"/>
      <c r="C596" s="15"/>
      <c r="D596" s="15"/>
      <c r="E596" s="15"/>
      <c r="F596" s="15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2"/>
      <c r="U596" s="40"/>
      <c r="V596" s="40"/>
      <c r="W596" s="40"/>
      <c r="X596" s="40"/>
      <c r="Y596" s="40"/>
      <c r="Z596" s="40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BB596" s="15"/>
      <c r="BC596" s="15"/>
      <c r="BD596" s="15"/>
      <c r="BE596" s="15"/>
      <c r="BF596" s="15"/>
      <c r="BG596" s="15"/>
      <c r="BK596" s="21"/>
      <c r="BL596" s="21"/>
      <c r="BP596" s="21"/>
      <c r="BQ596" s="21"/>
      <c r="BU596" s="21"/>
      <c r="BV596" s="21"/>
      <c r="BZ596" s="21"/>
      <c r="CA596" s="21"/>
    </row>
    <row r="597" spans="2:79" ht="14.25" customHeight="1" x14ac:dyDescent="0.35">
      <c r="B597" s="15"/>
      <c r="C597" s="15"/>
      <c r="D597" s="15"/>
      <c r="E597" s="15"/>
      <c r="F597" s="15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2"/>
      <c r="U597" s="40"/>
      <c r="V597" s="40"/>
      <c r="W597" s="40"/>
      <c r="X597" s="40"/>
      <c r="Y597" s="40"/>
      <c r="Z597" s="40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BB597" s="15"/>
      <c r="BC597" s="15"/>
      <c r="BD597" s="15"/>
      <c r="BE597" s="15"/>
      <c r="BF597" s="15"/>
      <c r="BG597" s="15"/>
      <c r="BK597" s="21"/>
      <c r="BL597" s="21"/>
      <c r="BP597" s="21"/>
      <c r="BQ597" s="21"/>
      <c r="BU597" s="21"/>
      <c r="BV597" s="21"/>
      <c r="BZ597" s="21"/>
      <c r="CA597" s="21"/>
    </row>
    <row r="598" spans="2:79" ht="14.25" customHeight="1" x14ac:dyDescent="0.35">
      <c r="B598" s="15"/>
      <c r="C598" s="15"/>
      <c r="D598" s="15"/>
      <c r="E598" s="15"/>
      <c r="F598" s="15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2"/>
      <c r="U598" s="40"/>
      <c r="V598" s="40"/>
      <c r="W598" s="40"/>
      <c r="X598" s="40"/>
      <c r="Y598" s="40"/>
      <c r="Z598" s="40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BB598" s="15"/>
      <c r="BC598" s="15"/>
      <c r="BD598" s="15"/>
      <c r="BE598" s="15"/>
      <c r="BF598" s="15"/>
      <c r="BG598" s="15"/>
      <c r="BK598" s="21"/>
      <c r="BL598" s="21"/>
      <c r="BP598" s="21"/>
      <c r="BQ598" s="21"/>
      <c r="BU598" s="21"/>
      <c r="BV598" s="21"/>
      <c r="BZ598" s="21"/>
      <c r="CA598" s="21"/>
    </row>
    <row r="599" spans="2:79" ht="14.25" customHeight="1" x14ac:dyDescent="0.35">
      <c r="B599" s="15"/>
      <c r="C599" s="15"/>
      <c r="D599" s="15"/>
      <c r="E599" s="15"/>
      <c r="F599" s="15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2"/>
      <c r="U599" s="40"/>
      <c r="V599" s="40"/>
      <c r="W599" s="40"/>
      <c r="X599" s="40"/>
      <c r="Y599" s="40"/>
      <c r="Z599" s="40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BB599" s="15"/>
      <c r="BC599" s="15"/>
      <c r="BD599" s="15"/>
      <c r="BE599" s="15"/>
      <c r="BF599" s="15"/>
      <c r="BG599" s="15"/>
      <c r="BK599" s="21"/>
      <c r="BL599" s="21"/>
      <c r="BP599" s="21"/>
      <c r="BQ599" s="21"/>
      <c r="BU599" s="21"/>
      <c r="BV599" s="21"/>
      <c r="BZ599" s="21"/>
      <c r="CA599" s="21"/>
    </row>
    <row r="600" spans="2:79" ht="14.25" customHeight="1" x14ac:dyDescent="0.35">
      <c r="B600" s="15"/>
      <c r="C600" s="15"/>
      <c r="D600" s="15"/>
      <c r="E600" s="15"/>
      <c r="F600" s="15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2"/>
      <c r="U600" s="40"/>
      <c r="V600" s="40"/>
      <c r="W600" s="40"/>
      <c r="X600" s="40"/>
      <c r="Y600" s="40"/>
      <c r="Z600" s="40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BB600" s="15"/>
      <c r="BC600" s="15"/>
      <c r="BD600" s="15"/>
      <c r="BE600" s="15"/>
      <c r="BF600" s="15"/>
      <c r="BG600" s="15"/>
      <c r="BK600" s="21"/>
      <c r="BL600" s="21"/>
      <c r="BP600" s="21"/>
      <c r="BQ600" s="21"/>
      <c r="BU600" s="21"/>
      <c r="BV600" s="21"/>
      <c r="BZ600" s="21"/>
      <c r="CA600" s="21"/>
    </row>
    <row r="601" spans="2:79" ht="14.25" customHeight="1" x14ac:dyDescent="0.35">
      <c r="B601" s="15"/>
      <c r="C601" s="15"/>
      <c r="D601" s="15"/>
      <c r="E601" s="15"/>
      <c r="F601" s="15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2"/>
      <c r="U601" s="40"/>
      <c r="V601" s="40"/>
      <c r="W601" s="40"/>
      <c r="X601" s="40"/>
      <c r="Y601" s="40"/>
      <c r="Z601" s="40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BB601" s="15"/>
      <c r="BC601" s="15"/>
      <c r="BD601" s="15"/>
      <c r="BE601" s="15"/>
      <c r="BF601" s="15"/>
      <c r="BG601" s="15"/>
      <c r="BK601" s="21"/>
      <c r="BL601" s="21"/>
      <c r="BP601" s="21"/>
      <c r="BQ601" s="21"/>
      <c r="BU601" s="21"/>
      <c r="BV601" s="21"/>
      <c r="BZ601" s="21"/>
      <c r="CA601" s="21"/>
    </row>
    <row r="602" spans="2:79" ht="14.25" customHeight="1" x14ac:dyDescent="0.35">
      <c r="B602" s="15"/>
      <c r="C602" s="15"/>
      <c r="D602" s="15"/>
      <c r="E602" s="15"/>
      <c r="F602" s="15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2"/>
      <c r="U602" s="40"/>
      <c r="V602" s="40"/>
      <c r="W602" s="40"/>
      <c r="X602" s="40"/>
      <c r="Y602" s="40"/>
      <c r="Z602" s="40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BB602" s="15"/>
      <c r="BC602" s="15"/>
      <c r="BD602" s="15"/>
      <c r="BE602" s="15"/>
      <c r="BF602" s="15"/>
      <c r="BG602" s="15"/>
      <c r="BK602" s="21"/>
      <c r="BL602" s="21"/>
      <c r="BP602" s="21"/>
      <c r="BQ602" s="21"/>
      <c r="BU602" s="21"/>
      <c r="BV602" s="21"/>
      <c r="BZ602" s="21"/>
      <c r="CA602" s="21"/>
    </row>
    <row r="603" spans="2:79" ht="14.25" customHeight="1" x14ac:dyDescent="0.35">
      <c r="B603" s="15"/>
      <c r="C603" s="15"/>
      <c r="D603" s="15"/>
      <c r="E603" s="15"/>
      <c r="F603" s="15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2"/>
      <c r="U603" s="40"/>
      <c r="V603" s="40"/>
      <c r="W603" s="40"/>
      <c r="X603" s="40"/>
      <c r="Y603" s="40"/>
      <c r="Z603" s="40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BB603" s="15"/>
      <c r="BC603" s="15"/>
      <c r="BD603" s="15"/>
      <c r="BE603" s="15"/>
      <c r="BF603" s="15"/>
      <c r="BG603" s="15"/>
      <c r="BK603" s="21"/>
      <c r="BL603" s="21"/>
      <c r="BP603" s="21"/>
      <c r="BQ603" s="21"/>
      <c r="BU603" s="21"/>
      <c r="BV603" s="21"/>
      <c r="BZ603" s="21"/>
      <c r="CA603" s="21"/>
    </row>
    <row r="604" spans="2:79" ht="14.25" customHeight="1" x14ac:dyDescent="0.35">
      <c r="B604" s="15"/>
      <c r="C604" s="15"/>
      <c r="D604" s="15"/>
      <c r="E604" s="15"/>
      <c r="F604" s="15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2"/>
      <c r="U604" s="40"/>
      <c r="V604" s="40"/>
      <c r="W604" s="40"/>
      <c r="X604" s="40"/>
      <c r="Y604" s="40"/>
      <c r="Z604" s="40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BB604" s="15"/>
      <c r="BC604" s="15"/>
      <c r="BD604" s="15"/>
      <c r="BE604" s="15"/>
      <c r="BF604" s="15"/>
      <c r="BG604" s="15"/>
      <c r="BK604" s="21"/>
      <c r="BL604" s="21"/>
      <c r="BP604" s="21"/>
      <c r="BQ604" s="21"/>
      <c r="BU604" s="21"/>
      <c r="BV604" s="21"/>
      <c r="BZ604" s="21"/>
      <c r="CA604" s="21"/>
    </row>
    <row r="605" spans="2:79" ht="14.25" customHeight="1" x14ac:dyDescent="0.35">
      <c r="B605" s="15"/>
      <c r="C605" s="15"/>
      <c r="D605" s="15"/>
      <c r="E605" s="15"/>
      <c r="F605" s="15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2"/>
      <c r="U605" s="40"/>
      <c r="V605" s="40"/>
      <c r="W605" s="40"/>
      <c r="X605" s="40"/>
      <c r="Y605" s="40"/>
      <c r="Z605" s="40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BB605" s="15"/>
      <c r="BC605" s="15"/>
      <c r="BD605" s="15"/>
      <c r="BE605" s="15"/>
      <c r="BF605" s="15"/>
      <c r="BG605" s="15"/>
      <c r="BK605" s="21"/>
      <c r="BL605" s="21"/>
      <c r="BP605" s="21"/>
      <c r="BQ605" s="21"/>
      <c r="BU605" s="21"/>
      <c r="BV605" s="21"/>
      <c r="BZ605" s="21"/>
      <c r="CA605" s="21"/>
    </row>
    <row r="606" spans="2:79" ht="14.25" customHeight="1" x14ac:dyDescent="0.35">
      <c r="B606" s="15"/>
      <c r="C606" s="15"/>
      <c r="D606" s="15"/>
      <c r="E606" s="15"/>
      <c r="F606" s="15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2"/>
      <c r="U606" s="40"/>
      <c r="V606" s="40"/>
      <c r="W606" s="40"/>
      <c r="X606" s="40"/>
      <c r="Y606" s="40"/>
      <c r="Z606" s="40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BB606" s="15"/>
      <c r="BC606" s="15"/>
      <c r="BD606" s="15"/>
      <c r="BE606" s="15"/>
      <c r="BF606" s="15"/>
      <c r="BG606" s="15"/>
      <c r="BK606" s="21"/>
      <c r="BL606" s="21"/>
      <c r="BP606" s="21"/>
      <c r="BQ606" s="21"/>
      <c r="BU606" s="21"/>
      <c r="BV606" s="21"/>
      <c r="BZ606" s="21"/>
      <c r="CA606" s="21"/>
    </row>
    <row r="607" spans="2:79" ht="14.25" customHeight="1" x14ac:dyDescent="0.35">
      <c r="B607" s="15"/>
      <c r="C607" s="15"/>
      <c r="D607" s="15"/>
      <c r="E607" s="15"/>
      <c r="F607" s="15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2"/>
      <c r="U607" s="40"/>
      <c r="V607" s="40"/>
      <c r="W607" s="40"/>
      <c r="X607" s="40"/>
      <c r="Y607" s="40"/>
      <c r="Z607" s="40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BB607" s="15"/>
      <c r="BC607" s="15"/>
      <c r="BD607" s="15"/>
      <c r="BE607" s="15"/>
      <c r="BF607" s="15"/>
      <c r="BG607" s="15"/>
      <c r="BK607" s="21"/>
      <c r="BL607" s="21"/>
      <c r="BP607" s="21"/>
      <c r="BQ607" s="21"/>
      <c r="BU607" s="21"/>
      <c r="BV607" s="21"/>
      <c r="BZ607" s="21"/>
      <c r="CA607" s="21"/>
    </row>
    <row r="608" spans="2:79" ht="14.25" customHeight="1" x14ac:dyDescent="0.35">
      <c r="B608" s="15"/>
      <c r="C608" s="15"/>
      <c r="D608" s="15"/>
      <c r="E608" s="15"/>
      <c r="F608" s="15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2"/>
      <c r="U608" s="40"/>
      <c r="V608" s="40"/>
      <c r="W608" s="40"/>
      <c r="X608" s="40"/>
      <c r="Y608" s="40"/>
      <c r="Z608" s="40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BB608" s="15"/>
      <c r="BC608" s="15"/>
      <c r="BD608" s="15"/>
      <c r="BE608" s="15"/>
      <c r="BF608" s="15"/>
      <c r="BG608" s="15"/>
      <c r="BK608" s="21"/>
      <c r="BL608" s="21"/>
      <c r="BP608" s="21"/>
      <c r="BQ608" s="21"/>
      <c r="BU608" s="21"/>
      <c r="BV608" s="21"/>
      <c r="BZ608" s="21"/>
      <c r="CA608" s="21"/>
    </row>
    <row r="609" spans="2:79" ht="14.25" customHeight="1" x14ac:dyDescent="0.35">
      <c r="B609" s="15"/>
      <c r="C609" s="15"/>
      <c r="D609" s="15"/>
      <c r="E609" s="15"/>
      <c r="F609" s="15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2"/>
      <c r="U609" s="40"/>
      <c r="V609" s="40"/>
      <c r="W609" s="40"/>
      <c r="X609" s="40"/>
      <c r="Y609" s="40"/>
      <c r="Z609" s="40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BB609" s="15"/>
      <c r="BC609" s="15"/>
      <c r="BD609" s="15"/>
      <c r="BE609" s="15"/>
      <c r="BF609" s="15"/>
      <c r="BG609" s="15"/>
      <c r="BK609" s="21"/>
      <c r="BL609" s="21"/>
      <c r="BP609" s="21"/>
      <c r="BQ609" s="21"/>
      <c r="BU609" s="21"/>
      <c r="BV609" s="21"/>
      <c r="BZ609" s="21"/>
      <c r="CA609" s="21"/>
    </row>
    <row r="610" spans="2:79" ht="14.25" customHeight="1" x14ac:dyDescent="0.35">
      <c r="B610" s="15"/>
      <c r="C610" s="15"/>
      <c r="D610" s="15"/>
      <c r="E610" s="15"/>
      <c r="F610" s="15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2"/>
      <c r="U610" s="40"/>
      <c r="V610" s="40"/>
      <c r="W610" s="40"/>
      <c r="X610" s="40"/>
      <c r="Y610" s="40"/>
      <c r="Z610" s="40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BB610" s="15"/>
      <c r="BC610" s="15"/>
      <c r="BD610" s="15"/>
      <c r="BE610" s="15"/>
      <c r="BF610" s="15"/>
      <c r="BG610" s="15"/>
      <c r="BK610" s="21"/>
      <c r="BL610" s="21"/>
      <c r="BP610" s="21"/>
      <c r="BQ610" s="21"/>
      <c r="BU610" s="21"/>
      <c r="BV610" s="21"/>
      <c r="BZ610" s="21"/>
      <c r="CA610" s="21"/>
    </row>
    <row r="611" spans="2:79" ht="14.25" customHeight="1" x14ac:dyDescent="0.35">
      <c r="B611" s="15"/>
      <c r="C611" s="15"/>
      <c r="D611" s="15"/>
      <c r="E611" s="15"/>
      <c r="F611" s="15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2"/>
      <c r="U611" s="40"/>
      <c r="V611" s="40"/>
      <c r="W611" s="40"/>
      <c r="X611" s="40"/>
      <c r="Y611" s="40"/>
      <c r="Z611" s="40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BB611" s="15"/>
      <c r="BC611" s="15"/>
      <c r="BD611" s="15"/>
      <c r="BE611" s="15"/>
      <c r="BF611" s="15"/>
      <c r="BG611" s="15"/>
      <c r="BK611" s="21"/>
      <c r="BL611" s="21"/>
      <c r="BP611" s="21"/>
      <c r="BQ611" s="21"/>
      <c r="BU611" s="21"/>
      <c r="BV611" s="21"/>
      <c r="BZ611" s="21"/>
      <c r="CA611" s="21"/>
    </row>
    <row r="612" spans="2:79" ht="14.25" customHeight="1" x14ac:dyDescent="0.35">
      <c r="B612" s="15"/>
      <c r="C612" s="15"/>
      <c r="D612" s="15"/>
      <c r="E612" s="15"/>
      <c r="F612" s="15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2"/>
      <c r="U612" s="40"/>
      <c r="V612" s="40"/>
      <c r="W612" s="40"/>
      <c r="X612" s="40"/>
      <c r="Y612" s="40"/>
      <c r="Z612" s="40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BB612" s="15"/>
      <c r="BC612" s="15"/>
      <c r="BD612" s="15"/>
      <c r="BE612" s="15"/>
      <c r="BF612" s="15"/>
      <c r="BG612" s="15"/>
      <c r="BK612" s="21"/>
      <c r="BL612" s="21"/>
      <c r="BP612" s="21"/>
      <c r="BQ612" s="21"/>
      <c r="BU612" s="21"/>
      <c r="BV612" s="21"/>
      <c r="BZ612" s="21"/>
      <c r="CA612" s="21"/>
    </row>
    <row r="613" spans="2:79" ht="14.25" customHeight="1" x14ac:dyDescent="0.35">
      <c r="B613" s="15"/>
      <c r="C613" s="15"/>
      <c r="D613" s="15"/>
      <c r="E613" s="15"/>
      <c r="F613" s="15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2"/>
      <c r="U613" s="40"/>
      <c r="V613" s="40"/>
      <c r="W613" s="40"/>
      <c r="X613" s="40"/>
      <c r="Y613" s="40"/>
      <c r="Z613" s="40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BB613" s="15"/>
      <c r="BC613" s="15"/>
      <c r="BD613" s="15"/>
      <c r="BE613" s="15"/>
      <c r="BF613" s="15"/>
      <c r="BG613" s="15"/>
      <c r="BK613" s="21"/>
      <c r="BL613" s="21"/>
      <c r="BP613" s="21"/>
      <c r="BQ613" s="21"/>
      <c r="BU613" s="21"/>
      <c r="BV613" s="21"/>
      <c r="BZ613" s="21"/>
      <c r="CA613" s="21"/>
    </row>
    <row r="614" spans="2:79" ht="14.25" customHeight="1" x14ac:dyDescent="0.35">
      <c r="B614" s="15"/>
      <c r="C614" s="15"/>
      <c r="D614" s="15"/>
      <c r="E614" s="15"/>
      <c r="F614" s="15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2"/>
      <c r="U614" s="40"/>
      <c r="V614" s="40"/>
      <c r="W614" s="40"/>
      <c r="X614" s="40"/>
      <c r="Y614" s="40"/>
      <c r="Z614" s="40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BB614" s="15"/>
      <c r="BC614" s="15"/>
      <c r="BD614" s="15"/>
      <c r="BE614" s="15"/>
      <c r="BF614" s="15"/>
      <c r="BG614" s="15"/>
      <c r="BK614" s="21"/>
      <c r="BL614" s="21"/>
      <c r="BP614" s="21"/>
      <c r="BQ614" s="21"/>
      <c r="BU614" s="21"/>
      <c r="BV614" s="21"/>
      <c r="BZ614" s="21"/>
      <c r="CA614" s="21"/>
    </row>
    <row r="615" spans="2:79" ht="14.25" customHeight="1" x14ac:dyDescent="0.35">
      <c r="B615" s="15"/>
      <c r="C615" s="15"/>
      <c r="D615" s="15"/>
      <c r="E615" s="15"/>
      <c r="F615" s="15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2"/>
      <c r="U615" s="40"/>
      <c r="V615" s="40"/>
      <c r="W615" s="40"/>
      <c r="X615" s="40"/>
      <c r="Y615" s="40"/>
      <c r="Z615" s="40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BB615" s="15"/>
      <c r="BC615" s="15"/>
      <c r="BD615" s="15"/>
      <c r="BE615" s="15"/>
      <c r="BF615" s="15"/>
      <c r="BG615" s="15"/>
      <c r="BK615" s="21"/>
      <c r="BL615" s="21"/>
      <c r="BP615" s="21"/>
      <c r="BQ615" s="21"/>
      <c r="BU615" s="21"/>
      <c r="BV615" s="21"/>
      <c r="BZ615" s="21"/>
      <c r="CA615" s="21"/>
    </row>
    <row r="616" spans="2:79" ht="14.25" customHeight="1" x14ac:dyDescent="0.35">
      <c r="B616" s="15"/>
      <c r="C616" s="15"/>
      <c r="D616" s="15"/>
      <c r="E616" s="15"/>
      <c r="F616" s="15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2"/>
      <c r="U616" s="40"/>
      <c r="V616" s="40"/>
      <c r="W616" s="40"/>
      <c r="X616" s="40"/>
      <c r="Y616" s="40"/>
      <c r="Z616" s="40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BB616" s="15"/>
      <c r="BC616" s="15"/>
      <c r="BD616" s="15"/>
      <c r="BE616" s="15"/>
      <c r="BF616" s="15"/>
      <c r="BG616" s="15"/>
      <c r="BK616" s="21"/>
      <c r="BL616" s="21"/>
      <c r="BP616" s="21"/>
      <c r="BQ616" s="21"/>
      <c r="BU616" s="21"/>
      <c r="BV616" s="21"/>
      <c r="BZ616" s="21"/>
      <c r="CA616" s="21"/>
    </row>
    <row r="617" spans="2:79" ht="14.25" customHeight="1" x14ac:dyDescent="0.35">
      <c r="B617" s="15"/>
      <c r="C617" s="15"/>
      <c r="D617" s="15"/>
      <c r="E617" s="15"/>
      <c r="F617" s="15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2"/>
      <c r="U617" s="40"/>
      <c r="V617" s="40"/>
      <c r="W617" s="40"/>
      <c r="X617" s="40"/>
      <c r="Y617" s="40"/>
      <c r="Z617" s="40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BB617" s="15"/>
      <c r="BC617" s="15"/>
      <c r="BD617" s="15"/>
      <c r="BE617" s="15"/>
      <c r="BF617" s="15"/>
      <c r="BG617" s="15"/>
      <c r="BK617" s="21"/>
      <c r="BL617" s="21"/>
      <c r="BP617" s="21"/>
      <c r="BQ617" s="21"/>
      <c r="BU617" s="21"/>
      <c r="BV617" s="21"/>
      <c r="BZ617" s="21"/>
      <c r="CA617" s="21"/>
    </row>
    <row r="618" spans="2:79" ht="14.25" customHeight="1" x14ac:dyDescent="0.35">
      <c r="B618" s="15"/>
      <c r="C618" s="15"/>
      <c r="D618" s="15"/>
      <c r="E618" s="15"/>
      <c r="F618" s="15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2"/>
      <c r="U618" s="40"/>
      <c r="V618" s="40"/>
      <c r="W618" s="40"/>
      <c r="X618" s="40"/>
      <c r="Y618" s="40"/>
      <c r="Z618" s="40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BB618" s="15"/>
      <c r="BC618" s="15"/>
      <c r="BD618" s="15"/>
      <c r="BE618" s="15"/>
      <c r="BF618" s="15"/>
      <c r="BG618" s="15"/>
      <c r="BK618" s="21"/>
      <c r="BL618" s="21"/>
      <c r="BP618" s="21"/>
      <c r="BQ618" s="21"/>
      <c r="BU618" s="21"/>
      <c r="BV618" s="21"/>
      <c r="BZ618" s="21"/>
      <c r="CA618" s="21"/>
    </row>
    <row r="619" spans="2:79" ht="14.25" customHeight="1" x14ac:dyDescent="0.35">
      <c r="B619" s="15"/>
      <c r="C619" s="15"/>
      <c r="D619" s="15"/>
      <c r="E619" s="15"/>
      <c r="F619" s="15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2"/>
      <c r="U619" s="40"/>
      <c r="V619" s="40"/>
      <c r="W619" s="40"/>
      <c r="X619" s="40"/>
      <c r="Y619" s="40"/>
      <c r="Z619" s="40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BB619" s="15"/>
      <c r="BC619" s="15"/>
      <c r="BD619" s="15"/>
      <c r="BE619" s="15"/>
      <c r="BF619" s="15"/>
      <c r="BG619" s="15"/>
      <c r="BK619" s="21"/>
      <c r="BL619" s="21"/>
      <c r="BP619" s="21"/>
      <c r="BQ619" s="21"/>
      <c r="BU619" s="21"/>
      <c r="BV619" s="21"/>
      <c r="BZ619" s="21"/>
      <c r="CA619" s="21"/>
    </row>
    <row r="620" spans="2:79" ht="14.25" customHeight="1" x14ac:dyDescent="0.35">
      <c r="B620" s="15"/>
      <c r="C620" s="15"/>
      <c r="D620" s="15"/>
      <c r="E620" s="15"/>
      <c r="F620" s="15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2"/>
      <c r="U620" s="40"/>
      <c r="V620" s="40"/>
      <c r="W620" s="40"/>
      <c r="X620" s="40"/>
      <c r="Y620" s="40"/>
      <c r="Z620" s="40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BB620" s="15"/>
      <c r="BC620" s="15"/>
      <c r="BD620" s="15"/>
      <c r="BE620" s="15"/>
      <c r="BF620" s="15"/>
      <c r="BG620" s="15"/>
      <c r="BK620" s="21"/>
      <c r="BL620" s="21"/>
      <c r="BP620" s="21"/>
      <c r="BQ620" s="21"/>
      <c r="BU620" s="21"/>
      <c r="BV620" s="21"/>
      <c r="BZ620" s="21"/>
      <c r="CA620" s="21"/>
    </row>
    <row r="621" spans="2:79" ht="14.25" customHeight="1" x14ac:dyDescent="0.35">
      <c r="B621" s="15"/>
      <c r="C621" s="15"/>
      <c r="D621" s="15"/>
      <c r="E621" s="15"/>
      <c r="F621" s="15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2"/>
      <c r="U621" s="40"/>
      <c r="V621" s="40"/>
      <c r="W621" s="40"/>
      <c r="X621" s="40"/>
      <c r="Y621" s="40"/>
      <c r="Z621" s="40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BB621" s="15"/>
      <c r="BC621" s="15"/>
      <c r="BD621" s="15"/>
      <c r="BE621" s="15"/>
      <c r="BF621" s="15"/>
      <c r="BG621" s="15"/>
      <c r="BK621" s="21"/>
      <c r="BL621" s="21"/>
      <c r="BP621" s="21"/>
      <c r="BQ621" s="21"/>
      <c r="BU621" s="21"/>
      <c r="BV621" s="21"/>
      <c r="BZ621" s="21"/>
      <c r="CA621" s="21"/>
    </row>
    <row r="622" spans="2:79" ht="14.25" customHeight="1" x14ac:dyDescent="0.35">
      <c r="B622" s="15"/>
      <c r="C622" s="15"/>
      <c r="D622" s="15"/>
      <c r="E622" s="15"/>
      <c r="F622" s="15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2"/>
      <c r="U622" s="40"/>
      <c r="V622" s="40"/>
      <c r="W622" s="40"/>
      <c r="X622" s="40"/>
      <c r="Y622" s="40"/>
      <c r="Z622" s="40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BB622" s="15"/>
      <c r="BC622" s="15"/>
      <c r="BD622" s="15"/>
      <c r="BE622" s="15"/>
      <c r="BF622" s="15"/>
      <c r="BG622" s="15"/>
      <c r="BK622" s="21"/>
      <c r="BL622" s="21"/>
      <c r="BP622" s="21"/>
      <c r="BQ622" s="21"/>
      <c r="BU622" s="21"/>
      <c r="BV622" s="21"/>
      <c r="BZ622" s="21"/>
      <c r="CA622" s="21"/>
    </row>
    <row r="623" spans="2:79" ht="14.25" customHeight="1" x14ac:dyDescent="0.35">
      <c r="B623" s="15"/>
      <c r="C623" s="15"/>
      <c r="D623" s="15"/>
      <c r="E623" s="15"/>
      <c r="F623" s="15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2"/>
      <c r="U623" s="40"/>
      <c r="V623" s="40"/>
      <c r="W623" s="40"/>
      <c r="X623" s="40"/>
      <c r="Y623" s="40"/>
      <c r="Z623" s="40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BB623" s="15"/>
      <c r="BC623" s="15"/>
      <c r="BD623" s="15"/>
      <c r="BE623" s="15"/>
      <c r="BF623" s="15"/>
      <c r="BG623" s="15"/>
      <c r="BK623" s="21"/>
      <c r="BL623" s="21"/>
      <c r="BP623" s="21"/>
      <c r="BQ623" s="21"/>
      <c r="BU623" s="21"/>
      <c r="BV623" s="21"/>
      <c r="BZ623" s="21"/>
      <c r="CA623" s="21"/>
    </row>
    <row r="624" spans="2:79" ht="14.25" customHeight="1" x14ac:dyDescent="0.35">
      <c r="B624" s="15"/>
      <c r="C624" s="15"/>
      <c r="D624" s="15"/>
      <c r="E624" s="15"/>
      <c r="F624" s="15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2"/>
      <c r="U624" s="40"/>
      <c r="V624" s="40"/>
      <c r="W624" s="40"/>
      <c r="X624" s="40"/>
      <c r="Y624" s="40"/>
      <c r="Z624" s="40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BB624" s="15"/>
      <c r="BC624" s="15"/>
      <c r="BD624" s="15"/>
      <c r="BE624" s="15"/>
      <c r="BF624" s="15"/>
      <c r="BG624" s="15"/>
      <c r="BK624" s="21"/>
      <c r="BL624" s="21"/>
      <c r="BP624" s="21"/>
      <c r="BQ624" s="21"/>
      <c r="BU624" s="21"/>
      <c r="BV624" s="21"/>
      <c r="BZ624" s="21"/>
      <c r="CA624" s="21"/>
    </row>
    <row r="625" spans="2:79" ht="14.25" customHeight="1" x14ac:dyDescent="0.35">
      <c r="B625" s="15"/>
      <c r="C625" s="15"/>
      <c r="D625" s="15"/>
      <c r="E625" s="15"/>
      <c r="F625" s="15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2"/>
      <c r="U625" s="40"/>
      <c r="V625" s="40"/>
      <c r="W625" s="40"/>
      <c r="X625" s="40"/>
      <c r="Y625" s="40"/>
      <c r="Z625" s="40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BB625" s="15"/>
      <c r="BC625" s="15"/>
      <c r="BD625" s="15"/>
      <c r="BE625" s="15"/>
      <c r="BF625" s="15"/>
      <c r="BG625" s="15"/>
      <c r="BK625" s="21"/>
      <c r="BL625" s="21"/>
      <c r="BP625" s="21"/>
      <c r="BQ625" s="21"/>
      <c r="BU625" s="21"/>
      <c r="BV625" s="21"/>
      <c r="BZ625" s="21"/>
      <c r="CA625" s="21"/>
    </row>
    <row r="626" spans="2:79" ht="14.25" customHeight="1" x14ac:dyDescent="0.35">
      <c r="B626" s="15"/>
      <c r="C626" s="15"/>
      <c r="D626" s="15"/>
      <c r="E626" s="15"/>
      <c r="F626" s="15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2"/>
      <c r="U626" s="40"/>
      <c r="V626" s="40"/>
      <c r="W626" s="40"/>
      <c r="X626" s="40"/>
      <c r="Y626" s="40"/>
      <c r="Z626" s="40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BB626" s="15"/>
      <c r="BC626" s="15"/>
      <c r="BD626" s="15"/>
      <c r="BE626" s="15"/>
      <c r="BF626" s="15"/>
      <c r="BG626" s="15"/>
      <c r="BK626" s="21"/>
      <c r="BL626" s="21"/>
      <c r="BP626" s="21"/>
      <c r="BQ626" s="21"/>
      <c r="BU626" s="21"/>
      <c r="BV626" s="21"/>
      <c r="BZ626" s="21"/>
      <c r="CA626" s="21"/>
    </row>
    <row r="627" spans="2:79" ht="14.25" customHeight="1" x14ac:dyDescent="0.35">
      <c r="B627" s="15"/>
      <c r="C627" s="15"/>
      <c r="D627" s="15"/>
      <c r="E627" s="15"/>
      <c r="F627" s="15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2"/>
      <c r="U627" s="40"/>
      <c r="V627" s="40"/>
      <c r="W627" s="40"/>
      <c r="X627" s="40"/>
      <c r="Y627" s="40"/>
      <c r="Z627" s="40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BB627" s="15"/>
      <c r="BC627" s="15"/>
      <c r="BD627" s="15"/>
      <c r="BE627" s="15"/>
      <c r="BF627" s="15"/>
      <c r="BG627" s="15"/>
      <c r="BK627" s="21"/>
      <c r="BL627" s="21"/>
      <c r="BP627" s="21"/>
      <c r="BQ627" s="21"/>
      <c r="BU627" s="21"/>
      <c r="BV627" s="21"/>
      <c r="BZ627" s="21"/>
      <c r="CA627" s="21"/>
    </row>
    <row r="628" spans="2:79" ht="14.25" customHeight="1" x14ac:dyDescent="0.35">
      <c r="B628" s="15"/>
      <c r="C628" s="15"/>
      <c r="D628" s="15"/>
      <c r="E628" s="15"/>
      <c r="F628" s="15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2"/>
      <c r="U628" s="40"/>
      <c r="V628" s="40"/>
      <c r="W628" s="40"/>
      <c r="X628" s="40"/>
      <c r="Y628" s="40"/>
      <c r="Z628" s="40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BB628" s="15"/>
      <c r="BC628" s="15"/>
      <c r="BD628" s="15"/>
      <c r="BE628" s="15"/>
      <c r="BF628" s="15"/>
      <c r="BG628" s="15"/>
      <c r="BK628" s="21"/>
      <c r="BL628" s="21"/>
      <c r="BP628" s="21"/>
      <c r="BQ628" s="21"/>
      <c r="BU628" s="21"/>
      <c r="BV628" s="21"/>
      <c r="BZ628" s="21"/>
      <c r="CA628" s="21"/>
    </row>
    <row r="629" spans="2:79" ht="14.25" customHeight="1" x14ac:dyDescent="0.35">
      <c r="B629" s="15"/>
      <c r="C629" s="15"/>
      <c r="D629" s="15"/>
      <c r="E629" s="15"/>
      <c r="F629" s="15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2"/>
      <c r="U629" s="40"/>
      <c r="V629" s="40"/>
      <c r="W629" s="40"/>
      <c r="X629" s="40"/>
      <c r="Y629" s="40"/>
      <c r="Z629" s="40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BB629" s="15"/>
      <c r="BC629" s="15"/>
      <c r="BD629" s="15"/>
      <c r="BE629" s="15"/>
      <c r="BF629" s="15"/>
      <c r="BG629" s="15"/>
      <c r="BK629" s="21"/>
      <c r="BL629" s="21"/>
      <c r="BP629" s="21"/>
      <c r="BQ629" s="21"/>
      <c r="BU629" s="21"/>
      <c r="BV629" s="21"/>
      <c r="BZ629" s="21"/>
      <c r="CA629" s="21"/>
    </row>
    <row r="630" spans="2:79" ht="14.25" customHeight="1" x14ac:dyDescent="0.35">
      <c r="B630" s="15"/>
      <c r="C630" s="15"/>
      <c r="D630" s="15"/>
      <c r="E630" s="15"/>
      <c r="F630" s="15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2"/>
      <c r="U630" s="40"/>
      <c r="V630" s="40"/>
      <c r="W630" s="40"/>
      <c r="X630" s="40"/>
      <c r="Y630" s="40"/>
      <c r="Z630" s="40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BB630" s="15"/>
      <c r="BC630" s="15"/>
      <c r="BD630" s="15"/>
      <c r="BE630" s="15"/>
      <c r="BF630" s="15"/>
      <c r="BG630" s="15"/>
      <c r="BK630" s="21"/>
      <c r="BL630" s="21"/>
      <c r="BP630" s="21"/>
      <c r="BQ630" s="21"/>
      <c r="BU630" s="21"/>
      <c r="BV630" s="21"/>
      <c r="BZ630" s="21"/>
      <c r="CA630" s="21"/>
    </row>
    <row r="631" spans="2:79" ht="14.25" customHeight="1" x14ac:dyDescent="0.35">
      <c r="B631" s="15"/>
      <c r="C631" s="15"/>
      <c r="D631" s="15"/>
      <c r="E631" s="15"/>
      <c r="F631" s="15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2"/>
      <c r="U631" s="40"/>
      <c r="V631" s="40"/>
      <c r="W631" s="40"/>
      <c r="X631" s="40"/>
      <c r="Y631" s="40"/>
      <c r="Z631" s="40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BB631" s="15"/>
      <c r="BC631" s="15"/>
      <c r="BD631" s="15"/>
      <c r="BE631" s="15"/>
      <c r="BF631" s="15"/>
      <c r="BG631" s="15"/>
      <c r="BK631" s="21"/>
      <c r="BL631" s="21"/>
      <c r="BP631" s="21"/>
      <c r="BQ631" s="21"/>
      <c r="BU631" s="21"/>
      <c r="BV631" s="21"/>
      <c r="BZ631" s="21"/>
      <c r="CA631" s="21"/>
    </row>
    <row r="632" spans="2:79" ht="14.25" customHeight="1" x14ac:dyDescent="0.35">
      <c r="B632" s="15"/>
      <c r="C632" s="15"/>
      <c r="D632" s="15"/>
      <c r="E632" s="15"/>
      <c r="F632" s="15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2"/>
      <c r="U632" s="40"/>
      <c r="V632" s="40"/>
      <c r="W632" s="40"/>
      <c r="X632" s="40"/>
      <c r="Y632" s="40"/>
      <c r="Z632" s="40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BB632" s="15"/>
      <c r="BC632" s="15"/>
      <c r="BD632" s="15"/>
      <c r="BE632" s="15"/>
      <c r="BF632" s="15"/>
      <c r="BG632" s="15"/>
      <c r="BK632" s="21"/>
      <c r="BL632" s="21"/>
      <c r="BP632" s="21"/>
      <c r="BQ632" s="21"/>
      <c r="BU632" s="21"/>
      <c r="BV632" s="21"/>
      <c r="BZ632" s="21"/>
      <c r="CA632" s="21"/>
    </row>
    <row r="633" spans="2:79" ht="14.25" customHeight="1" x14ac:dyDescent="0.35">
      <c r="B633" s="15"/>
      <c r="C633" s="15"/>
      <c r="D633" s="15"/>
      <c r="E633" s="15"/>
      <c r="F633" s="15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2"/>
      <c r="U633" s="40"/>
      <c r="V633" s="40"/>
      <c r="W633" s="40"/>
      <c r="X633" s="40"/>
      <c r="Y633" s="40"/>
      <c r="Z633" s="40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BB633" s="15"/>
      <c r="BC633" s="15"/>
      <c r="BD633" s="15"/>
      <c r="BE633" s="15"/>
      <c r="BF633" s="15"/>
      <c r="BG633" s="15"/>
      <c r="BK633" s="21"/>
      <c r="BL633" s="21"/>
      <c r="BP633" s="21"/>
      <c r="BQ633" s="21"/>
      <c r="BU633" s="21"/>
      <c r="BV633" s="21"/>
      <c r="BZ633" s="21"/>
      <c r="CA633" s="21"/>
    </row>
    <row r="634" spans="2:79" ht="14.25" customHeight="1" x14ac:dyDescent="0.35">
      <c r="B634" s="15"/>
      <c r="C634" s="15"/>
      <c r="D634" s="15"/>
      <c r="E634" s="15"/>
      <c r="F634" s="15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2"/>
      <c r="U634" s="40"/>
      <c r="V634" s="40"/>
      <c r="W634" s="40"/>
      <c r="X634" s="40"/>
      <c r="Y634" s="40"/>
      <c r="Z634" s="40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BB634" s="15"/>
      <c r="BC634" s="15"/>
      <c r="BD634" s="15"/>
      <c r="BE634" s="15"/>
      <c r="BF634" s="15"/>
      <c r="BG634" s="15"/>
      <c r="BK634" s="21"/>
      <c r="BL634" s="21"/>
      <c r="BP634" s="21"/>
      <c r="BQ634" s="21"/>
      <c r="BU634" s="21"/>
      <c r="BV634" s="21"/>
      <c r="BZ634" s="21"/>
      <c r="CA634" s="21"/>
    </row>
    <row r="635" spans="2:79" ht="14.25" customHeight="1" x14ac:dyDescent="0.35">
      <c r="B635" s="15"/>
      <c r="C635" s="15"/>
      <c r="D635" s="15"/>
      <c r="E635" s="15"/>
      <c r="F635" s="15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2"/>
      <c r="U635" s="40"/>
      <c r="V635" s="40"/>
      <c r="W635" s="40"/>
      <c r="X635" s="40"/>
      <c r="Y635" s="40"/>
      <c r="Z635" s="40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BB635" s="15"/>
      <c r="BC635" s="15"/>
      <c r="BD635" s="15"/>
      <c r="BE635" s="15"/>
      <c r="BF635" s="15"/>
      <c r="BG635" s="15"/>
      <c r="BK635" s="21"/>
      <c r="BL635" s="21"/>
      <c r="BP635" s="21"/>
      <c r="BQ635" s="21"/>
      <c r="BU635" s="21"/>
      <c r="BV635" s="21"/>
      <c r="BZ635" s="21"/>
      <c r="CA635" s="21"/>
    </row>
    <row r="636" spans="2:79" ht="14.25" customHeight="1" x14ac:dyDescent="0.35">
      <c r="B636" s="15"/>
      <c r="C636" s="15"/>
      <c r="D636" s="15"/>
      <c r="E636" s="15"/>
      <c r="F636" s="15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2"/>
      <c r="U636" s="40"/>
      <c r="V636" s="40"/>
      <c r="W636" s="40"/>
      <c r="X636" s="40"/>
      <c r="Y636" s="40"/>
      <c r="Z636" s="40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BB636" s="15"/>
      <c r="BC636" s="15"/>
      <c r="BD636" s="15"/>
      <c r="BE636" s="15"/>
      <c r="BF636" s="15"/>
      <c r="BG636" s="15"/>
      <c r="BK636" s="21"/>
      <c r="BL636" s="21"/>
      <c r="BP636" s="21"/>
      <c r="BQ636" s="21"/>
      <c r="BU636" s="21"/>
      <c r="BV636" s="21"/>
      <c r="BZ636" s="21"/>
      <c r="CA636" s="21"/>
    </row>
    <row r="637" spans="2:79" ht="14.25" customHeight="1" x14ac:dyDescent="0.35">
      <c r="B637" s="15"/>
      <c r="C637" s="15"/>
      <c r="D637" s="15"/>
      <c r="E637" s="15"/>
      <c r="F637" s="15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2"/>
      <c r="U637" s="40"/>
      <c r="V637" s="40"/>
      <c r="W637" s="40"/>
      <c r="X637" s="40"/>
      <c r="Y637" s="40"/>
      <c r="Z637" s="40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BB637" s="15"/>
      <c r="BC637" s="15"/>
      <c r="BD637" s="15"/>
      <c r="BE637" s="15"/>
      <c r="BF637" s="15"/>
      <c r="BG637" s="15"/>
      <c r="BK637" s="21"/>
      <c r="BL637" s="21"/>
      <c r="BP637" s="21"/>
      <c r="BQ637" s="21"/>
      <c r="BU637" s="21"/>
      <c r="BV637" s="21"/>
      <c r="BZ637" s="21"/>
      <c r="CA637" s="21"/>
    </row>
    <row r="638" spans="2:79" ht="14.25" customHeight="1" x14ac:dyDescent="0.35">
      <c r="B638" s="15"/>
      <c r="C638" s="15"/>
      <c r="D638" s="15"/>
      <c r="E638" s="15"/>
      <c r="F638" s="15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2"/>
      <c r="U638" s="40"/>
      <c r="V638" s="40"/>
      <c r="W638" s="40"/>
      <c r="X638" s="40"/>
      <c r="Y638" s="40"/>
      <c r="Z638" s="40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BB638" s="15"/>
      <c r="BC638" s="15"/>
      <c r="BD638" s="15"/>
      <c r="BE638" s="15"/>
      <c r="BF638" s="15"/>
      <c r="BG638" s="15"/>
      <c r="BK638" s="21"/>
      <c r="BL638" s="21"/>
      <c r="BP638" s="21"/>
      <c r="BQ638" s="21"/>
      <c r="BU638" s="21"/>
      <c r="BV638" s="21"/>
      <c r="BZ638" s="21"/>
      <c r="CA638" s="21"/>
    </row>
    <row r="639" spans="2:79" ht="14.25" customHeight="1" x14ac:dyDescent="0.35">
      <c r="B639" s="15"/>
      <c r="C639" s="15"/>
      <c r="D639" s="15"/>
      <c r="E639" s="15"/>
      <c r="F639" s="15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2"/>
      <c r="U639" s="40"/>
      <c r="V639" s="40"/>
      <c r="W639" s="40"/>
      <c r="X639" s="40"/>
      <c r="Y639" s="40"/>
      <c r="Z639" s="40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BB639" s="15"/>
      <c r="BC639" s="15"/>
      <c r="BD639" s="15"/>
      <c r="BE639" s="15"/>
      <c r="BF639" s="15"/>
      <c r="BG639" s="15"/>
      <c r="BK639" s="21"/>
      <c r="BL639" s="21"/>
      <c r="BP639" s="21"/>
      <c r="BQ639" s="21"/>
      <c r="BU639" s="21"/>
      <c r="BV639" s="21"/>
      <c r="BZ639" s="21"/>
      <c r="CA639" s="21"/>
    </row>
    <row r="640" spans="2:79" ht="14.25" customHeight="1" x14ac:dyDescent="0.35">
      <c r="B640" s="15"/>
      <c r="C640" s="15"/>
      <c r="D640" s="15"/>
      <c r="E640" s="15"/>
      <c r="F640" s="15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2"/>
      <c r="U640" s="40"/>
      <c r="V640" s="40"/>
      <c r="W640" s="40"/>
      <c r="X640" s="40"/>
      <c r="Y640" s="40"/>
      <c r="Z640" s="40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BB640" s="15"/>
      <c r="BC640" s="15"/>
      <c r="BD640" s="15"/>
      <c r="BE640" s="15"/>
      <c r="BF640" s="15"/>
      <c r="BG640" s="15"/>
      <c r="BK640" s="21"/>
      <c r="BL640" s="21"/>
      <c r="BP640" s="21"/>
      <c r="BQ640" s="21"/>
      <c r="BU640" s="21"/>
      <c r="BV640" s="21"/>
      <c r="BZ640" s="21"/>
      <c r="CA640" s="21"/>
    </row>
    <row r="641" spans="2:79" ht="14.25" customHeight="1" x14ac:dyDescent="0.35">
      <c r="B641" s="15"/>
      <c r="C641" s="15"/>
      <c r="D641" s="15"/>
      <c r="E641" s="15"/>
      <c r="F641" s="15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2"/>
      <c r="U641" s="40"/>
      <c r="V641" s="40"/>
      <c r="W641" s="40"/>
      <c r="X641" s="40"/>
      <c r="Y641" s="40"/>
      <c r="Z641" s="40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BB641" s="15"/>
      <c r="BC641" s="15"/>
      <c r="BD641" s="15"/>
      <c r="BE641" s="15"/>
      <c r="BF641" s="15"/>
      <c r="BG641" s="15"/>
      <c r="BK641" s="21"/>
      <c r="BL641" s="21"/>
      <c r="BP641" s="21"/>
      <c r="BQ641" s="21"/>
      <c r="BU641" s="21"/>
      <c r="BV641" s="21"/>
      <c r="BZ641" s="21"/>
      <c r="CA641" s="21"/>
    </row>
    <row r="642" spans="2:79" ht="14.25" customHeight="1" x14ac:dyDescent="0.35">
      <c r="B642" s="15"/>
      <c r="C642" s="15"/>
      <c r="D642" s="15"/>
      <c r="E642" s="15"/>
      <c r="F642" s="15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2"/>
      <c r="U642" s="40"/>
      <c r="V642" s="40"/>
      <c r="W642" s="40"/>
      <c r="X642" s="40"/>
      <c r="Y642" s="40"/>
      <c r="Z642" s="40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BB642" s="15"/>
      <c r="BC642" s="15"/>
      <c r="BD642" s="15"/>
      <c r="BE642" s="15"/>
      <c r="BF642" s="15"/>
      <c r="BG642" s="15"/>
      <c r="BK642" s="21"/>
      <c r="BL642" s="21"/>
      <c r="BP642" s="21"/>
      <c r="BQ642" s="21"/>
      <c r="BU642" s="21"/>
      <c r="BV642" s="21"/>
      <c r="BZ642" s="21"/>
      <c r="CA642" s="21"/>
    </row>
    <row r="643" spans="2:79" ht="14.25" customHeight="1" x14ac:dyDescent="0.35">
      <c r="B643" s="15"/>
      <c r="C643" s="15"/>
      <c r="D643" s="15"/>
      <c r="E643" s="15"/>
      <c r="F643" s="15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2"/>
      <c r="U643" s="40"/>
      <c r="V643" s="40"/>
      <c r="W643" s="40"/>
      <c r="X643" s="40"/>
      <c r="Y643" s="40"/>
      <c r="Z643" s="40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BB643" s="15"/>
      <c r="BC643" s="15"/>
      <c r="BD643" s="15"/>
      <c r="BE643" s="15"/>
      <c r="BF643" s="15"/>
      <c r="BG643" s="15"/>
      <c r="BK643" s="21"/>
      <c r="BL643" s="21"/>
      <c r="BP643" s="21"/>
      <c r="BQ643" s="21"/>
      <c r="BU643" s="21"/>
      <c r="BV643" s="21"/>
      <c r="BZ643" s="21"/>
      <c r="CA643" s="21"/>
    </row>
    <row r="644" spans="2:79" ht="14.25" customHeight="1" x14ac:dyDescent="0.35">
      <c r="B644" s="15"/>
      <c r="C644" s="15"/>
      <c r="D644" s="15"/>
      <c r="E644" s="15"/>
      <c r="F644" s="15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2"/>
      <c r="U644" s="40"/>
      <c r="V644" s="40"/>
      <c r="W644" s="40"/>
      <c r="X644" s="40"/>
      <c r="Y644" s="40"/>
      <c r="Z644" s="40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BB644" s="15"/>
      <c r="BC644" s="15"/>
      <c r="BD644" s="15"/>
      <c r="BE644" s="15"/>
      <c r="BF644" s="15"/>
      <c r="BG644" s="15"/>
      <c r="BK644" s="21"/>
      <c r="BL644" s="21"/>
      <c r="BP644" s="21"/>
      <c r="BQ644" s="21"/>
      <c r="BU644" s="21"/>
      <c r="BV644" s="21"/>
      <c r="BZ644" s="21"/>
      <c r="CA644" s="21"/>
    </row>
    <row r="645" spans="2:79" ht="14.25" customHeight="1" x14ac:dyDescent="0.35">
      <c r="B645" s="15"/>
      <c r="C645" s="15"/>
      <c r="D645" s="15"/>
      <c r="E645" s="15"/>
      <c r="F645" s="15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2"/>
      <c r="U645" s="40"/>
      <c r="V645" s="40"/>
      <c r="W645" s="40"/>
      <c r="X645" s="40"/>
      <c r="Y645" s="40"/>
      <c r="Z645" s="40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BB645" s="15"/>
      <c r="BC645" s="15"/>
      <c r="BD645" s="15"/>
      <c r="BE645" s="15"/>
      <c r="BF645" s="15"/>
      <c r="BG645" s="15"/>
      <c r="BK645" s="21"/>
      <c r="BL645" s="21"/>
      <c r="BP645" s="21"/>
      <c r="BQ645" s="21"/>
      <c r="BU645" s="21"/>
      <c r="BV645" s="21"/>
      <c r="BZ645" s="21"/>
      <c r="CA645" s="21"/>
    </row>
    <row r="646" spans="2:79" ht="14.25" customHeight="1" x14ac:dyDescent="0.35">
      <c r="B646" s="15"/>
      <c r="C646" s="15"/>
      <c r="D646" s="15"/>
      <c r="E646" s="15"/>
      <c r="F646" s="15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2"/>
      <c r="U646" s="40"/>
      <c r="V646" s="40"/>
      <c r="W646" s="40"/>
      <c r="X646" s="40"/>
      <c r="Y646" s="40"/>
      <c r="Z646" s="40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BB646" s="15"/>
      <c r="BC646" s="15"/>
      <c r="BD646" s="15"/>
      <c r="BE646" s="15"/>
      <c r="BF646" s="15"/>
      <c r="BG646" s="15"/>
      <c r="BK646" s="21"/>
      <c r="BL646" s="21"/>
      <c r="BP646" s="21"/>
      <c r="BQ646" s="21"/>
      <c r="BU646" s="21"/>
      <c r="BV646" s="21"/>
      <c r="BZ646" s="21"/>
      <c r="CA646" s="21"/>
    </row>
    <row r="647" spans="2:79" ht="14.25" customHeight="1" x14ac:dyDescent="0.35">
      <c r="B647" s="15"/>
      <c r="C647" s="15"/>
      <c r="D647" s="15"/>
      <c r="E647" s="15"/>
      <c r="F647" s="15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2"/>
      <c r="U647" s="40"/>
      <c r="V647" s="40"/>
      <c r="W647" s="40"/>
      <c r="X647" s="40"/>
      <c r="Y647" s="40"/>
      <c r="Z647" s="40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BB647" s="15"/>
      <c r="BC647" s="15"/>
      <c r="BD647" s="15"/>
      <c r="BE647" s="15"/>
      <c r="BF647" s="15"/>
      <c r="BG647" s="15"/>
      <c r="BK647" s="21"/>
      <c r="BL647" s="21"/>
      <c r="BP647" s="21"/>
      <c r="BQ647" s="21"/>
      <c r="BU647" s="21"/>
      <c r="BV647" s="21"/>
      <c r="BZ647" s="21"/>
      <c r="CA647" s="21"/>
    </row>
    <row r="648" spans="2:79" ht="14.25" customHeight="1" x14ac:dyDescent="0.35">
      <c r="B648" s="15"/>
      <c r="C648" s="15"/>
      <c r="D648" s="15"/>
      <c r="E648" s="15"/>
      <c r="F648" s="15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2"/>
      <c r="U648" s="40"/>
      <c r="V648" s="40"/>
      <c r="W648" s="40"/>
      <c r="X648" s="40"/>
      <c r="Y648" s="40"/>
      <c r="Z648" s="40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BB648" s="15"/>
      <c r="BC648" s="15"/>
      <c r="BD648" s="15"/>
      <c r="BE648" s="15"/>
      <c r="BF648" s="15"/>
      <c r="BG648" s="15"/>
      <c r="BK648" s="21"/>
      <c r="BL648" s="21"/>
      <c r="BP648" s="21"/>
      <c r="BQ648" s="21"/>
      <c r="BU648" s="21"/>
      <c r="BV648" s="21"/>
      <c r="BZ648" s="21"/>
      <c r="CA648" s="21"/>
    </row>
    <row r="649" spans="2:79" ht="14.25" customHeight="1" x14ac:dyDescent="0.35">
      <c r="B649" s="15"/>
      <c r="C649" s="15"/>
      <c r="D649" s="15"/>
      <c r="E649" s="15"/>
      <c r="F649" s="15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2"/>
      <c r="U649" s="40"/>
      <c r="V649" s="40"/>
      <c r="W649" s="40"/>
      <c r="X649" s="40"/>
      <c r="Y649" s="40"/>
      <c r="Z649" s="40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BB649" s="15"/>
      <c r="BC649" s="15"/>
      <c r="BD649" s="15"/>
      <c r="BE649" s="15"/>
      <c r="BF649" s="15"/>
      <c r="BG649" s="15"/>
      <c r="BK649" s="21"/>
      <c r="BL649" s="21"/>
      <c r="BP649" s="21"/>
      <c r="BQ649" s="21"/>
      <c r="BU649" s="21"/>
      <c r="BV649" s="21"/>
      <c r="BZ649" s="21"/>
      <c r="CA649" s="21"/>
    </row>
    <row r="650" spans="2:79" ht="14.25" customHeight="1" x14ac:dyDescent="0.35">
      <c r="B650" s="15"/>
      <c r="C650" s="15"/>
      <c r="D650" s="15"/>
      <c r="E650" s="15"/>
      <c r="F650" s="15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2"/>
      <c r="U650" s="40"/>
      <c r="V650" s="40"/>
      <c r="W650" s="40"/>
      <c r="X650" s="40"/>
      <c r="Y650" s="40"/>
      <c r="Z650" s="40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BB650" s="15"/>
      <c r="BC650" s="15"/>
      <c r="BD650" s="15"/>
      <c r="BE650" s="15"/>
      <c r="BF650" s="15"/>
      <c r="BG650" s="15"/>
      <c r="BK650" s="21"/>
      <c r="BL650" s="21"/>
      <c r="BP650" s="21"/>
      <c r="BQ650" s="21"/>
      <c r="BU650" s="21"/>
      <c r="BV650" s="21"/>
      <c r="BZ650" s="21"/>
      <c r="CA650" s="21"/>
    </row>
    <row r="651" spans="2:79" ht="14.25" customHeight="1" x14ac:dyDescent="0.35">
      <c r="B651" s="15"/>
      <c r="C651" s="15"/>
      <c r="D651" s="15"/>
      <c r="E651" s="15"/>
      <c r="F651" s="15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2"/>
      <c r="U651" s="40"/>
      <c r="V651" s="40"/>
      <c r="W651" s="40"/>
      <c r="X651" s="40"/>
      <c r="Y651" s="40"/>
      <c r="Z651" s="40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BB651" s="15"/>
      <c r="BC651" s="15"/>
      <c r="BD651" s="15"/>
      <c r="BE651" s="15"/>
      <c r="BF651" s="15"/>
      <c r="BG651" s="15"/>
      <c r="BK651" s="21"/>
      <c r="BL651" s="21"/>
      <c r="BP651" s="21"/>
      <c r="BQ651" s="21"/>
      <c r="BU651" s="21"/>
      <c r="BV651" s="21"/>
      <c r="BZ651" s="21"/>
      <c r="CA651" s="21"/>
    </row>
    <row r="652" spans="2:79" ht="14.25" customHeight="1" x14ac:dyDescent="0.35">
      <c r="B652" s="15"/>
      <c r="C652" s="15"/>
      <c r="D652" s="15"/>
      <c r="E652" s="15"/>
      <c r="F652" s="15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2"/>
      <c r="U652" s="40"/>
      <c r="V652" s="40"/>
      <c r="W652" s="40"/>
      <c r="X652" s="40"/>
      <c r="Y652" s="40"/>
      <c r="Z652" s="40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BB652" s="15"/>
      <c r="BC652" s="15"/>
      <c r="BD652" s="15"/>
      <c r="BE652" s="15"/>
      <c r="BF652" s="15"/>
      <c r="BG652" s="15"/>
      <c r="BK652" s="21"/>
      <c r="BL652" s="21"/>
      <c r="BP652" s="21"/>
      <c r="BQ652" s="21"/>
      <c r="BU652" s="21"/>
      <c r="BV652" s="21"/>
      <c r="BZ652" s="21"/>
      <c r="CA652" s="21"/>
    </row>
    <row r="653" spans="2:79" ht="14.25" customHeight="1" x14ac:dyDescent="0.35">
      <c r="B653" s="15"/>
      <c r="C653" s="15"/>
      <c r="D653" s="15"/>
      <c r="E653" s="15"/>
      <c r="F653" s="15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2"/>
      <c r="U653" s="40"/>
      <c r="V653" s="40"/>
      <c r="W653" s="40"/>
      <c r="X653" s="40"/>
      <c r="Y653" s="40"/>
      <c r="Z653" s="40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BB653" s="15"/>
      <c r="BC653" s="15"/>
      <c r="BD653" s="15"/>
      <c r="BE653" s="15"/>
      <c r="BF653" s="15"/>
      <c r="BG653" s="15"/>
      <c r="BK653" s="21"/>
      <c r="BL653" s="21"/>
      <c r="BP653" s="21"/>
      <c r="BQ653" s="21"/>
      <c r="BU653" s="21"/>
      <c r="BV653" s="21"/>
      <c r="BZ653" s="21"/>
      <c r="CA653" s="21"/>
    </row>
    <row r="654" spans="2:79" ht="14.25" customHeight="1" x14ac:dyDescent="0.35">
      <c r="B654" s="15"/>
      <c r="C654" s="15"/>
      <c r="D654" s="15"/>
      <c r="E654" s="15"/>
      <c r="F654" s="15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2"/>
      <c r="U654" s="40"/>
      <c r="V654" s="40"/>
      <c r="W654" s="40"/>
      <c r="X654" s="40"/>
      <c r="Y654" s="40"/>
      <c r="Z654" s="40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BB654" s="15"/>
      <c r="BC654" s="15"/>
      <c r="BD654" s="15"/>
      <c r="BE654" s="15"/>
      <c r="BF654" s="15"/>
      <c r="BG654" s="15"/>
      <c r="BK654" s="21"/>
      <c r="BL654" s="21"/>
      <c r="BP654" s="21"/>
      <c r="BQ654" s="21"/>
      <c r="BU654" s="21"/>
      <c r="BV654" s="21"/>
      <c r="BZ654" s="21"/>
      <c r="CA654" s="21"/>
    </row>
    <row r="655" spans="2:79" ht="14.25" customHeight="1" x14ac:dyDescent="0.35">
      <c r="B655" s="15"/>
      <c r="C655" s="15"/>
      <c r="D655" s="15"/>
      <c r="E655" s="15"/>
      <c r="F655" s="15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2"/>
      <c r="U655" s="40"/>
      <c r="V655" s="40"/>
      <c r="W655" s="40"/>
      <c r="X655" s="40"/>
      <c r="Y655" s="40"/>
      <c r="Z655" s="40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BB655" s="15"/>
      <c r="BC655" s="15"/>
      <c r="BD655" s="15"/>
      <c r="BE655" s="15"/>
      <c r="BF655" s="15"/>
      <c r="BG655" s="15"/>
      <c r="BK655" s="21"/>
      <c r="BL655" s="21"/>
      <c r="BP655" s="21"/>
      <c r="BQ655" s="21"/>
      <c r="BU655" s="21"/>
      <c r="BV655" s="21"/>
      <c r="BZ655" s="21"/>
      <c r="CA655" s="21"/>
    </row>
    <row r="656" spans="2:79" ht="14.25" customHeight="1" x14ac:dyDescent="0.35">
      <c r="B656" s="15"/>
      <c r="C656" s="15"/>
      <c r="D656" s="15"/>
      <c r="E656" s="15"/>
      <c r="F656" s="15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2"/>
      <c r="U656" s="40"/>
      <c r="V656" s="40"/>
      <c r="W656" s="40"/>
      <c r="X656" s="40"/>
      <c r="Y656" s="40"/>
      <c r="Z656" s="40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BB656" s="15"/>
      <c r="BC656" s="15"/>
      <c r="BD656" s="15"/>
      <c r="BE656" s="15"/>
      <c r="BF656" s="15"/>
      <c r="BG656" s="15"/>
      <c r="BK656" s="21"/>
      <c r="BL656" s="21"/>
      <c r="BP656" s="21"/>
      <c r="BQ656" s="21"/>
      <c r="BU656" s="21"/>
      <c r="BV656" s="21"/>
      <c r="BZ656" s="21"/>
      <c r="CA656" s="21"/>
    </row>
    <row r="657" spans="2:79" ht="14.25" customHeight="1" x14ac:dyDescent="0.35">
      <c r="B657" s="15"/>
      <c r="C657" s="15"/>
      <c r="D657" s="15"/>
      <c r="E657" s="15"/>
      <c r="F657" s="15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2"/>
      <c r="U657" s="40"/>
      <c r="V657" s="40"/>
      <c r="W657" s="40"/>
      <c r="X657" s="40"/>
      <c r="Y657" s="40"/>
      <c r="Z657" s="40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BB657" s="15"/>
      <c r="BC657" s="15"/>
      <c r="BD657" s="15"/>
      <c r="BE657" s="15"/>
      <c r="BF657" s="15"/>
      <c r="BG657" s="15"/>
      <c r="BK657" s="21"/>
      <c r="BL657" s="21"/>
      <c r="BP657" s="21"/>
      <c r="BQ657" s="21"/>
      <c r="BU657" s="21"/>
      <c r="BV657" s="21"/>
      <c r="BZ657" s="21"/>
      <c r="CA657" s="21"/>
    </row>
    <row r="658" spans="2:79" ht="14.25" customHeight="1" x14ac:dyDescent="0.35">
      <c r="B658" s="15"/>
      <c r="C658" s="15"/>
      <c r="D658" s="15"/>
      <c r="E658" s="15"/>
      <c r="F658" s="15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2"/>
      <c r="U658" s="40"/>
      <c r="V658" s="40"/>
      <c r="W658" s="40"/>
      <c r="X658" s="40"/>
      <c r="Y658" s="40"/>
      <c r="Z658" s="40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BB658" s="15"/>
      <c r="BC658" s="15"/>
      <c r="BD658" s="15"/>
      <c r="BE658" s="15"/>
      <c r="BF658" s="15"/>
      <c r="BG658" s="15"/>
      <c r="BK658" s="21"/>
      <c r="BL658" s="21"/>
      <c r="BP658" s="21"/>
      <c r="BQ658" s="21"/>
      <c r="BU658" s="21"/>
      <c r="BV658" s="21"/>
      <c r="BZ658" s="21"/>
      <c r="CA658" s="21"/>
    </row>
    <row r="659" spans="2:79" ht="14.25" customHeight="1" x14ac:dyDescent="0.35">
      <c r="B659" s="15"/>
      <c r="C659" s="15"/>
      <c r="D659" s="15"/>
      <c r="E659" s="15"/>
      <c r="F659" s="15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2"/>
      <c r="U659" s="40"/>
      <c r="V659" s="40"/>
      <c r="W659" s="40"/>
      <c r="X659" s="40"/>
      <c r="Y659" s="40"/>
      <c r="Z659" s="40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BB659" s="15"/>
      <c r="BC659" s="15"/>
      <c r="BD659" s="15"/>
      <c r="BE659" s="15"/>
      <c r="BF659" s="15"/>
      <c r="BG659" s="15"/>
      <c r="BK659" s="21"/>
      <c r="BL659" s="21"/>
      <c r="BP659" s="21"/>
      <c r="BQ659" s="21"/>
      <c r="BU659" s="21"/>
      <c r="BV659" s="21"/>
      <c r="BZ659" s="21"/>
      <c r="CA659" s="21"/>
    </row>
    <row r="660" spans="2:79" ht="14.25" customHeight="1" x14ac:dyDescent="0.35">
      <c r="B660" s="15"/>
      <c r="C660" s="15"/>
      <c r="D660" s="15"/>
      <c r="E660" s="15"/>
      <c r="F660" s="15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2"/>
      <c r="U660" s="40"/>
      <c r="V660" s="40"/>
      <c r="W660" s="40"/>
      <c r="X660" s="40"/>
      <c r="Y660" s="40"/>
      <c r="Z660" s="40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BB660" s="15"/>
      <c r="BC660" s="15"/>
      <c r="BD660" s="15"/>
      <c r="BE660" s="15"/>
      <c r="BF660" s="15"/>
      <c r="BG660" s="15"/>
      <c r="BK660" s="21"/>
      <c r="BL660" s="21"/>
      <c r="BP660" s="21"/>
      <c r="BQ660" s="21"/>
      <c r="BU660" s="21"/>
      <c r="BV660" s="21"/>
      <c r="BZ660" s="21"/>
      <c r="CA660" s="21"/>
    </row>
    <row r="661" spans="2:79" ht="14.25" customHeight="1" x14ac:dyDescent="0.35">
      <c r="B661" s="15"/>
      <c r="C661" s="15"/>
      <c r="D661" s="15"/>
      <c r="E661" s="15"/>
      <c r="F661" s="15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2"/>
      <c r="U661" s="40"/>
      <c r="V661" s="40"/>
      <c r="W661" s="40"/>
      <c r="X661" s="40"/>
      <c r="Y661" s="40"/>
      <c r="Z661" s="40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BB661" s="15"/>
      <c r="BC661" s="15"/>
      <c r="BD661" s="15"/>
      <c r="BE661" s="15"/>
      <c r="BF661" s="15"/>
      <c r="BG661" s="15"/>
      <c r="BK661" s="21"/>
      <c r="BL661" s="21"/>
      <c r="BP661" s="21"/>
      <c r="BQ661" s="21"/>
      <c r="BU661" s="21"/>
      <c r="BV661" s="21"/>
      <c r="BZ661" s="21"/>
      <c r="CA661" s="21"/>
    </row>
    <row r="662" spans="2:79" ht="14.25" customHeight="1" x14ac:dyDescent="0.35">
      <c r="B662" s="15"/>
      <c r="C662" s="15"/>
      <c r="D662" s="15"/>
      <c r="E662" s="15"/>
      <c r="F662" s="15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2"/>
      <c r="U662" s="40"/>
      <c r="V662" s="40"/>
      <c r="W662" s="40"/>
      <c r="X662" s="40"/>
      <c r="Y662" s="40"/>
      <c r="Z662" s="40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BB662" s="15"/>
      <c r="BC662" s="15"/>
      <c r="BD662" s="15"/>
      <c r="BE662" s="15"/>
      <c r="BF662" s="15"/>
      <c r="BG662" s="15"/>
      <c r="BK662" s="21"/>
      <c r="BL662" s="21"/>
      <c r="BP662" s="21"/>
      <c r="BQ662" s="21"/>
      <c r="BU662" s="21"/>
      <c r="BV662" s="21"/>
      <c r="BZ662" s="21"/>
      <c r="CA662" s="21"/>
    </row>
    <row r="663" spans="2:79" ht="14.25" customHeight="1" x14ac:dyDescent="0.35">
      <c r="B663" s="15"/>
      <c r="C663" s="15"/>
      <c r="D663" s="15"/>
      <c r="E663" s="15"/>
      <c r="F663" s="15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2"/>
      <c r="U663" s="40"/>
      <c r="V663" s="40"/>
      <c r="W663" s="40"/>
      <c r="X663" s="40"/>
      <c r="Y663" s="40"/>
      <c r="Z663" s="40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BB663" s="15"/>
      <c r="BC663" s="15"/>
      <c r="BD663" s="15"/>
      <c r="BE663" s="15"/>
      <c r="BF663" s="15"/>
      <c r="BG663" s="15"/>
      <c r="BK663" s="21"/>
      <c r="BL663" s="21"/>
      <c r="BP663" s="21"/>
      <c r="BQ663" s="21"/>
      <c r="BU663" s="21"/>
      <c r="BV663" s="21"/>
      <c r="BZ663" s="21"/>
      <c r="CA663" s="21"/>
    </row>
    <row r="664" spans="2:79" ht="14.25" customHeight="1" x14ac:dyDescent="0.35">
      <c r="B664" s="15"/>
      <c r="C664" s="15"/>
      <c r="D664" s="15"/>
      <c r="E664" s="15"/>
      <c r="F664" s="15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2"/>
      <c r="U664" s="40"/>
      <c r="V664" s="40"/>
      <c r="W664" s="40"/>
      <c r="X664" s="40"/>
      <c r="Y664" s="40"/>
      <c r="Z664" s="40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BB664" s="15"/>
      <c r="BC664" s="15"/>
      <c r="BD664" s="15"/>
      <c r="BE664" s="15"/>
      <c r="BF664" s="15"/>
      <c r="BG664" s="15"/>
      <c r="BK664" s="21"/>
      <c r="BL664" s="21"/>
      <c r="BP664" s="21"/>
      <c r="BQ664" s="21"/>
      <c r="BU664" s="21"/>
      <c r="BV664" s="21"/>
      <c r="BZ664" s="21"/>
      <c r="CA664" s="21"/>
    </row>
    <row r="665" spans="2:79" ht="14.25" customHeight="1" x14ac:dyDescent="0.35">
      <c r="B665" s="15"/>
      <c r="C665" s="15"/>
      <c r="D665" s="15"/>
      <c r="E665" s="15"/>
      <c r="F665" s="15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2"/>
      <c r="U665" s="40"/>
      <c r="V665" s="40"/>
      <c r="W665" s="40"/>
      <c r="X665" s="40"/>
      <c r="Y665" s="40"/>
      <c r="Z665" s="40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BB665" s="15"/>
      <c r="BC665" s="15"/>
      <c r="BD665" s="15"/>
      <c r="BE665" s="15"/>
      <c r="BF665" s="15"/>
      <c r="BG665" s="15"/>
      <c r="BK665" s="21"/>
      <c r="BL665" s="21"/>
      <c r="BP665" s="21"/>
      <c r="BQ665" s="21"/>
      <c r="BU665" s="21"/>
      <c r="BV665" s="21"/>
      <c r="BZ665" s="21"/>
      <c r="CA665" s="21"/>
    </row>
    <row r="666" spans="2:79" ht="14.25" customHeight="1" x14ac:dyDescent="0.35">
      <c r="B666" s="15"/>
      <c r="C666" s="15"/>
      <c r="D666" s="15"/>
      <c r="E666" s="15"/>
      <c r="F666" s="15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2"/>
      <c r="U666" s="40"/>
      <c r="V666" s="40"/>
      <c r="W666" s="40"/>
      <c r="X666" s="40"/>
      <c r="Y666" s="40"/>
      <c r="Z666" s="40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BB666" s="15"/>
      <c r="BC666" s="15"/>
      <c r="BD666" s="15"/>
      <c r="BE666" s="15"/>
      <c r="BF666" s="15"/>
      <c r="BG666" s="15"/>
      <c r="BK666" s="21"/>
      <c r="BL666" s="21"/>
      <c r="BP666" s="21"/>
      <c r="BQ666" s="21"/>
      <c r="BU666" s="21"/>
      <c r="BV666" s="21"/>
      <c r="BZ666" s="21"/>
      <c r="CA666" s="21"/>
    </row>
    <row r="667" spans="2:79" ht="14.25" customHeight="1" x14ac:dyDescent="0.35">
      <c r="B667" s="15"/>
      <c r="C667" s="15"/>
      <c r="D667" s="15"/>
      <c r="E667" s="15"/>
      <c r="F667" s="15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2"/>
      <c r="U667" s="40"/>
      <c r="V667" s="40"/>
      <c r="W667" s="40"/>
      <c r="X667" s="40"/>
      <c r="Y667" s="40"/>
      <c r="Z667" s="40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BB667" s="15"/>
      <c r="BC667" s="15"/>
      <c r="BD667" s="15"/>
      <c r="BE667" s="15"/>
      <c r="BF667" s="15"/>
      <c r="BG667" s="15"/>
      <c r="BK667" s="21"/>
      <c r="BL667" s="21"/>
      <c r="BP667" s="21"/>
      <c r="BQ667" s="21"/>
      <c r="BU667" s="21"/>
      <c r="BV667" s="21"/>
      <c r="BZ667" s="21"/>
      <c r="CA667" s="21"/>
    </row>
    <row r="668" spans="2:79" ht="14.25" customHeight="1" x14ac:dyDescent="0.35">
      <c r="B668" s="15"/>
      <c r="C668" s="15"/>
      <c r="D668" s="15"/>
      <c r="E668" s="15"/>
      <c r="F668" s="15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2"/>
      <c r="U668" s="40"/>
      <c r="V668" s="40"/>
      <c r="W668" s="40"/>
      <c r="X668" s="40"/>
      <c r="Y668" s="40"/>
      <c r="Z668" s="40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BB668" s="15"/>
      <c r="BC668" s="15"/>
      <c r="BD668" s="15"/>
      <c r="BE668" s="15"/>
      <c r="BF668" s="15"/>
      <c r="BG668" s="15"/>
      <c r="BK668" s="21"/>
      <c r="BL668" s="21"/>
      <c r="BP668" s="21"/>
      <c r="BQ668" s="21"/>
      <c r="BU668" s="21"/>
      <c r="BV668" s="21"/>
      <c r="BZ668" s="21"/>
      <c r="CA668" s="21"/>
    </row>
    <row r="669" spans="2:79" ht="14.25" customHeight="1" x14ac:dyDescent="0.35">
      <c r="B669" s="15"/>
      <c r="C669" s="15"/>
      <c r="D669" s="15"/>
      <c r="E669" s="15"/>
      <c r="F669" s="15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2"/>
      <c r="U669" s="40"/>
      <c r="V669" s="40"/>
      <c r="W669" s="40"/>
      <c r="X669" s="40"/>
      <c r="Y669" s="40"/>
      <c r="Z669" s="40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BB669" s="15"/>
      <c r="BC669" s="15"/>
      <c r="BD669" s="15"/>
      <c r="BE669" s="15"/>
      <c r="BF669" s="15"/>
      <c r="BG669" s="15"/>
      <c r="BK669" s="21"/>
      <c r="BL669" s="21"/>
      <c r="BP669" s="21"/>
      <c r="BQ669" s="21"/>
      <c r="BU669" s="21"/>
      <c r="BV669" s="21"/>
      <c r="BZ669" s="21"/>
      <c r="CA669" s="21"/>
    </row>
    <row r="670" spans="2:79" ht="14.25" customHeight="1" x14ac:dyDescent="0.35">
      <c r="B670" s="15"/>
      <c r="C670" s="15"/>
      <c r="D670" s="15"/>
      <c r="E670" s="15"/>
      <c r="F670" s="15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2"/>
      <c r="U670" s="40"/>
      <c r="V670" s="40"/>
      <c r="W670" s="40"/>
      <c r="X670" s="40"/>
      <c r="Y670" s="40"/>
      <c r="Z670" s="40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BB670" s="15"/>
      <c r="BC670" s="15"/>
      <c r="BD670" s="15"/>
      <c r="BE670" s="15"/>
      <c r="BF670" s="15"/>
      <c r="BG670" s="15"/>
      <c r="BK670" s="21"/>
      <c r="BL670" s="21"/>
      <c r="BP670" s="21"/>
      <c r="BQ670" s="21"/>
      <c r="BU670" s="21"/>
      <c r="BV670" s="21"/>
      <c r="BZ670" s="21"/>
      <c r="CA670" s="21"/>
    </row>
    <row r="671" spans="2:79" ht="14.25" customHeight="1" x14ac:dyDescent="0.35">
      <c r="B671" s="15"/>
      <c r="C671" s="15"/>
      <c r="D671" s="15"/>
      <c r="E671" s="15"/>
      <c r="F671" s="15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2"/>
      <c r="U671" s="40"/>
      <c r="V671" s="40"/>
      <c r="W671" s="40"/>
      <c r="X671" s="40"/>
      <c r="Y671" s="40"/>
      <c r="Z671" s="40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BB671" s="15"/>
      <c r="BC671" s="15"/>
      <c r="BD671" s="15"/>
      <c r="BE671" s="15"/>
      <c r="BF671" s="15"/>
      <c r="BG671" s="15"/>
      <c r="BK671" s="21"/>
      <c r="BL671" s="21"/>
      <c r="BP671" s="21"/>
      <c r="BQ671" s="21"/>
      <c r="BU671" s="21"/>
      <c r="BV671" s="21"/>
      <c r="BZ671" s="21"/>
      <c r="CA671" s="21"/>
    </row>
    <row r="672" spans="2:79" ht="14.25" customHeight="1" x14ac:dyDescent="0.35">
      <c r="B672" s="15"/>
      <c r="C672" s="15"/>
      <c r="D672" s="15"/>
      <c r="E672" s="15"/>
      <c r="F672" s="15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2"/>
      <c r="U672" s="40"/>
      <c r="V672" s="40"/>
      <c r="W672" s="40"/>
      <c r="X672" s="40"/>
      <c r="Y672" s="40"/>
      <c r="Z672" s="40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BB672" s="15"/>
      <c r="BC672" s="15"/>
      <c r="BD672" s="15"/>
      <c r="BE672" s="15"/>
      <c r="BF672" s="15"/>
      <c r="BG672" s="15"/>
      <c r="BK672" s="21"/>
      <c r="BL672" s="21"/>
      <c r="BP672" s="21"/>
      <c r="BQ672" s="21"/>
      <c r="BU672" s="21"/>
      <c r="BV672" s="21"/>
      <c r="BZ672" s="21"/>
      <c r="CA672" s="21"/>
    </row>
    <row r="673" spans="2:79" ht="14.25" customHeight="1" x14ac:dyDescent="0.35">
      <c r="B673" s="15"/>
      <c r="C673" s="15"/>
      <c r="D673" s="15"/>
      <c r="E673" s="15"/>
      <c r="F673" s="15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2"/>
      <c r="U673" s="40"/>
      <c r="V673" s="40"/>
      <c r="W673" s="40"/>
      <c r="X673" s="40"/>
      <c r="Y673" s="40"/>
      <c r="Z673" s="40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BB673" s="15"/>
      <c r="BC673" s="15"/>
      <c r="BD673" s="15"/>
      <c r="BE673" s="15"/>
      <c r="BF673" s="15"/>
      <c r="BG673" s="15"/>
      <c r="BK673" s="21"/>
      <c r="BL673" s="21"/>
      <c r="BP673" s="21"/>
      <c r="BQ673" s="21"/>
      <c r="BU673" s="21"/>
      <c r="BV673" s="21"/>
      <c r="BZ673" s="21"/>
      <c r="CA673" s="21"/>
    </row>
    <row r="674" spans="2:79" ht="14.25" customHeight="1" x14ac:dyDescent="0.35">
      <c r="B674" s="15"/>
      <c r="C674" s="15"/>
      <c r="D674" s="15"/>
      <c r="E674" s="15"/>
      <c r="F674" s="15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2"/>
      <c r="U674" s="40"/>
      <c r="V674" s="40"/>
      <c r="W674" s="40"/>
      <c r="X674" s="40"/>
      <c r="Y674" s="40"/>
      <c r="Z674" s="40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BB674" s="15"/>
      <c r="BC674" s="15"/>
      <c r="BD674" s="15"/>
      <c r="BE674" s="15"/>
      <c r="BF674" s="15"/>
      <c r="BG674" s="15"/>
      <c r="BK674" s="21"/>
      <c r="BL674" s="21"/>
      <c r="BP674" s="21"/>
      <c r="BQ674" s="21"/>
      <c r="BU674" s="21"/>
      <c r="BV674" s="21"/>
      <c r="BZ674" s="21"/>
      <c r="CA674" s="21"/>
    </row>
    <row r="675" spans="2:79" ht="14.25" customHeight="1" x14ac:dyDescent="0.35">
      <c r="B675" s="15"/>
      <c r="C675" s="15"/>
      <c r="D675" s="15"/>
      <c r="E675" s="15"/>
      <c r="F675" s="15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2"/>
      <c r="U675" s="40"/>
      <c r="V675" s="40"/>
      <c r="W675" s="40"/>
      <c r="X675" s="40"/>
      <c r="Y675" s="40"/>
      <c r="Z675" s="40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BB675" s="15"/>
      <c r="BC675" s="15"/>
      <c r="BD675" s="15"/>
      <c r="BE675" s="15"/>
      <c r="BF675" s="15"/>
      <c r="BG675" s="15"/>
      <c r="BK675" s="21"/>
      <c r="BL675" s="21"/>
      <c r="BP675" s="21"/>
      <c r="BQ675" s="21"/>
      <c r="BU675" s="21"/>
      <c r="BV675" s="21"/>
      <c r="BZ675" s="21"/>
      <c r="CA675" s="21"/>
    </row>
    <row r="676" spans="2:79" ht="14.25" customHeight="1" x14ac:dyDescent="0.35">
      <c r="B676" s="15"/>
      <c r="C676" s="15"/>
      <c r="D676" s="15"/>
      <c r="E676" s="15"/>
      <c r="F676" s="15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2"/>
      <c r="U676" s="40"/>
      <c r="V676" s="40"/>
      <c r="W676" s="40"/>
      <c r="X676" s="40"/>
      <c r="Y676" s="40"/>
      <c r="Z676" s="40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BB676" s="15"/>
      <c r="BC676" s="15"/>
      <c r="BD676" s="15"/>
      <c r="BE676" s="15"/>
      <c r="BF676" s="15"/>
      <c r="BG676" s="15"/>
      <c r="BK676" s="21"/>
      <c r="BL676" s="21"/>
      <c r="BP676" s="21"/>
      <c r="BQ676" s="21"/>
      <c r="BU676" s="21"/>
      <c r="BV676" s="21"/>
      <c r="BZ676" s="21"/>
      <c r="CA676" s="21"/>
    </row>
    <row r="677" spans="2:79" ht="14.25" customHeight="1" x14ac:dyDescent="0.35">
      <c r="B677" s="15"/>
      <c r="C677" s="15"/>
      <c r="D677" s="15"/>
      <c r="E677" s="15"/>
      <c r="F677" s="15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2"/>
      <c r="U677" s="40"/>
      <c r="V677" s="40"/>
      <c r="W677" s="40"/>
      <c r="X677" s="40"/>
      <c r="Y677" s="40"/>
      <c r="Z677" s="40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BB677" s="15"/>
      <c r="BC677" s="15"/>
      <c r="BD677" s="15"/>
      <c r="BE677" s="15"/>
      <c r="BF677" s="15"/>
      <c r="BG677" s="15"/>
      <c r="BK677" s="21"/>
      <c r="BL677" s="21"/>
      <c r="BP677" s="21"/>
      <c r="BQ677" s="21"/>
      <c r="BU677" s="21"/>
      <c r="BV677" s="21"/>
      <c r="BZ677" s="21"/>
      <c r="CA677" s="21"/>
    </row>
    <row r="678" spans="2:79" ht="14.25" customHeight="1" x14ac:dyDescent="0.35">
      <c r="B678" s="15"/>
      <c r="C678" s="15"/>
      <c r="D678" s="15"/>
      <c r="E678" s="15"/>
      <c r="F678" s="15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2"/>
      <c r="U678" s="40"/>
      <c r="V678" s="40"/>
      <c r="W678" s="40"/>
      <c r="X678" s="40"/>
      <c r="Y678" s="40"/>
      <c r="Z678" s="40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BB678" s="15"/>
      <c r="BC678" s="15"/>
      <c r="BD678" s="15"/>
      <c r="BE678" s="15"/>
      <c r="BF678" s="15"/>
      <c r="BG678" s="15"/>
      <c r="BK678" s="21"/>
      <c r="BL678" s="21"/>
      <c r="BP678" s="21"/>
      <c r="BQ678" s="21"/>
      <c r="BU678" s="21"/>
      <c r="BV678" s="21"/>
      <c r="BZ678" s="21"/>
      <c r="CA678" s="21"/>
    </row>
    <row r="679" spans="2:79" ht="14.25" customHeight="1" x14ac:dyDescent="0.35">
      <c r="B679" s="15"/>
      <c r="C679" s="15"/>
      <c r="D679" s="15"/>
      <c r="E679" s="15"/>
      <c r="F679" s="15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2"/>
      <c r="U679" s="40"/>
      <c r="V679" s="40"/>
      <c r="W679" s="40"/>
      <c r="X679" s="40"/>
      <c r="Y679" s="40"/>
      <c r="Z679" s="40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BB679" s="15"/>
      <c r="BC679" s="15"/>
      <c r="BD679" s="15"/>
      <c r="BE679" s="15"/>
      <c r="BF679" s="15"/>
      <c r="BG679" s="15"/>
      <c r="BK679" s="21"/>
      <c r="BL679" s="21"/>
      <c r="BP679" s="21"/>
      <c r="BQ679" s="21"/>
      <c r="BU679" s="21"/>
      <c r="BV679" s="21"/>
      <c r="BZ679" s="21"/>
      <c r="CA679" s="21"/>
    </row>
    <row r="680" spans="2:79" ht="14.25" customHeight="1" x14ac:dyDescent="0.35">
      <c r="B680" s="15"/>
      <c r="C680" s="15"/>
      <c r="D680" s="15"/>
      <c r="E680" s="15"/>
      <c r="F680" s="15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2"/>
      <c r="U680" s="40"/>
      <c r="V680" s="40"/>
      <c r="W680" s="40"/>
      <c r="X680" s="40"/>
      <c r="Y680" s="40"/>
      <c r="Z680" s="40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BB680" s="15"/>
      <c r="BC680" s="15"/>
      <c r="BD680" s="15"/>
      <c r="BE680" s="15"/>
      <c r="BF680" s="15"/>
      <c r="BG680" s="15"/>
      <c r="BK680" s="21"/>
      <c r="BL680" s="21"/>
      <c r="BP680" s="21"/>
      <c r="BQ680" s="21"/>
      <c r="BU680" s="21"/>
      <c r="BV680" s="21"/>
      <c r="BZ680" s="21"/>
      <c r="CA680" s="21"/>
    </row>
    <row r="681" spans="2:79" ht="14.25" customHeight="1" x14ac:dyDescent="0.35">
      <c r="B681" s="15"/>
      <c r="C681" s="15"/>
      <c r="D681" s="15"/>
      <c r="E681" s="15"/>
      <c r="F681" s="15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2"/>
      <c r="U681" s="40"/>
      <c r="V681" s="40"/>
      <c r="W681" s="40"/>
      <c r="X681" s="40"/>
      <c r="Y681" s="40"/>
      <c r="Z681" s="40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BB681" s="15"/>
      <c r="BC681" s="15"/>
      <c r="BD681" s="15"/>
      <c r="BE681" s="15"/>
      <c r="BF681" s="15"/>
      <c r="BG681" s="15"/>
      <c r="BK681" s="21"/>
      <c r="BL681" s="21"/>
      <c r="BP681" s="21"/>
      <c r="BQ681" s="21"/>
      <c r="BU681" s="21"/>
      <c r="BV681" s="21"/>
      <c r="BZ681" s="21"/>
      <c r="CA681" s="21"/>
    </row>
    <row r="682" spans="2:79" ht="14.25" customHeight="1" x14ac:dyDescent="0.35">
      <c r="B682" s="15"/>
      <c r="C682" s="15"/>
      <c r="D682" s="15"/>
      <c r="E682" s="15"/>
      <c r="F682" s="15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2"/>
      <c r="U682" s="40"/>
      <c r="V682" s="40"/>
      <c r="W682" s="40"/>
      <c r="X682" s="40"/>
      <c r="Y682" s="40"/>
      <c r="Z682" s="40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BB682" s="15"/>
      <c r="BC682" s="15"/>
      <c r="BD682" s="15"/>
      <c r="BE682" s="15"/>
      <c r="BF682" s="15"/>
      <c r="BG682" s="15"/>
      <c r="BK682" s="21"/>
      <c r="BL682" s="21"/>
      <c r="BP682" s="21"/>
      <c r="BQ682" s="21"/>
      <c r="BU682" s="21"/>
      <c r="BV682" s="21"/>
      <c r="BZ682" s="21"/>
      <c r="CA682" s="21"/>
    </row>
    <row r="683" spans="2:79" ht="14.25" customHeight="1" x14ac:dyDescent="0.35">
      <c r="B683" s="15"/>
      <c r="C683" s="15"/>
      <c r="D683" s="15"/>
      <c r="E683" s="15"/>
      <c r="F683" s="15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2"/>
      <c r="U683" s="40"/>
      <c r="V683" s="40"/>
      <c r="W683" s="40"/>
      <c r="X683" s="40"/>
      <c r="Y683" s="40"/>
      <c r="Z683" s="40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BB683" s="15"/>
      <c r="BC683" s="15"/>
      <c r="BD683" s="15"/>
      <c r="BE683" s="15"/>
      <c r="BF683" s="15"/>
      <c r="BG683" s="15"/>
      <c r="BK683" s="21"/>
      <c r="BL683" s="21"/>
      <c r="BP683" s="21"/>
      <c r="BQ683" s="21"/>
      <c r="BU683" s="21"/>
      <c r="BV683" s="21"/>
      <c r="BZ683" s="21"/>
      <c r="CA683" s="21"/>
    </row>
    <row r="684" spans="2:79" ht="14.25" customHeight="1" x14ac:dyDescent="0.35">
      <c r="B684" s="15"/>
      <c r="C684" s="15"/>
      <c r="D684" s="15"/>
      <c r="E684" s="15"/>
      <c r="F684" s="15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2"/>
      <c r="U684" s="40"/>
      <c r="V684" s="40"/>
      <c r="W684" s="40"/>
      <c r="X684" s="40"/>
      <c r="Y684" s="40"/>
      <c r="Z684" s="40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BB684" s="15"/>
      <c r="BC684" s="15"/>
      <c r="BD684" s="15"/>
      <c r="BE684" s="15"/>
      <c r="BF684" s="15"/>
      <c r="BG684" s="15"/>
      <c r="BK684" s="21"/>
      <c r="BL684" s="21"/>
      <c r="BP684" s="21"/>
      <c r="BQ684" s="21"/>
      <c r="BU684" s="21"/>
      <c r="BV684" s="21"/>
      <c r="BZ684" s="21"/>
      <c r="CA684" s="21"/>
    </row>
    <row r="685" spans="2:79" ht="14.25" customHeight="1" x14ac:dyDescent="0.35">
      <c r="B685" s="15"/>
      <c r="C685" s="15"/>
      <c r="D685" s="15"/>
      <c r="E685" s="15"/>
      <c r="F685" s="15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2"/>
      <c r="U685" s="40"/>
      <c r="V685" s="40"/>
      <c r="W685" s="40"/>
      <c r="X685" s="40"/>
      <c r="Y685" s="40"/>
      <c r="Z685" s="40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BB685" s="15"/>
      <c r="BC685" s="15"/>
      <c r="BD685" s="15"/>
      <c r="BE685" s="15"/>
      <c r="BF685" s="15"/>
      <c r="BG685" s="15"/>
      <c r="BK685" s="21"/>
      <c r="BL685" s="21"/>
      <c r="BP685" s="21"/>
      <c r="BQ685" s="21"/>
      <c r="BU685" s="21"/>
      <c r="BV685" s="21"/>
      <c r="BZ685" s="21"/>
      <c r="CA685" s="21"/>
    </row>
    <row r="686" spans="2:79" ht="14.25" customHeight="1" x14ac:dyDescent="0.35">
      <c r="B686" s="15"/>
      <c r="C686" s="15"/>
      <c r="D686" s="15"/>
      <c r="E686" s="15"/>
      <c r="F686" s="15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2"/>
      <c r="U686" s="40"/>
      <c r="V686" s="40"/>
      <c r="W686" s="40"/>
      <c r="X686" s="40"/>
      <c r="Y686" s="40"/>
      <c r="Z686" s="40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BB686" s="15"/>
      <c r="BC686" s="15"/>
      <c r="BD686" s="15"/>
      <c r="BE686" s="15"/>
      <c r="BF686" s="15"/>
      <c r="BG686" s="15"/>
      <c r="BK686" s="21"/>
      <c r="BL686" s="21"/>
      <c r="BP686" s="21"/>
      <c r="BQ686" s="21"/>
      <c r="BU686" s="21"/>
      <c r="BV686" s="21"/>
      <c r="BZ686" s="21"/>
      <c r="CA686" s="21"/>
    </row>
    <row r="687" spans="2:79" ht="14.25" customHeight="1" x14ac:dyDescent="0.35">
      <c r="B687" s="15"/>
      <c r="C687" s="15"/>
      <c r="D687" s="15"/>
      <c r="E687" s="15"/>
      <c r="F687" s="15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2"/>
      <c r="U687" s="40"/>
      <c r="V687" s="40"/>
      <c r="W687" s="40"/>
      <c r="X687" s="40"/>
      <c r="Y687" s="40"/>
      <c r="Z687" s="40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BB687" s="15"/>
      <c r="BC687" s="15"/>
      <c r="BD687" s="15"/>
      <c r="BE687" s="15"/>
      <c r="BF687" s="15"/>
      <c r="BG687" s="15"/>
      <c r="BK687" s="21"/>
      <c r="BL687" s="21"/>
      <c r="BP687" s="21"/>
      <c r="BQ687" s="21"/>
      <c r="BU687" s="21"/>
      <c r="BV687" s="21"/>
      <c r="BZ687" s="21"/>
      <c r="CA687" s="21"/>
    </row>
    <row r="688" spans="2:79" ht="14.25" customHeight="1" x14ac:dyDescent="0.35">
      <c r="B688" s="15"/>
      <c r="C688" s="15"/>
      <c r="D688" s="15"/>
      <c r="E688" s="15"/>
      <c r="F688" s="15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2"/>
      <c r="U688" s="40"/>
      <c r="V688" s="40"/>
      <c r="W688" s="40"/>
      <c r="X688" s="40"/>
      <c r="Y688" s="40"/>
      <c r="Z688" s="40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BB688" s="15"/>
      <c r="BC688" s="15"/>
      <c r="BD688" s="15"/>
      <c r="BE688" s="15"/>
      <c r="BF688" s="15"/>
      <c r="BG688" s="15"/>
      <c r="BK688" s="21"/>
      <c r="BL688" s="21"/>
      <c r="BP688" s="21"/>
      <c r="BQ688" s="21"/>
      <c r="BU688" s="21"/>
      <c r="BV688" s="21"/>
      <c r="BZ688" s="21"/>
      <c r="CA688" s="21"/>
    </row>
    <row r="689" spans="2:79" ht="14.25" customHeight="1" x14ac:dyDescent="0.35">
      <c r="B689" s="15"/>
      <c r="C689" s="15"/>
      <c r="D689" s="15"/>
      <c r="E689" s="15"/>
      <c r="F689" s="15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2"/>
      <c r="U689" s="40"/>
      <c r="V689" s="40"/>
      <c r="W689" s="40"/>
      <c r="X689" s="40"/>
      <c r="Y689" s="40"/>
      <c r="Z689" s="40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BB689" s="15"/>
      <c r="BC689" s="15"/>
      <c r="BD689" s="15"/>
      <c r="BE689" s="15"/>
      <c r="BF689" s="15"/>
      <c r="BG689" s="15"/>
      <c r="BK689" s="21"/>
      <c r="BL689" s="21"/>
      <c r="BP689" s="21"/>
      <c r="BQ689" s="21"/>
      <c r="BU689" s="21"/>
      <c r="BV689" s="21"/>
      <c r="BZ689" s="21"/>
      <c r="CA689" s="21"/>
    </row>
    <row r="690" spans="2:79" ht="14.25" customHeight="1" x14ac:dyDescent="0.35">
      <c r="B690" s="15"/>
      <c r="C690" s="15"/>
      <c r="D690" s="15"/>
      <c r="E690" s="15"/>
      <c r="F690" s="15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2"/>
      <c r="U690" s="40"/>
      <c r="V690" s="40"/>
      <c r="W690" s="40"/>
      <c r="X690" s="40"/>
      <c r="Y690" s="40"/>
      <c r="Z690" s="40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BB690" s="15"/>
      <c r="BC690" s="15"/>
      <c r="BD690" s="15"/>
      <c r="BE690" s="15"/>
      <c r="BF690" s="15"/>
      <c r="BG690" s="15"/>
      <c r="BK690" s="21"/>
      <c r="BL690" s="21"/>
      <c r="BP690" s="21"/>
      <c r="BQ690" s="21"/>
      <c r="BU690" s="21"/>
      <c r="BV690" s="21"/>
      <c r="BZ690" s="21"/>
      <c r="CA690" s="21"/>
    </row>
    <row r="691" spans="2:79" ht="14.25" customHeight="1" x14ac:dyDescent="0.35">
      <c r="B691" s="15"/>
      <c r="C691" s="15"/>
      <c r="D691" s="15"/>
      <c r="E691" s="15"/>
      <c r="F691" s="15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2"/>
      <c r="U691" s="40"/>
      <c r="V691" s="40"/>
      <c r="W691" s="40"/>
      <c r="X691" s="40"/>
      <c r="Y691" s="40"/>
      <c r="Z691" s="40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BB691" s="15"/>
      <c r="BC691" s="15"/>
      <c r="BD691" s="15"/>
      <c r="BE691" s="15"/>
      <c r="BF691" s="15"/>
      <c r="BG691" s="15"/>
      <c r="BK691" s="21"/>
      <c r="BL691" s="21"/>
      <c r="BP691" s="21"/>
      <c r="BQ691" s="21"/>
      <c r="BU691" s="21"/>
      <c r="BV691" s="21"/>
      <c r="BZ691" s="21"/>
      <c r="CA691" s="21"/>
    </row>
    <row r="692" spans="2:79" ht="14.25" customHeight="1" x14ac:dyDescent="0.35">
      <c r="B692" s="15"/>
      <c r="C692" s="15"/>
      <c r="D692" s="15"/>
      <c r="E692" s="15"/>
      <c r="F692" s="15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2"/>
      <c r="U692" s="40"/>
      <c r="V692" s="40"/>
      <c r="W692" s="40"/>
      <c r="X692" s="40"/>
      <c r="Y692" s="40"/>
      <c r="Z692" s="40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BB692" s="15"/>
      <c r="BC692" s="15"/>
      <c r="BD692" s="15"/>
      <c r="BE692" s="15"/>
      <c r="BF692" s="15"/>
      <c r="BG692" s="15"/>
      <c r="BK692" s="21"/>
      <c r="BL692" s="21"/>
      <c r="BP692" s="21"/>
      <c r="BQ692" s="21"/>
      <c r="BU692" s="21"/>
      <c r="BV692" s="21"/>
      <c r="BZ692" s="21"/>
      <c r="CA692" s="21"/>
    </row>
    <row r="693" spans="2:79" ht="14.25" customHeight="1" x14ac:dyDescent="0.35">
      <c r="B693" s="15"/>
      <c r="C693" s="15"/>
      <c r="D693" s="15"/>
      <c r="E693" s="15"/>
      <c r="F693" s="15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2"/>
      <c r="U693" s="40"/>
      <c r="V693" s="40"/>
      <c r="W693" s="40"/>
      <c r="X693" s="40"/>
      <c r="Y693" s="40"/>
      <c r="Z693" s="40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BB693" s="15"/>
      <c r="BC693" s="15"/>
      <c r="BD693" s="15"/>
      <c r="BE693" s="15"/>
      <c r="BF693" s="15"/>
      <c r="BG693" s="15"/>
      <c r="BK693" s="21"/>
      <c r="BL693" s="21"/>
      <c r="BP693" s="21"/>
      <c r="BQ693" s="21"/>
      <c r="BU693" s="21"/>
      <c r="BV693" s="21"/>
      <c r="BZ693" s="21"/>
      <c r="CA693" s="21"/>
    </row>
    <row r="694" spans="2:79" ht="14.25" customHeight="1" x14ac:dyDescent="0.35">
      <c r="B694" s="15"/>
      <c r="C694" s="15"/>
      <c r="D694" s="15"/>
      <c r="E694" s="15"/>
      <c r="F694" s="15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2"/>
      <c r="U694" s="40"/>
      <c r="V694" s="40"/>
      <c r="W694" s="40"/>
      <c r="X694" s="40"/>
      <c r="Y694" s="40"/>
      <c r="Z694" s="40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BB694" s="15"/>
      <c r="BC694" s="15"/>
      <c r="BD694" s="15"/>
      <c r="BE694" s="15"/>
      <c r="BF694" s="15"/>
      <c r="BG694" s="15"/>
      <c r="BK694" s="21"/>
      <c r="BL694" s="21"/>
      <c r="BP694" s="21"/>
      <c r="BQ694" s="21"/>
      <c r="BU694" s="21"/>
      <c r="BV694" s="21"/>
      <c r="BZ694" s="21"/>
      <c r="CA694" s="21"/>
    </row>
    <row r="695" spans="2:79" ht="14.25" customHeight="1" x14ac:dyDescent="0.35">
      <c r="B695" s="15"/>
      <c r="C695" s="15"/>
      <c r="D695" s="15"/>
      <c r="E695" s="15"/>
      <c r="F695" s="15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2"/>
      <c r="U695" s="40"/>
      <c r="V695" s="40"/>
      <c r="W695" s="40"/>
      <c r="X695" s="40"/>
      <c r="Y695" s="40"/>
      <c r="Z695" s="40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BB695" s="15"/>
      <c r="BC695" s="15"/>
      <c r="BD695" s="15"/>
      <c r="BE695" s="15"/>
      <c r="BF695" s="15"/>
      <c r="BG695" s="15"/>
      <c r="BK695" s="21"/>
      <c r="BL695" s="21"/>
      <c r="BP695" s="21"/>
      <c r="BQ695" s="21"/>
      <c r="BU695" s="21"/>
      <c r="BV695" s="21"/>
      <c r="BZ695" s="21"/>
      <c r="CA695" s="21"/>
    </row>
    <row r="696" spans="2:79" ht="14.25" customHeight="1" x14ac:dyDescent="0.35">
      <c r="B696" s="15"/>
      <c r="C696" s="15"/>
      <c r="D696" s="15"/>
      <c r="E696" s="15"/>
      <c r="F696" s="15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2"/>
      <c r="U696" s="40"/>
      <c r="V696" s="40"/>
      <c r="W696" s="40"/>
      <c r="X696" s="40"/>
      <c r="Y696" s="40"/>
      <c r="Z696" s="40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BB696" s="15"/>
      <c r="BC696" s="15"/>
      <c r="BD696" s="15"/>
      <c r="BE696" s="15"/>
      <c r="BF696" s="15"/>
      <c r="BG696" s="15"/>
      <c r="BK696" s="21"/>
      <c r="BL696" s="21"/>
      <c r="BP696" s="21"/>
      <c r="BQ696" s="21"/>
      <c r="BU696" s="21"/>
      <c r="BV696" s="21"/>
      <c r="BZ696" s="21"/>
      <c r="CA696" s="21"/>
    </row>
    <row r="697" spans="2:79" ht="14.25" customHeight="1" x14ac:dyDescent="0.35">
      <c r="B697" s="15"/>
      <c r="C697" s="15"/>
      <c r="D697" s="15"/>
      <c r="E697" s="15"/>
      <c r="F697" s="15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2"/>
      <c r="U697" s="40"/>
      <c r="V697" s="40"/>
      <c r="W697" s="40"/>
      <c r="X697" s="40"/>
      <c r="Y697" s="40"/>
      <c r="Z697" s="40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BB697" s="15"/>
      <c r="BC697" s="15"/>
      <c r="BD697" s="15"/>
      <c r="BE697" s="15"/>
      <c r="BF697" s="15"/>
      <c r="BG697" s="15"/>
      <c r="BK697" s="21"/>
      <c r="BL697" s="21"/>
      <c r="BP697" s="21"/>
      <c r="BQ697" s="21"/>
      <c r="BU697" s="21"/>
      <c r="BV697" s="21"/>
      <c r="BZ697" s="21"/>
      <c r="CA697" s="21"/>
    </row>
    <row r="698" spans="2:79" ht="14.25" customHeight="1" x14ac:dyDescent="0.35">
      <c r="B698" s="15"/>
      <c r="C698" s="15"/>
      <c r="D698" s="15"/>
      <c r="E698" s="15"/>
      <c r="F698" s="15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2"/>
      <c r="U698" s="40"/>
      <c r="V698" s="40"/>
      <c r="W698" s="40"/>
      <c r="X698" s="40"/>
      <c r="Y698" s="40"/>
      <c r="Z698" s="40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BB698" s="15"/>
      <c r="BC698" s="15"/>
      <c r="BD698" s="15"/>
      <c r="BE698" s="15"/>
      <c r="BF698" s="15"/>
      <c r="BG698" s="15"/>
      <c r="BK698" s="21"/>
      <c r="BL698" s="21"/>
      <c r="BP698" s="21"/>
      <c r="BQ698" s="21"/>
      <c r="BU698" s="21"/>
      <c r="BV698" s="21"/>
      <c r="BZ698" s="21"/>
      <c r="CA698" s="21"/>
    </row>
    <row r="699" spans="2:79" ht="14.25" customHeight="1" x14ac:dyDescent="0.35">
      <c r="B699" s="15"/>
      <c r="C699" s="15"/>
      <c r="D699" s="15"/>
      <c r="E699" s="15"/>
      <c r="F699" s="15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2"/>
      <c r="U699" s="40"/>
      <c r="V699" s="40"/>
      <c r="W699" s="40"/>
      <c r="X699" s="40"/>
      <c r="Y699" s="40"/>
      <c r="Z699" s="40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BB699" s="15"/>
      <c r="BC699" s="15"/>
      <c r="BD699" s="15"/>
      <c r="BE699" s="15"/>
      <c r="BF699" s="15"/>
      <c r="BG699" s="15"/>
      <c r="BK699" s="21"/>
      <c r="BL699" s="21"/>
      <c r="BP699" s="21"/>
      <c r="BQ699" s="21"/>
      <c r="BU699" s="21"/>
      <c r="BV699" s="21"/>
      <c r="BZ699" s="21"/>
      <c r="CA699" s="21"/>
    </row>
    <row r="700" spans="2:79" ht="14.25" customHeight="1" x14ac:dyDescent="0.35">
      <c r="B700" s="15"/>
      <c r="C700" s="15"/>
      <c r="D700" s="15"/>
      <c r="E700" s="15"/>
      <c r="F700" s="15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2"/>
      <c r="U700" s="40"/>
      <c r="V700" s="40"/>
      <c r="W700" s="40"/>
      <c r="X700" s="40"/>
      <c r="Y700" s="40"/>
      <c r="Z700" s="40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BB700" s="15"/>
      <c r="BC700" s="15"/>
      <c r="BD700" s="15"/>
      <c r="BE700" s="15"/>
      <c r="BF700" s="15"/>
      <c r="BG700" s="15"/>
      <c r="BK700" s="21"/>
      <c r="BL700" s="21"/>
      <c r="BP700" s="21"/>
      <c r="BQ700" s="21"/>
      <c r="BU700" s="21"/>
      <c r="BV700" s="21"/>
      <c r="BZ700" s="21"/>
      <c r="CA700" s="21"/>
    </row>
    <row r="701" spans="2:79" ht="14.25" customHeight="1" x14ac:dyDescent="0.35">
      <c r="B701" s="15"/>
      <c r="C701" s="15"/>
      <c r="D701" s="15"/>
      <c r="E701" s="15"/>
      <c r="F701" s="15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2"/>
      <c r="U701" s="40"/>
      <c r="V701" s="40"/>
      <c r="W701" s="40"/>
      <c r="X701" s="40"/>
      <c r="Y701" s="40"/>
      <c r="Z701" s="40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BB701" s="15"/>
      <c r="BC701" s="15"/>
      <c r="BD701" s="15"/>
      <c r="BE701" s="15"/>
      <c r="BF701" s="15"/>
      <c r="BG701" s="15"/>
      <c r="BK701" s="21"/>
      <c r="BL701" s="21"/>
      <c r="BP701" s="21"/>
      <c r="BQ701" s="21"/>
      <c r="BU701" s="21"/>
      <c r="BV701" s="21"/>
      <c r="BZ701" s="21"/>
      <c r="CA701" s="21"/>
    </row>
    <row r="702" spans="2:79" ht="14.25" customHeight="1" x14ac:dyDescent="0.35">
      <c r="B702" s="15"/>
      <c r="C702" s="15"/>
      <c r="D702" s="15"/>
      <c r="E702" s="15"/>
      <c r="F702" s="15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2"/>
      <c r="U702" s="40"/>
      <c r="V702" s="40"/>
      <c r="W702" s="40"/>
      <c r="X702" s="40"/>
      <c r="Y702" s="40"/>
      <c r="Z702" s="40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BB702" s="15"/>
      <c r="BC702" s="15"/>
      <c r="BD702" s="15"/>
      <c r="BE702" s="15"/>
      <c r="BF702" s="15"/>
      <c r="BG702" s="15"/>
      <c r="BK702" s="21"/>
      <c r="BL702" s="21"/>
      <c r="BP702" s="21"/>
      <c r="BQ702" s="21"/>
      <c r="BU702" s="21"/>
      <c r="BV702" s="21"/>
      <c r="BZ702" s="21"/>
      <c r="CA702" s="21"/>
    </row>
    <row r="703" spans="2:79" ht="14.25" customHeight="1" x14ac:dyDescent="0.35">
      <c r="B703" s="15"/>
      <c r="C703" s="15"/>
      <c r="D703" s="15"/>
      <c r="E703" s="15"/>
      <c r="F703" s="15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2"/>
      <c r="U703" s="40"/>
      <c r="V703" s="40"/>
      <c r="W703" s="40"/>
      <c r="X703" s="40"/>
      <c r="Y703" s="40"/>
      <c r="Z703" s="40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BB703" s="15"/>
      <c r="BC703" s="15"/>
      <c r="BD703" s="15"/>
      <c r="BE703" s="15"/>
      <c r="BF703" s="15"/>
      <c r="BG703" s="15"/>
      <c r="BK703" s="21"/>
      <c r="BL703" s="21"/>
      <c r="BP703" s="21"/>
      <c r="BQ703" s="21"/>
      <c r="BU703" s="21"/>
      <c r="BV703" s="21"/>
      <c r="BZ703" s="21"/>
      <c r="CA703" s="21"/>
    </row>
    <row r="704" spans="2:79" ht="14.25" customHeight="1" x14ac:dyDescent="0.35">
      <c r="B704" s="15"/>
      <c r="C704" s="15"/>
      <c r="D704" s="15"/>
      <c r="E704" s="15"/>
      <c r="F704" s="15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2"/>
      <c r="U704" s="40"/>
      <c r="V704" s="40"/>
      <c r="W704" s="40"/>
      <c r="X704" s="40"/>
      <c r="Y704" s="40"/>
      <c r="Z704" s="40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BB704" s="15"/>
      <c r="BC704" s="15"/>
      <c r="BD704" s="15"/>
      <c r="BE704" s="15"/>
      <c r="BF704" s="15"/>
      <c r="BG704" s="15"/>
      <c r="BK704" s="21"/>
      <c r="BL704" s="21"/>
      <c r="BP704" s="21"/>
      <c r="BQ704" s="21"/>
      <c r="BU704" s="21"/>
      <c r="BV704" s="21"/>
      <c r="BZ704" s="21"/>
      <c r="CA704" s="21"/>
    </row>
    <row r="705" spans="2:79" ht="14.25" customHeight="1" x14ac:dyDescent="0.35">
      <c r="B705" s="15"/>
      <c r="C705" s="15"/>
      <c r="D705" s="15"/>
      <c r="E705" s="15"/>
      <c r="F705" s="15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2"/>
      <c r="U705" s="40"/>
      <c r="V705" s="40"/>
      <c r="W705" s="40"/>
      <c r="X705" s="40"/>
      <c r="Y705" s="40"/>
      <c r="Z705" s="40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BB705" s="15"/>
      <c r="BC705" s="15"/>
      <c r="BD705" s="15"/>
      <c r="BE705" s="15"/>
      <c r="BF705" s="15"/>
      <c r="BG705" s="15"/>
      <c r="BK705" s="21"/>
      <c r="BL705" s="21"/>
      <c r="BP705" s="21"/>
      <c r="BQ705" s="21"/>
      <c r="BU705" s="21"/>
      <c r="BV705" s="21"/>
      <c r="BZ705" s="21"/>
      <c r="CA705" s="21"/>
    </row>
    <row r="706" spans="2:79" ht="14.25" customHeight="1" x14ac:dyDescent="0.35">
      <c r="B706" s="15"/>
      <c r="C706" s="15"/>
      <c r="D706" s="15"/>
      <c r="E706" s="15"/>
      <c r="F706" s="15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2"/>
      <c r="U706" s="40"/>
      <c r="V706" s="40"/>
      <c r="W706" s="40"/>
      <c r="X706" s="40"/>
      <c r="Y706" s="40"/>
      <c r="Z706" s="40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BB706" s="15"/>
      <c r="BC706" s="15"/>
      <c r="BD706" s="15"/>
      <c r="BE706" s="15"/>
      <c r="BF706" s="15"/>
      <c r="BG706" s="15"/>
      <c r="BK706" s="21"/>
      <c r="BL706" s="21"/>
      <c r="BP706" s="21"/>
      <c r="BQ706" s="21"/>
      <c r="BU706" s="21"/>
      <c r="BV706" s="21"/>
      <c r="BZ706" s="21"/>
      <c r="CA706" s="21"/>
    </row>
    <row r="707" spans="2:79" ht="14.25" customHeight="1" x14ac:dyDescent="0.35">
      <c r="B707" s="15"/>
      <c r="C707" s="15"/>
      <c r="D707" s="15"/>
      <c r="E707" s="15"/>
      <c r="F707" s="15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2"/>
      <c r="U707" s="40"/>
      <c r="V707" s="40"/>
      <c r="W707" s="40"/>
      <c r="X707" s="40"/>
      <c r="Y707" s="40"/>
      <c r="Z707" s="40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BB707" s="15"/>
      <c r="BC707" s="15"/>
      <c r="BD707" s="15"/>
      <c r="BE707" s="15"/>
      <c r="BF707" s="15"/>
      <c r="BG707" s="15"/>
      <c r="BK707" s="21"/>
      <c r="BL707" s="21"/>
      <c r="BP707" s="21"/>
      <c r="BQ707" s="21"/>
      <c r="BU707" s="21"/>
      <c r="BV707" s="21"/>
      <c r="BZ707" s="21"/>
      <c r="CA707" s="21"/>
    </row>
    <row r="708" spans="2:79" ht="14.25" customHeight="1" x14ac:dyDescent="0.35">
      <c r="B708" s="15"/>
      <c r="C708" s="15"/>
      <c r="D708" s="15"/>
      <c r="E708" s="15"/>
      <c r="F708" s="15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2"/>
      <c r="U708" s="40"/>
      <c r="V708" s="40"/>
      <c r="W708" s="40"/>
      <c r="X708" s="40"/>
      <c r="Y708" s="40"/>
      <c r="Z708" s="40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BB708" s="15"/>
      <c r="BC708" s="15"/>
      <c r="BD708" s="15"/>
      <c r="BE708" s="15"/>
      <c r="BF708" s="15"/>
      <c r="BG708" s="15"/>
      <c r="BK708" s="21"/>
      <c r="BL708" s="21"/>
      <c r="BP708" s="21"/>
      <c r="BQ708" s="21"/>
      <c r="BU708" s="21"/>
      <c r="BV708" s="21"/>
      <c r="BZ708" s="21"/>
      <c r="CA708" s="21"/>
    </row>
    <row r="709" spans="2:79" ht="14.25" customHeight="1" x14ac:dyDescent="0.35">
      <c r="B709" s="15"/>
      <c r="C709" s="15"/>
      <c r="D709" s="15"/>
      <c r="E709" s="15"/>
      <c r="F709" s="15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2"/>
      <c r="U709" s="40"/>
      <c r="V709" s="40"/>
      <c r="W709" s="40"/>
      <c r="X709" s="40"/>
      <c r="Y709" s="40"/>
      <c r="Z709" s="40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BB709" s="15"/>
      <c r="BC709" s="15"/>
      <c r="BD709" s="15"/>
      <c r="BE709" s="15"/>
      <c r="BF709" s="15"/>
      <c r="BG709" s="15"/>
      <c r="BK709" s="21"/>
      <c r="BL709" s="21"/>
      <c r="BP709" s="21"/>
      <c r="BQ709" s="21"/>
      <c r="BU709" s="21"/>
      <c r="BV709" s="21"/>
      <c r="BZ709" s="21"/>
      <c r="CA709" s="21"/>
    </row>
    <row r="710" spans="2:79" ht="14.25" customHeight="1" x14ac:dyDescent="0.35">
      <c r="B710" s="15"/>
      <c r="C710" s="15"/>
      <c r="D710" s="15"/>
      <c r="E710" s="15"/>
      <c r="F710" s="15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2"/>
      <c r="U710" s="40"/>
      <c r="V710" s="40"/>
      <c r="W710" s="40"/>
      <c r="X710" s="40"/>
      <c r="Y710" s="40"/>
      <c r="Z710" s="40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BB710" s="15"/>
      <c r="BC710" s="15"/>
      <c r="BD710" s="15"/>
      <c r="BE710" s="15"/>
      <c r="BF710" s="15"/>
      <c r="BG710" s="15"/>
      <c r="BK710" s="21"/>
      <c r="BL710" s="21"/>
      <c r="BP710" s="21"/>
      <c r="BQ710" s="21"/>
      <c r="BU710" s="21"/>
      <c r="BV710" s="21"/>
      <c r="BZ710" s="21"/>
      <c r="CA710" s="21"/>
    </row>
    <row r="711" spans="2:79" ht="14.25" customHeight="1" x14ac:dyDescent="0.35">
      <c r="B711" s="15"/>
      <c r="C711" s="15"/>
      <c r="D711" s="15"/>
      <c r="E711" s="15"/>
      <c r="F711" s="15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2"/>
      <c r="U711" s="40"/>
      <c r="V711" s="40"/>
      <c r="W711" s="40"/>
      <c r="X711" s="40"/>
      <c r="Y711" s="40"/>
      <c r="Z711" s="40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BB711" s="15"/>
      <c r="BC711" s="15"/>
      <c r="BD711" s="15"/>
      <c r="BE711" s="15"/>
      <c r="BF711" s="15"/>
      <c r="BG711" s="15"/>
      <c r="BK711" s="21"/>
      <c r="BL711" s="21"/>
      <c r="BP711" s="21"/>
      <c r="BQ711" s="21"/>
      <c r="BU711" s="21"/>
      <c r="BV711" s="21"/>
      <c r="BZ711" s="21"/>
      <c r="CA711" s="21"/>
    </row>
    <row r="712" spans="2:79" ht="14.25" customHeight="1" x14ac:dyDescent="0.35">
      <c r="B712" s="15"/>
      <c r="C712" s="15"/>
      <c r="D712" s="15"/>
      <c r="E712" s="15"/>
      <c r="F712" s="15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2"/>
      <c r="U712" s="40"/>
      <c r="V712" s="40"/>
      <c r="W712" s="40"/>
      <c r="X712" s="40"/>
      <c r="Y712" s="40"/>
      <c r="Z712" s="40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BB712" s="15"/>
      <c r="BC712" s="15"/>
      <c r="BD712" s="15"/>
      <c r="BE712" s="15"/>
      <c r="BF712" s="15"/>
      <c r="BG712" s="15"/>
      <c r="BK712" s="21"/>
      <c r="BL712" s="21"/>
      <c r="BP712" s="21"/>
      <c r="BQ712" s="21"/>
      <c r="BU712" s="21"/>
      <c r="BV712" s="21"/>
      <c r="BZ712" s="21"/>
      <c r="CA712" s="21"/>
    </row>
    <row r="713" spans="2:79" ht="14.25" customHeight="1" x14ac:dyDescent="0.35">
      <c r="B713" s="15"/>
      <c r="C713" s="15"/>
      <c r="D713" s="15"/>
      <c r="E713" s="15"/>
      <c r="F713" s="15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2"/>
      <c r="U713" s="40"/>
      <c r="V713" s="40"/>
      <c r="W713" s="40"/>
      <c r="X713" s="40"/>
      <c r="Y713" s="40"/>
      <c r="Z713" s="40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BB713" s="15"/>
      <c r="BC713" s="15"/>
      <c r="BD713" s="15"/>
      <c r="BE713" s="15"/>
      <c r="BF713" s="15"/>
      <c r="BG713" s="15"/>
      <c r="BK713" s="21"/>
      <c r="BL713" s="21"/>
      <c r="BP713" s="21"/>
      <c r="BQ713" s="21"/>
      <c r="BU713" s="21"/>
      <c r="BV713" s="21"/>
      <c r="BZ713" s="21"/>
      <c r="CA713" s="21"/>
    </row>
    <row r="714" spans="2:79" ht="14.25" customHeight="1" x14ac:dyDescent="0.35">
      <c r="B714" s="15"/>
      <c r="C714" s="15"/>
      <c r="D714" s="15"/>
      <c r="E714" s="15"/>
      <c r="F714" s="15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2"/>
      <c r="U714" s="40"/>
      <c r="V714" s="40"/>
      <c r="W714" s="40"/>
      <c r="X714" s="40"/>
      <c r="Y714" s="40"/>
      <c r="Z714" s="40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BB714" s="15"/>
      <c r="BC714" s="15"/>
      <c r="BD714" s="15"/>
      <c r="BE714" s="15"/>
      <c r="BF714" s="15"/>
      <c r="BG714" s="15"/>
      <c r="BK714" s="21"/>
      <c r="BL714" s="21"/>
      <c r="BP714" s="21"/>
      <c r="BQ714" s="21"/>
      <c r="BU714" s="21"/>
      <c r="BV714" s="21"/>
      <c r="BZ714" s="21"/>
      <c r="CA714" s="21"/>
    </row>
    <row r="715" spans="2:79" ht="14.25" customHeight="1" x14ac:dyDescent="0.35">
      <c r="B715" s="15"/>
      <c r="C715" s="15"/>
      <c r="D715" s="15"/>
      <c r="E715" s="15"/>
      <c r="F715" s="15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2"/>
      <c r="U715" s="40"/>
      <c r="V715" s="40"/>
      <c r="W715" s="40"/>
      <c r="X715" s="40"/>
      <c r="Y715" s="40"/>
      <c r="Z715" s="40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BB715" s="15"/>
      <c r="BC715" s="15"/>
      <c r="BD715" s="15"/>
      <c r="BE715" s="15"/>
      <c r="BF715" s="15"/>
      <c r="BG715" s="15"/>
      <c r="BK715" s="21"/>
      <c r="BL715" s="21"/>
      <c r="BP715" s="21"/>
      <c r="BQ715" s="21"/>
      <c r="BU715" s="21"/>
      <c r="BV715" s="21"/>
      <c r="BZ715" s="21"/>
      <c r="CA715" s="21"/>
    </row>
    <row r="716" spans="2:79" ht="14.25" customHeight="1" x14ac:dyDescent="0.35">
      <c r="B716" s="15"/>
      <c r="C716" s="15"/>
      <c r="D716" s="15"/>
      <c r="E716" s="15"/>
      <c r="F716" s="15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2"/>
      <c r="U716" s="40"/>
      <c r="V716" s="40"/>
      <c r="W716" s="40"/>
      <c r="X716" s="40"/>
      <c r="Y716" s="40"/>
      <c r="Z716" s="40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BB716" s="15"/>
      <c r="BC716" s="15"/>
      <c r="BD716" s="15"/>
      <c r="BE716" s="15"/>
      <c r="BF716" s="15"/>
      <c r="BG716" s="15"/>
      <c r="BK716" s="21"/>
      <c r="BL716" s="21"/>
      <c r="BP716" s="21"/>
      <c r="BQ716" s="21"/>
      <c r="BU716" s="21"/>
      <c r="BV716" s="21"/>
      <c r="BZ716" s="21"/>
      <c r="CA716" s="21"/>
    </row>
    <row r="717" spans="2:79" ht="14.25" customHeight="1" x14ac:dyDescent="0.35">
      <c r="B717" s="15"/>
      <c r="C717" s="15"/>
      <c r="D717" s="15"/>
      <c r="E717" s="15"/>
      <c r="F717" s="15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2"/>
      <c r="U717" s="40"/>
      <c r="V717" s="40"/>
      <c r="W717" s="40"/>
      <c r="X717" s="40"/>
      <c r="Y717" s="40"/>
      <c r="Z717" s="40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BB717" s="15"/>
      <c r="BC717" s="15"/>
      <c r="BD717" s="15"/>
      <c r="BE717" s="15"/>
      <c r="BF717" s="15"/>
      <c r="BG717" s="15"/>
      <c r="BK717" s="21"/>
      <c r="BL717" s="21"/>
      <c r="BP717" s="21"/>
      <c r="BQ717" s="21"/>
      <c r="BU717" s="21"/>
      <c r="BV717" s="21"/>
      <c r="BZ717" s="21"/>
      <c r="CA717" s="21"/>
    </row>
    <row r="718" spans="2:79" ht="14.25" customHeight="1" x14ac:dyDescent="0.35">
      <c r="B718" s="15"/>
      <c r="C718" s="15"/>
      <c r="D718" s="15"/>
      <c r="E718" s="15"/>
      <c r="F718" s="15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2"/>
      <c r="U718" s="40"/>
      <c r="V718" s="40"/>
      <c r="W718" s="40"/>
      <c r="X718" s="40"/>
      <c r="Y718" s="40"/>
      <c r="Z718" s="40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BB718" s="15"/>
      <c r="BC718" s="15"/>
      <c r="BD718" s="15"/>
      <c r="BE718" s="15"/>
      <c r="BF718" s="15"/>
      <c r="BG718" s="15"/>
      <c r="BK718" s="21"/>
      <c r="BL718" s="21"/>
      <c r="BP718" s="21"/>
      <c r="BQ718" s="21"/>
      <c r="BU718" s="21"/>
      <c r="BV718" s="21"/>
      <c r="BZ718" s="21"/>
      <c r="CA718" s="21"/>
    </row>
    <row r="719" spans="2:79" ht="14.25" customHeight="1" x14ac:dyDescent="0.35">
      <c r="B719" s="15"/>
      <c r="C719" s="15"/>
      <c r="D719" s="15"/>
      <c r="E719" s="15"/>
      <c r="F719" s="15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2"/>
      <c r="U719" s="40"/>
      <c r="V719" s="40"/>
      <c r="W719" s="40"/>
      <c r="X719" s="40"/>
      <c r="Y719" s="40"/>
      <c r="Z719" s="40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BB719" s="15"/>
      <c r="BC719" s="15"/>
      <c r="BD719" s="15"/>
      <c r="BE719" s="15"/>
      <c r="BF719" s="15"/>
      <c r="BG719" s="15"/>
      <c r="BK719" s="21"/>
      <c r="BL719" s="21"/>
      <c r="BP719" s="21"/>
      <c r="BQ719" s="21"/>
      <c r="BU719" s="21"/>
      <c r="BV719" s="21"/>
      <c r="BZ719" s="21"/>
      <c r="CA719" s="21"/>
    </row>
    <row r="720" spans="2:79" ht="14.25" customHeight="1" x14ac:dyDescent="0.35">
      <c r="B720" s="15"/>
      <c r="C720" s="15"/>
      <c r="D720" s="15"/>
      <c r="E720" s="15"/>
      <c r="F720" s="15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2"/>
      <c r="U720" s="40"/>
      <c r="V720" s="40"/>
      <c r="W720" s="40"/>
      <c r="X720" s="40"/>
      <c r="Y720" s="40"/>
      <c r="Z720" s="40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BB720" s="15"/>
      <c r="BC720" s="15"/>
      <c r="BD720" s="15"/>
      <c r="BE720" s="15"/>
      <c r="BF720" s="15"/>
      <c r="BG720" s="15"/>
      <c r="BK720" s="21"/>
      <c r="BL720" s="21"/>
      <c r="BP720" s="21"/>
      <c r="BQ720" s="21"/>
      <c r="BU720" s="21"/>
      <c r="BV720" s="21"/>
      <c r="BZ720" s="21"/>
      <c r="CA720" s="21"/>
    </row>
    <row r="721" spans="2:79" ht="14.25" customHeight="1" x14ac:dyDescent="0.35">
      <c r="B721" s="15"/>
      <c r="C721" s="15"/>
      <c r="D721" s="15"/>
      <c r="E721" s="15"/>
      <c r="F721" s="15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2"/>
      <c r="U721" s="40"/>
      <c r="V721" s="40"/>
      <c r="W721" s="40"/>
      <c r="X721" s="40"/>
      <c r="Y721" s="40"/>
      <c r="Z721" s="40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BB721" s="15"/>
      <c r="BC721" s="15"/>
      <c r="BD721" s="15"/>
      <c r="BE721" s="15"/>
      <c r="BF721" s="15"/>
      <c r="BG721" s="15"/>
      <c r="BK721" s="21"/>
      <c r="BL721" s="21"/>
      <c r="BP721" s="21"/>
      <c r="BQ721" s="21"/>
      <c r="BU721" s="21"/>
      <c r="BV721" s="21"/>
      <c r="BZ721" s="21"/>
      <c r="CA721" s="21"/>
    </row>
    <row r="722" spans="2:79" ht="14.25" customHeight="1" x14ac:dyDescent="0.35">
      <c r="B722" s="15"/>
      <c r="C722" s="15"/>
      <c r="D722" s="15"/>
      <c r="E722" s="15"/>
      <c r="F722" s="15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2"/>
      <c r="U722" s="40"/>
      <c r="V722" s="40"/>
      <c r="W722" s="40"/>
      <c r="X722" s="40"/>
      <c r="Y722" s="40"/>
      <c r="Z722" s="40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BB722" s="15"/>
      <c r="BC722" s="15"/>
      <c r="BD722" s="15"/>
      <c r="BE722" s="15"/>
      <c r="BF722" s="15"/>
      <c r="BG722" s="15"/>
      <c r="BK722" s="21"/>
      <c r="BL722" s="21"/>
      <c r="BP722" s="21"/>
      <c r="BQ722" s="21"/>
      <c r="BU722" s="21"/>
      <c r="BV722" s="21"/>
      <c r="BZ722" s="21"/>
      <c r="CA722" s="21"/>
    </row>
    <row r="723" spans="2:79" ht="14.25" customHeight="1" x14ac:dyDescent="0.35">
      <c r="B723" s="15"/>
      <c r="C723" s="15"/>
      <c r="D723" s="15"/>
      <c r="E723" s="15"/>
      <c r="F723" s="15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2"/>
      <c r="U723" s="40"/>
      <c r="V723" s="40"/>
      <c r="W723" s="40"/>
      <c r="X723" s="40"/>
      <c r="Y723" s="40"/>
      <c r="Z723" s="40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BB723" s="15"/>
      <c r="BC723" s="15"/>
      <c r="BD723" s="15"/>
      <c r="BE723" s="15"/>
      <c r="BF723" s="15"/>
      <c r="BG723" s="15"/>
      <c r="BK723" s="21"/>
      <c r="BL723" s="21"/>
      <c r="BP723" s="21"/>
      <c r="BQ723" s="21"/>
      <c r="BU723" s="21"/>
      <c r="BV723" s="21"/>
      <c r="BZ723" s="21"/>
      <c r="CA723" s="21"/>
    </row>
    <row r="724" spans="2:79" ht="14.25" customHeight="1" x14ac:dyDescent="0.35">
      <c r="B724" s="15"/>
      <c r="C724" s="15"/>
      <c r="D724" s="15"/>
      <c r="E724" s="15"/>
      <c r="F724" s="15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2"/>
      <c r="U724" s="40"/>
      <c r="V724" s="40"/>
      <c r="W724" s="40"/>
      <c r="X724" s="40"/>
      <c r="Y724" s="40"/>
      <c r="Z724" s="40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BB724" s="15"/>
      <c r="BC724" s="15"/>
      <c r="BD724" s="15"/>
      <c r="BE724" s="15"/>
      <c r="BF724" s="15"/>
      <c r="BG724" s="15"/>
      <c r="BK724" s="21"/>
      <c r="BL724" s="21"/>
      <c r="BP724" s="21"/>
      <c r="BQ724" s="21"/>
      <c r="BU724" s="21"/>
      <c r="BV724" s="21"/>
      <c r="BZ724" s="21"/>
      <c r="CA724" s="21"/>
    </row>
    <row r="725" spans="2:79" ht="14.25" customHeight="1" x14ac:dyDescent="0.35">
      <c r="B725" s="15"/>
      <c r="C725" s="15"/>
      <c r="D725" s="15"/>
      <c r="E725" s="15"/>
      <c r="F725" s="15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2"/>
      <c r="U725" s="40"/>
      <c r="V725" s="40"/>
      <c r="W725" s="40"/>
      <c r="X725" s="40"/>
      <c r="Y725" s="40"/>
      <c r="Z725" s="40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BB725" s="15"/>
      <c r="BC725" s="15"/>
      <c r="BD725" s="15"/>
      <c r="BE725" s="15"/>
      <c r="BF725" s="15"/>
      <c r="BG725" s="15"/>
      <c r="BK725" s="21"/>
      <c r="BL725" s="21"/>
      <c r="BP725" s="21"/>
      <c r="BQ725" s="21"/>
      <c r="BU725" s="21"/>
      <c r="BV725" s="21"/>
      <c r="BZ725" s="21"/>
      <c r="CA725" s="21"/>
    </row>
    <row r="726" spans="2:79" ht="14.25" customHeight="1" x14ac:dyDescent="0.35">
      <c r="B726" s="15"/>
      <c r="C726" s="15"/>
      <c r="D726" s="15"/>
      <c r="E726" s="15"/>
      <c r="F726" s="15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2"/>
      <c r="U726" s="40"/>
      <c r="V726" s="40"/>
      <c r="W726" s="40"/>
      <c r="X726" s="40"/>
      <c r="Y726" s="40"/>
      <c r="Z726" s="40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BB726" s="15"/>
      <c r="BC726" s="15"/>
      <c r="BD726" s="15"/>
      <c r="BE726" s="15"/>
      <c r="BF726" s="15"/>
      <c r="BG726" s="15"/>
      <c r="BK726" s="21"/>
      <c r="BL726" s="21"/>
      <c r="BP726" s="21"/>
      <c r="BQ726" s="21"/>
      <c r="BU726" s="21"/>
      <c r="BV726" s="21"/>
      <c r="BZ726" s="21"/>
      <c r="CA726" s="21"/>
    </row>
    <row r="727" spans="2:79" ht="14.25" customHeight="1" x14ac:dyDescent="0.35">
      <c r="B727" s="15"/>
      <c r="C727" s="15"/>
      <c r="D727" s="15"/>
      <c r="E727" s="15"/>
      <c r="F727" s="15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2"/>
      <c r="U727" s="40"/>
      <c r="V727" s="40"/>
      <c r="W727" s="40"/>
      <c r="X727" s="40"/>
      <c r="Y727" s="40"/>
      <c r="Z727" s="40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BB727" s="15"/>
      <c r="BC727" s="15"/>
      <c r="BD727" s="15"/>
      <c r="BE727" s="15"/>
      <c r="BF727" s="15"/>
      <c r="BG727" s="15"/>
      <c r="BK727" s="21"/>
      <c r="BL727" s="21"/>
      <c r="BP727" s="21"/>
      <c r="BQ727" s="21"/>
      <c r="BU727" s="21"/>
      <c r="BV727" s="21"/>
      <c r="BZ727" s="21"/>
      <c r="CA727" s="21"/>
    </row>
    <row r="728" spans="2:79" ht="14.25" customHeight="1" x14ac:dyDescent="0.35">
      <c r="B728" s="15"/>
      <c r="C728" s="15"/>
      <c r="D728" s="15"/>
      <c r="E728" s="15"/>
      <c r="F728" s="15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2"/>
      <c r="U728" s="40"/>
      <c r="V728" s="40"/>
      <c r="W728" s="40"/>
      <c r="X728" s="40"/>
      <c r="Y728" s="40"/>
      <c r="Z728" s="40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BB728" s="15"/>
      <c r="BC728" s="15"/>
      <c r="BD728" s="15"/>
      <c r="BE728" s="15"/>
      <c r="BF728" s="15"/>
      <c r="BG728" s="15"/>
      <c r="BK728" s="21"/>
      <c r="BL728" s="21"/>
      <c r="BP728" s="21"/>
      <c r="BQ728" s="21"/>
      <c r="BU728" s="21"/>
      <c r="BV728" s="21"/>
      <c r="BZ728" s="21"/>
      <c r="CA728" s="21"/>
    </row>
    <row r="729" spans="2:79" ht="14.25" customHeight="1" x14ac:dyDescent="0.35">
      <c r="B729" s="15"/>
      <c r="C729" s="15"/>
      <c r="D729" s="15"/>
      <c r="E729" s="15"/>
      <c r="F729" s="15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2"/>
      <c r="U729" s="40"/>
      <c r="V729" s="40"/>
      <c r="W729" s="40"/>
      <c r="X729" s="40"/>
      <c r="Y729" s="40"/>
      <c r="Z729" s="40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BB729" s="15"/>
      <c r="BC729" s="15"/>
      <c r="BD729" s="15"/>
      <c r="BE729" s="15"/>
      <c r="BF729" s="15"/>
      <c r="BG729" s="15"/>
      <c r="BK729" s="21"/>
      <c r="BL729" s="21"/>
      <c r="BP729" s="21"/>
      <c r="BQ729" s="21"/>
      <c r="BU729" s="21"/>
      <c r="BV729" s="21"/>
      <c r="BZ729" s="21"/>
      <c r="CA729" s="21"/>
    </row>
    <row r="730" spans="2:79" ht="14.25" customHeight="1" x14ac:dyDescent="0.35">
      <c r="B730" s="15"/>
      <c r="C730" s="15"/>
      <c r="D730" s="15"/>
      <c r="E730" s="15"/>
      <c r="F730" s="15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2"/>
      <c r="U730" s="40"/>
      <c r="V730" s="40"/>
      <c r="W730" s="40"/>
      <c r="X730" s="40"/>
      <c r="Y730" s="40"/>
      <c r="Z730" s="40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BB730" s="15"/>
      <c r="BC730" s="15"/>
      <c r="BD730" s="15"/>
      <c r="BE730" s="15"/>
      <c r="BF730" s="15"/>
      <c r="BG730" s="15"/>
      <c r="BK730" s="21"/>
      <c r="BL730" s="21"/>
      <c r="BP730" s="21"/>
      <c r="BQ730" s="21"/>
      <c r="BU730" s="21"/>
      <c r="BV730" s="21"/>
      <c r="BZ730" s="21"/>
      <c r="CA730" s="21"/>
    </row>
    <row r="731" spans="2:79" ht="14.25" customHeight="1" x14ac:dyDescent="0.35">
      <c r="B731" s="15"/>
      <c r="C731" s="15"/>
      <c r="D731" s="15"/>
      <c r="E731" s="15"/>
      <c r="F731" s="15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2"/>
      <c r="U731" s="40"/>
      <c r="V731" s="40"/>
      <c r="W731" s="40"/>
      <c r="X731" s="40"/>
      <c r="Y731" s="40"/>
      <c r="Z731" s="40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BB731" s="15"/>
      <c r="BC731" s="15"/>
      <c r="BD731" s="15"/>
      <c r="BE731" s="15"/>
      <c r="BF731" s="15"/>
      <c r="BG731" s="15"/>
      <c r="BK731" s="21"/>
      <c r="BL731" s="21"/>
      <c r="BP731" s="21"/>
      <c r="BQ731" s="21"/>
      <c r="BU731" s="21"/>
      <c r="BV731" s="21"/>
      <c r="BZ731" s="21"/>
      <c r="CA731" s="21"/>
    </row>
    <row r="732" spans="2:79" ht="14.25" customHeight="1" x14ac:dyDescent="0.35">
      <c r="B732" s="15"/>
      <c r="C732" s="15"/>
      <c r="D732" s="15"/>
      <c r="E732" s="15"/>
      <c r="F732" s="15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2"/>
      <c r="U732" s="40"/>
      <c r="V732" s="40"/>
      <c r="W732" s="40"/>
      <c r="X732" s="40"/>
      <c r="Y732" s="40"/>
      <c r="Z732" s="40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BB732" s="15"/>
      <c r="BC732" s="15"/>
      <c r="BD732" s="15"/>
      <c r="BE732" s="15"/>
      <c r="BF732" s="15"/>
      <c r="BG732" s="15"/>
      <c r="BK732" s="21"/>
      <c r="BL732" s="21"/>
      <c r="BP732" s="21"/>
      <c r="BQ732" s="21"/>
      <c r="BU732" s="21"/>
      <c r="BV732" s="21"/>
      <c r="BZ732" s="21"/>
      <c r="CA732" s="21"/>
    </row>
    <row r="733" spans="2:79" ht="14.25" customHeight="1" x14ac:dyDescent="0.35">
      <c r="B733" s="15"/>
      <c r="C733" s="15"/>
      <c r="D733" s="15"/>
      <c r="E733" s="15"/>
      <c r="F733" s="15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2"/>
      <c r="U733" s="40"/>
      <c r="V733" s="40"/>
      <c r="W733" s="40"/>
      <c r="X733" s="40"/>
      <c r="Y733" s="40"/>
      <c r="Z733" s="40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BB733" s="15"/>
      <c r="BC733" s="15"/>
      <c r="BD733" s="15"/>
      <c r="BE733" s="15"/>
      <c r="BF733" s="15"/>
      <c r="BG733" s="15"/>
      <c r="BK733" s="21"/>
      <c r="BL733" s="21"/>
      <c r="BP733" s="21"/>
      <c r="BQ733" s="21"/>
      <c r="BU733" s="21"/>
      <c r="BV733" s="21"/>
      <c r="BZ733" s="21"/>
      <c r="CA733" s="21"/>
    </row>
    <row r="734" spans="2:79" ht="14.25" customHeight="1" x14ac:dyDescent="0.35">
      <c r="B734" s="15"/>
      <c r="C734" s="15"/>
      <c r="D734" s="15"/>
      <c r="E734" s="15"/>
      <c r="F734" s="15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2"/>
      <c r="U734" s="40"/>
      <c r="V734" s="40"/>
      <c r="W734" s="40"/>
      <c r="X734" s="40"/>
      <c r="Y734" s="40"/>
      <c r="Z734" s="40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BB734" s="15"/>
      <c r="BC734" s="15"/>
      <c r="BD734" s="15"/>
      <c r="BE734" s="15"/>
      <c r="BF734" s="15"/>
      <c r="BG734" s="15"/>
      <c r="BK734" s="21"/>
      <c r="BL734" s="21"/>
      <c r="BP734" s="21"/>
      <c r="BQ734" s="21"/>
      <c r="BU734" s="21"/>
      <c r="BV734" s="21"/>
      <c r="BZ734" s="21"/>
      <c r="CA734" s="21"/>
    </row>
    <row r="735" spans="2:79" ht="14.25" customHeight="1" x14ac:dyDescent="0.35">
      <c r="B735" s="15"/>
      <c r="C735" s="15"/>
      <c r="D735" s="15"/>
      <c r="E735" s="15"/>
      <c r="F735" s="15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2"/>
      <c r="U735" s="40"/>
      <c r="V735" s="40"/>
      <c r="W735" s="40"/>
      <c r="X735" s="40"/>
      <c r="Y735" s="40"/>
      <c r="Z735" s="40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BB735" s="15"/>
      <c r="BC735" s="15"/>
      <c r="BD735" s="15"/>
      <c r="BE735" s="15"/>
      <c r="BF735" s="15"/>
      <c r="BG735" s="15"/>
      <c r="BK735" s="21"/>
      <c r="BL735" s="21"/>
      <c r="BP735" s="21"/>
      <c r="BQ735" s="21"/>
      <c r="BU735" s="21"/>
      <c r="BV735" s="21"/>
      <c r="BZ735" s="21"/>
      <c r="CA735" s="21"/>
    </row>
    <row r="736" spans="2:79" ht="14.25" customHeight="1" x14ac:dyDescent="0.35">
      <c r="B736" s="15"/>
      <c r="C736" s="15"/>
      <c r="D736" s="15"/>
      <c r="E736" s="15"/>
      <c r="F736" s="15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2"/>
      <c r="U736" s="40"/>
      <c r="V736" s="40"/>
      <c r="W736" s="40"/>
      <c r="X736" s="40"/>
      <c r="Y736" s="40"/>
      <c r="Z736" s="40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BB736" s="15"/>
      <c r="BC736" s="15"/>
      <c r="BD736" s="15"/>
      <c r="BE736" s="15"/>
      <c r="BF736" s="15"/>
      <c r="BG736" s="15"/>
      <c r="BK736" s="21"/>
      <c r="BL736" s="21"/>
      <c r="BP736" s="21"/>
      <c r="BQ736" s="21"/>
      <c r="BU736" s="21"/>
      <c r="BV736" s="21"/>
      <c r="BZ736" s="21"/>
      <c r="CA736" s="21"/>
    </row>
    <row r="737" spans="2:79" ht="14.25" customHeight="1" x14ac:dyDescent="0.35">
      <c r="B737" s="15"/>
      <c r="C737" s="15"/>
      <c r="D737" s="15"/>
      <c r="E737" s="15"/>
      <c r="F737" s="15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2"/>
      <c r="U737" s="40"/>
      <c r="V737" s="40"/>
      <c r="W737" s="40"/>
      <c r="X737" s="40"/>
      <c r="Y737" s="40"/>
      <c r="Z737" s="40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BB737" s="15"/>
      <c r="BC737" s="15"/>
      <c r="BD737" s="15"/>
      <c r="BE737" s="15"/>
      <c r="BF737" s="15"/>
      <c r="BG737" s="15"/>
      <c r="BK737" s="21"/>
      <c r="BL737" s="21"/>
      <c r="BP737" s="21"/>
      <c r="BQ737" s="21"/>
      <c r="BU737" s="21"/>
      <c r="BV737" s="21"/>
      <c r="BZ737" s="21"/>
      <c r="CA737" s="21"/>
    </row>
    <row r="738" spans="2:79" ht="14.25" customHeight="1" x14ac:dyDescent="0.35">
      <c r="B738" s="15"/>
      <c r="C738" s="15"/>
      <c r="D738" s="15"/>
      <c r="E738" s="15"/>
      <c r="F738" s="15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2"/>
      <c r="U738" s="40"/>
      <c r="V738" s="40"/>
      <c r="W738" s="40"/>
      <c r="X738" s="40"/>
      <c r="Y738" s="40"/>
      <c r="Z738" s="40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BB738" s="15"/>
      <c r="BC738" s="15"/>
      <c r="BD738" s="15"/>
      <c r="BE738" s="15"/>
      <c r="BF738" s="15"/>
      <c r="BG738" s="15"/>
      <c r="BK738" s="21"/>
      <c r="BL738" s="21"/>
      <c r="BP738" s="21"/>
      <c r="BQ738" s="21"/>
      <c r="BU738" s="21"/>
      <c r="BV738" s="21"/>
      <c r="BZ738" s="21"/>
      <c r="CA738" s="21"/>
    </row>
    <row r="739" spans="2:79" ht="14.25" customHeight="1" x14ac:dyDescent="0.35">
      <c r="B739" s="15"/>
      <c r="C739" s="15"/>
      <c r="D739" s="15"/>
      <c r="E739" s="15"/>
      <c r="F739" s="15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2"/>
      <c r="U739" s="40"/>
      <c r="V739" s="40"/>
      <c r="W739" s="40"/>
      <c r="X739" s="40"/>
      <c r="Y739" s="40"/>
      <c r="Z739" s="40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BB739" s="15"/>
      <c r="BC739" s="15"/>
      <c r="BD739" s="15"/>
      <c r="BE739" s="15"/>
      <c r="BF739" s="15"/>
      <c r="BG739" s="15"/>
      <c r="BK739" s="21"/>
      <c r="BL739" s="21"/>
      <c r="BP739" s="21"/>
      <c r="BQ739" s="21"/>
      <c r="BU739" s="21"/>
      <c r="BV739" s="21"/>
      <c r="BZ739" s="21"/>
      <c r="CA739" s="21"/>
    </row>
    <row r="740" spans="2:79" ht="14.25" customHeight="1" x14ac:dyDescent="0.35">
      <c r="B740" s="15"/>
      <c r="C740" s="15"/>
      <c r="D740" s="15"/>
      <c r="E740" s="15"/>
      <c r="F740" s="15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2"/>
      <c r="U740" s="40"/>
      <c r="V740" s="40"/>
      <c r="W740" s="40"/>
      <c r="X740" s="40"/>
      <c r="Y740" s="40"/>
      <c r="Z740" s="40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BB740" s="15"/>
      <c r="BC740" s="15"/>
      <c r="BD740" s="15"/>
      <c r="BE740" s="15"/>
      <c r="BF740" s="15"/>
      <c r="BG740" s="15"/>
      <c r="BK740" s="21"/>
      <c r="BL740" s="21"/>
      <c r="BP740" s="21"/>
      <c r="BQ740" s="21"/>
      <c r="BU740" s="21"/>
      <c r="BV740" s="21"/>
      <c r="BZ740" s="21"/>
      <c r="CA740" s="21"/>
    </row>
    <row r="741" spans="2:79" ht="14.25" customHeight="1" x14ac:dyDescent="0.35">
      <c r="B741" s="15"/>
      <c r="C741" s="15"/>
      <c r="D741" s="15"/>
      <c r="E741" s="15"/>
      <c r="F741" s="15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2"/>
      <c r="U741" s="40"/>
      <c r="V741" s="40"/>
      <c r="W741" s="40"/>
      <c r="X741" s="40"/>
      <c r="Y741" s="40"/>
      <c r="Z741" s="40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BB741" s="15"/>
      <c r="BC741" s="15"/>
      <c r="BD741" s="15"/>
      <c r="BE741" s="15"/>
      <c r="BF741" s="15"/>
      <c r="BG741" s="15"/>
      <c r="BK741" s="21"/>
      <c r="BL741" s="21"/>
      <c r="BP741" s="21"/>
      <c r="BQ741" s="21"/>
      <c r="BU741" s="21"/>
      <c r="BV741" s="21"/>
      <c r="BZ741" s="21"/>
      <c r="CA741" s="21"/>
    </row>
    <row r="742" spans="2:79" ht="14.25" customHeight="1" x14ac:dyDescent="0.35">
      <c r="B742" s="15"/>
      <c r="C742" s="15"/>
      <c r="D742" s="15"/>
      <c r="E742" s="15"/>
      <c r="F742" s="15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2"/>
      <c r="U742" s="40"/>
      <c r="V742" s="40"/>
      <c r="W742" s="40"/>
      <c r="X742" s="40"/>
      <c r="Y742" s="40"/>
      <c r="Z742" s="40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BB742" s="15"/>
      <c r="BC742" s="15"/>
      <c r="BD742" s="15"/>
      <c r="BE742" s="15"/>
      <c r="BF742" s="15"/>
      <c r="BG742" s="15"/>
      <c r="BK742" s="21"/>
      <c r="BL742" s="21"/>
      <c r="BP742" s="21"/>
      <c r="BQ742" s="21"/>
      <c r="BU742" s="21"/>
      <c r="BV742" s="21"/>
      <c r="BZ742" s="21"/>
      <c r="CA742" s="21"/>
    </row>
    <row r="743" spans="2:79" ht="14.25" customHeight="1" x14ac:dyDescent="0.35">
      <c r="B743" s="15"/>
      <c r="C743" s="15"/>
      <c r="D743" s="15"/>
      <c r="E743" s="15"/>
      <c r="F743" s="15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2"/>
      <c r="U743" s="40"/>
      <c r="V743" s="40"/>
      <c r="W743" s="40"/>
      <c r="X743" s="40"/>
      <c r="Y743" s="40"/>
      <c r="Z743" s="40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BB743" s="15"/>
      <c r="BC743" s="15"/>
      <c r="BD743" s="15"/>
      <c r="BE743" s="15"/>
      <c r="BF743" s="15"/>
      <c r="BG743" s="15"/>
      <c r="BK743" s="21"/>
      <c r="BL743" s="21"/>
      <c r="BP743" s="21"/>
      <c r="BQ743" s="21"/>
      <c r="BU743" s="21"/>
      <c r="BV743" s="21"/>
      <c r="BZ743" s="21"/>
      <c r="CA743" s="21"/>
    </row>
    <row r="744" spans="2:79" ht="14.25" customHeight="1" x14ac:dyDescent="0.35">
      <c r="B744" s="15"/>
      <c r="C744" s="15"/>
      <c r="D744" s="15"/>
      <c r="E744" s="15"/>
      <c r="F744" s="15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2"/>
      <c r="U744" s="40"/>
      <c r="V744" s="40"/>
      <c r="W744" s="40"/>
      <c r="X744" s="40"/>
      <c r="Y744" s="40"/>
      <c r="Z744" s="40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BB744" s="15"/>
      <c r="BC744" s="15"/>
      <c r="BD744" s="15"/>
      <c r="BE744" s="15"/>
      <c r="BF744" s="15"/>
      <c r="BG744" s="15"/>
      <c r="BK744" s="21"/>
      <c r="BL744" s="21"/>
      <c r="BP744" s="21"/>
      <c r="BQ744" s="21"/>
      <c r="BU744" s="21"/>
      <c r="BV744" s="21"/>
      <c r="BZ744" s="21"/>
      <c r="CA744" s="21"/>
    </row>
    <row r="745" spans="2:79" ht="14.25" customHeight="1" x14ac:dyDescent="0.35">
      <c r="B745" s="15"/>
      <c r="C745" s="15"/>
      <c r="D745" s="15"/>
      <c r="E745" s="15"/>
      <c r="F745" s="15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2"/>
      <c r="U745" s="40"/>
      <c r="V745" s="40"/>
      <c r="W745" s="40"/>
      <c r="X745" s="40"/>
      <c r="Y745" s="40"/>
      <c r="Z745" s="40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BB745" s="15"/>
      <c r="BC745" s="15"/>
      <c r="BD745" s="15"/>
      <c r="BE745" s="15"/>
      <c r="BF745" s="15"/>
      <c r="BG745" s="15"/>
      <c r="BK745" s="21"/>
      <c r="BL745" s="21"/>
      <c r="BP745" s="21"/>
      <c r="BQ745" s="21"/>
      <c r="BU745" s="21"/>
      <c r="BV745" s="21"/>
      <c r="BZ745" s="21"/>
      <c r="CA745" s="21"/>
    </row>
    <row r="746" spans="2:79" ht="14.25" customHeight="1" x14ac:dyDescent="0.35">
      <c r="B746" s="15"/>
      <c r="C746" s="15"/>
      <c r="D746" s="15"/>
      <c r="E746" s="15"/>
      <c r="F746" s="15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2"/>
      <c r="U746" s="40"/>
      <c r="V746" s="40"/>
      <c r="W746" s="40"/>
      <c r="X746" s="40"/>
      <c r="Y746" s="40"/>
      <c r="Z746" s="40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BB746" s="15"/>
      <c r="BC746" s="15"/>
      <c r="BD746" s="15"/>
      <c r="BE746" s="15"/>
      <c r="BF746" s="15"/>
      <c r="BG746" s="15"/>
      <c r="BK746" s="21"/>
      <c r="BL746" s="21"/>
      <c r="BP746" s="21"/>
      <c r="BQ746" s="21"/>
      <c r="BU746" s="21"/>
      <c r="BV746" s="21"/>
      <c r="BZ746" s="21"/>
      <c r="CA746" s="21"/>
    </row>
    <row r="747" spans="2:79" ht="14.25" customHeight="1" x14ac:dyDescent="0.35">
      <c r="B747" s="15"/>
      <c r="C747" s="15"/>
      <c r="D747" s="15"/>
      <c r="E747" s="15"/>
      <c r="F747" s="15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2"/>
      <c r="U747" s="40"/>
      <c r="V747" s="40"/>
      <c r="W747" s="40"/>
      <c r="X747" s="40"/>
      <c r="Y747" s="40"/>
      <c r="Z747" s="40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BB747" s="15"/>
      <c r="BC747" s="15"/>
      <c r="BD747" s="15"/>
      <c r="BE747" s="15"/>
      <c r="BF747" s="15"/>
      <c r="BG747" s="15"/>
      <c r="BK747" s="21"/>
      <c r="BL747" s="21"/>
      <c r="BP747" s="21"/>
      <c r="BQ747" s="21"/>
      <c r="BU747" s="21"/>
      <c r="BV747" s="21"/>
      <c r="BZ747" s="21"/>
      <c r="CA747" s="21"/>
    </row>
    <row r="748" spans="2:79" ht="14.25" customHeight="1" x14ac:dyDescent="0.35">
      <c r="B748" s="15"/>
      <c r="C748" s="15"/>
      <c r="D748" s="15"/>
      <c r="E748" s="15"/>
      <c r="F748" s="15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2"/>
      <c r="U748" s="40"/>
      <c r="V748" s="40"/>
      <c r="W748" s="40"/>
      <c r="X748" s="40"/>
      <c r="Y748" s="40"/>
      <c r="Z748" s="40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BB748" s="15"/>
      <c r="BC748" s="15"/>
      <c r="BD748" s="15"/>
      <c r="BE748" s="15"/>
      <c r="BF748" s="15"/>
      <c r="BG748" s="15"/>
      <c r="BK748" s="21"/>
      <c r="BL748" s="21"/>
      <c r="BP748" s="21"/>
      <c r="BQ748" s="21"/>
      <c r="BU748" s="21"/>
      <c r="BV748" s="21"/>
      <c r="BZ748" s="21"/>
      <c r="CA748" s="21"/>
    </row>
    <row r="749" spans="2:79" ht="14.25" customHeight="1" x14ac:dyDescent="0.35">
      <c r="B749" s="15"/>
      <c r="C749" s="15"/>
      <c r="D749" s="15"/>
      <c r="E749" s="15"/>
      <c r="F749" s="15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2"/>
      <c r="U749" s="40"/>
      <c r="V749" s="40"/>
      <c r="W749" s="40"/>
      <c r="X749" s="40"/>
      <c r="Y749" s="40"/>
      <c r="Z749" s="40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BB749" s="15"/>
      <c r="BC749" s="15"/>
      <c r="BD749" s="15"/>
      <c r="BE749" s="15"/>
      <c r="BF749" s="15"/>
      <c r="BG749" s="15"/>
      <c r="BK749" s="21"/>
      <c r="BL749" s="21"/>
      <c r="BP749" s="21"/>
      <c r="BQ749" s="21"/>
      <c r="BU749" s="21"/>
      <c r="BV749" s="21"/>
      <c r="BZ749" s="21"/>
      <c r="CA749" s="21"/>
    </row>
    <row r="750" spans="2:79" ht="14.25" customHeight="1" x14ac:dyDescent="0.35">
      <c r="B750" s="15"/>
      <c r="C750" s="15"/>
      <c r="D750" s="15"/>
      <c r="E750" s="15"/>
      <c r="F750" s="15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2"/>
      <c r="U750" s="40"/>
      <c r="V750" s="40"/>
      <c r="W750" s="40"/>
      <c r="X750" s="40"/>
      <c r="Y750" s="40"/>
      <c r="Z750" s="40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BB750" s="15"/>
      <c r="BC750" s="15"/>
      <c r="BD750" s="15"/>
      <c r="BE750" s="15"/>
      <c r="BF750" s="15"/>
      <c r="BG750" s="15"/>
      <c r="BK750" s="21"/>
      <c r="BL750" s="21"/>
      <c r="BP750" s="21"/>
      <c r="BQ750" s="21"/>
      <c r="BU750" s="21"/>
      <c r="BV750" s="21"/>
      <c r="BZ750" s="21"/>
      <c r="CA750" s="21"/>
    </row>
    <row r="751" spans="2:79" ht="14.25" customHeight="1" x14ac:dyDescent="0.35">
      <c r="B751" s="15"/>
      <c r="C751" s="15"/>
      <c r="D751" s="15"/>
      <c r="E751" s="15"/>
      <c r="F751" s="15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2"/>
      <c r="U751" s="40"/>
      <c r="V751" s="40"/>
      <c r="W751" s="40"/>
      <c r="X751" s="40"/>
      <c r="Y751" s="40"/>
      <c r="Z751" s="40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BB751" s="15"/>
      <c r="BC751" s="15"/>
      <c r="BD751" s="15"/>
      <c r="BE751" s="15"/>
      <c r="BF751" s="15"/>
      <c r="BG751" s="15"/>
      <c r="BK751" s="21"/>
      <c r="BL751" s="21"/>
      <c r="BP751" s="21"/>
      <c r="BQ751" s="21"/>
      <c r="BU751" s="21"/>
      <c r="BV751" s="21"/>
      <c r="BZ751" s="21"/>
      <c r="CA751" s="21"/>
    </row>
    <row r="752" spans="2:79" ht="14.25" customHeight="1" x14ac:dyDescent="0.35">
      <c r="B752" s="15"/>
      <c r="C752" s="15"/>
      <c r="D752" s="15"/>
      <c r="E752" s="15"/>
      <c r="F752" s="15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2"/>
      <c r="U752" s="40"/>
      <c r="V752" s="40"/>
      <c r="W752" s="40"/>
      <c r="X752" s="40"/>
      <c r="Y752" s="40"/>
      <c r="Z752" s="40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BB752" s="15"/>
      <c r="BC752" s="15"/>
      <c r="BD752" s="15"/>
      <c r="BE752" s="15"/>
      <c r="BF752" s="15"/>
      <c r="BG752" s="15"/>
      <c r="BK752" s="21"/>
      <c r="BL752" s="21"/>
      <c r="BP752" s="21"/>
      <c r="BQ752" s="21"/>
      <c r="BU752" s="21"/>
      <c r="BV752" s="21"/>
      <c r="BZ752" s="21"/>
      <c r="CA752" s="21"/>
    </row>
    <row r="753" spans="2:79" ht="14.25" customHeight="1" x14ac:dyDescent="0.35">
      <c r="B753" s="15"/>
      <c r="C753" s="15"/>
      <c r="D753" s="15"/>
      <c r="E753" s="15"/>
      <c r="F753" s="15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2"/>
      <c r="U753" s="40"/>
      <c r="V753" s="40"/>
      <c r="W753" s="40"/>
      <c r="X753" s="40"/>
      <c r="Y753" s="40"/>
      <c r="Z753" s="40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BB753" s="15"/>
      <c r="BC753" s="15"/>
      <c r="BD753" s="15"/>
      <c r="BE753" s="15"/>
      <c r="BF753" s="15"/>
      <c r="BG753" s="15"/>
      <c r="BK753" s="21"/>
      <c r="BL753" s="21"/>
      <c r="BP753" s="21"/>
      <c r="BQ753" s="21"/>
      <c r="BU753" s="21"/>
      <c r="BV753" s="21"/>
      <c r="BZ753" s="21"/>
      <c r="CA753" s="21"/>
    </row>
    <row r="754" spans="2:79" ht="14.25" customHeight="1" x14ac:dyDescent="0.35">
      <c r="B754" s="15"/>
      <c r="C754" s="15"/>
      <c r="D754" s="15"/>
      <c r="E754" s="15"/>
      <c r="F754" s="15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2"/>
      <c r="U754" s="40"/>
      <c r="V754" s="40"/>
      <c r="W754" s="40"/>
      <c r="X754" s="40"/>
      <c r="Y754" s="40"/>
      <c r="Z754" s="40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BB754" s="15"/>
      <c r="BC754" s="15"/>
      <c r="BD754" s="15"/>
      <c r="BE754" s="15"/>
      <c r="BF754" s="15"/>
      <c r="BG754" s="15"/>
      <c r="BK754" s="21"/>
      <c r="BL754" s="21"/>
      <c r="BP754" s="21"/>
      <c r="BQ754" s="21"/>
      <c r="BU754" s="21"/>
      <c r="BV754" s="21"/>
      <c r="BZ754" s="21"/>
      <c r="CA754" s="21"/>
    </row>
    <row r="755" spans="2:79" ht="14.25" customHeight="1" x14ac:dyDescent="0.35">
      <c r="B755" s="15"/>
      <c r="C755" s="15"/>
      <c r="D755" s="15"/>
      <c r="E755" s="15"/>
      <c r="F755" s="15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2"/>
      <c r="U755" s="40"/>
      <c r="V755" s="40"/>
      <c r="W755" s="40"/>
      <c r="X755" s="40"/>
      <c r="Y755" s="40"/>
      <c r="Z755" s="40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BB755" s="15"/>
      <c r="BC755" s="15"/>
      <c r="BD755" s="15"/>
      <c r="BE755" s="15"/>
      <c r="BF755" s="15"/>
      <c r="BG755" s="15"/>
      <c r="BK755" s="21"/>
      <c r="BL755" s="21"/>
      <c r="BP755" s="21"/>
      <c r="BQ755" s="21"/>
      <c r="BU755" s="21"/>
      <c r="BV755" s="21"/>
      <c r="BZ755" s="21"/>
      <c r="CA755" s="21"/>
    </row>
    <row r="756" spans="2:79" ht="14.25" customHeight="1" x14ac:dyDescent="0.35">
      <c r="B756" s="15"/>
      <c r="C756" s="15"/>
      <c r="D756" s="15"/>
      <c r="E756" s="15"/>
      <c r="F756" s="15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2"/>
      <c r="U756" s="40"/>
      <c r="V756" s="40"/>
      <c r="W756" s="40"/>
      <c r="X756" s="40"/>
      <c r="Y756" s="40"/>
      <c r="Z756" s="40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BB756" s="15"/>
      <c r="BC756" s="15"/>
      <c r="BD756" s="15"/>
      <c r="BE756" s="15"/>
      <c r="BF756" s="15"/>
      <c r="BG756" s="15"/>
      <c r="BK756" s="21"/>
      <c r="BL756" s="21"/>
      <c r="BP756" s="21"/>
      <c r="BQ756" s="21"/>
      <c r="BU756" s="21"/>
      <c r="BV756" s="21"/>
      <c r="BZ756" s="21"/>
      <c r="CA756" s="21"/>
    </row>
    <row r="757" spans="2:79" ht="14.25" customHeight="1" x14ac:dyDescent="0.35">
      <c r="B757" s="15"/>
      <c r="C757" s="15"/>
      <c r="D757" s="15"/>
      <c r="E757" s="15"/>
      <c r="F757" s="15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2"/>
      <c r="U757" s="40"/>
      <c r="V757" s="40"/>
      <c r="W757" s="40"/>
      <c r="X757" s="40"/>
      <c r="Y757" s="40"/>
      <c r="Z757" s="40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BB757" s="15"/>
      <c r="BC757" s="15"/>
      <c r="BD757" s="15"/>
      <c r="BE757" s="15"/>
      <c r="BF757" s="15"/>
      <c r="BG757" s="15"/>
      <c r="BK757" s="21"/>
      <c r="BL757" s="21"/>
      <c r="BP757" s="21"/>
      <c r="BQ757" s="21"/>
      <c r="BU757" s="21"/>
      <c r="BV757" s="21"/>
      <c r="BZ757" s="21"/>
      <c r="CA757" s="21"/>
    </row>
    <row r="758" spans="2:79" ht="14.25" customHeight="1" x14ac:dyDescent="0.35">
      <c r="B758" s="15"/>
      <c r="C758" s="15"/>
      <c r="D758" s="15"/>
      <c r="E758" s="15"/>
      <c r="F758" s="15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2"/>
      <c r="U758" s="40"/>
      <c r="V758" s="40"/>
      <c r="W758" s="40"/>
      <c r="X758" s="40"/>
      <c r="Y758" s="40"/>
      <c r="Z758" s="40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BB758" s="15"/>
      <c r="BC758" s="15"/>
      <c r="BD758" s="15"/>
      <c r="BE758" s="15"/>
      <c r="BF758" s="15"/>
      <c r="BG758" s="15"/>
      <c r="BK758" s="21"/>
      <c r="BL758" s="21"/>
      <c r="BP758" s="21"/>
      <c r="BQ758" s="21"/>
      <c r="BU758" s="21"/>
      <c r="BV758" s="21"/>
      <c r="BZ758" s="21"/>
      <c r="CA758" s="21"/>
    </row>
    <row r="759" spans="2:79" ht="14.25" customHeight="1" x14ac:dyDescent="0.35">
      <c r="B759" s="15"/>
      <c r="C759" s="15"/>
      <c r="D759" s="15"/>
      <c r="E759" s="15"/>
      <c r="F759" s="15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2"/>
      <c r="U759" s="40"/>
      <c r="V759" s="40"/>
      <c r="W759" s="40"/>
      <c r="X759" s="40"/>
      <c r="Y759" s="40"/>
      <c r="Z759" s="40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BB759" s="15"/>
      <c r="BC759" s="15"/>
      <c r="BD759" s="15"/>
      <c r="BE759" s="15"/>
      <c r="BF759" s="15"/>
      <c r="BG759" s="15"/>
      <c r="BK759" s="21"/>
      <c r="BL759" s="21"/>
      <c r="BP759" s="21"/>
      <c r="BQ759" s="21"/>
      <c r="BU759" s="21"/>
      <c r="BV759" s="21"/>
      <c r="BZ759" s="21"/>
      <c r="CA759" s="21"/>
    </row>
    <row r="760" spans="2:79" ht="14.25" customHeight="1" x14ac:dyDescent="0.35">
      <c r="B760" s="15"/>
      <c r="C760" s="15"/>
      <c r="D760" s="15"/>
      <c r="E760" s="15"/>
      <c r="F760" s="15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2"/>
      <c r="U760" s="40"/>
      <c r="V760" s="40"/>
      <c r="W760" s="40"/>
      <c r="X760" s="40"/>
      <c r="Y760" s="40"/>
      <c r="Z760" s="40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BB760" s="15"/>
      <c r="BC760" s="15"/>
      <c r="BD760" s="15"/>
      <c r="BE760" s="15"/>
      <c r="BF760" s="15"/>
      <c r="BG760" s="15"/>
      <c r="BK760" s="21"/>
      <c r="BL760" s="21"/>
      <c r="BP760" s="21"/>
      <c r="BQ760" s="21"/>
      <c r="BU760" s="21"/>
      <c r="BV760" s="21"/>
      <c r="BZ760" s="21"/>
      <c r="CA760" s="21"/>
    </row>
    <row r="761" spans="2:79" ht="14.25" customHeight="1" x14ac:dyDescent="0.35">
      <c r="B761" s="15"/>
      <c r="C761" s="15"/>
      <c r="D761" s="15"/>
      <c r="E761" s="15"/>
      <c r="F761" s="15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2"/>
      <c r="U761" s="40"/>
      <c r="V761" s="40"/>
      <c r="W761" s="40"/>
      <c r="X761" s="40"/>
      <c r="Y761" s="40"/>
      <c r="Z761" s="40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BB761" s="15"/>
      <c r="BC761" s="15"/>
      <c r="BD761" s="15"/>
      <c r="BE761" s="15"/>
      <c r="BF761" s="15"/>
      <c r="BG761" s="15"/>
      <c r="BK761" s="21"/>
      <c r="BL761" s="21"/>
      <c r="BP761" s="21"/>
      <c r="BQ761" s="21"/>
      <c r="BU761" s="21"/>
      <c r="BV761" s="21"/>
      <c r="BZ761" s="21"/>
      <c r="CA761" s="21"/>
    </row>
    <row r="762" spans="2:79" ht="14.25" customHeight="1" x14ac:dyDescent="0.35">
      <c r="B762" s="15"/>
      <c r="C762" s="15"/>
      <c r="D762" s="15"/>
      <c r="E762" s="15"/>
      <c r="F762" s="15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2"/>
      <c r="U762" s="40"/>
      <c r="V762" s="40"/>
      <c r="W762" s="40"/>
      <c r="X762" s="40"/>
      <c r="Y762" s="40"/>
      <c r="Z762" s="40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BB762" s="15"/>
      <c r="BC762" s="15"/>
      <c r="BD762" s="15"/>
      <c r="BE762" s="15"/>
      <c r="BF762" s="15"/>
      <c r="BG762" s="15"/>
      <c r="BK762" s="21"/>
      <c r="BL762" s="21"/>
      <c r="BP762" s="21"/>
      <c r="BQ762" s="21"/>
      <c r="BU762" s="21"/>
      <c r="BV762" s="21"/>
      <c r="BZ762" s="21"/>
      <c r="CA762" s="21"/>
    </row>
    <row r="763" spans="2:79" ht="14.25" customHeight="1" x14ac:dyDescent="0.35">
      <c r="B763" s="15"/>
      <c r="C763" s="15"/>
      <c r="D763" s="15"/>
      <c r="E763" s="15"/>
      <c r="F763" s="15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2"/>
      <c r="U763" s="40"/>
      <c r="V763" s="40"/>
      <c r="W763" s="40"/>
      <c r="X763" s="40"/>
      <c r="Y763" s="40"/>
      <c r="Z763" s="40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BB763" s="15"/>
      <c r="BC763" s="15"/>
      <c r="BD763" s="15"/>
      <c r="BE763" s="15"/>
      <c r="BF763" s="15"/>
      <c r="BG763" s="15"/>
      <c r="BK763" s="21"/>
      <c r="BL763" s="21"/>
      <c r="BP763" s="21"/>
      <c r="BQ763" s="21"/>
      <c r="BU763" s="21"/>
      <c r="BV763" s="21"/>
      <c r="BZ763" s="21"/>
      <c r="CA763" s="21"/>
    </row>
    <row r="764" spans="2:79" ht="14.25" customHeight="1" x14ac:dyDescent="0.35">
      <c r="B764" s="15"/>
      <c r="C764" s="15"/>
      <c r="D764" s="15"/>
      <c r="E764" s="15"/>
      <c r="F764" s="15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2"/>
      <c r="U764" s="40"/>
      <c r="V764" s="40"/>
      <c r="W764" s="40"/>
      <c r="X764" s="40"/>
      <c r="Y764" s="40"/>
      <c r="Z764" s="40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BB764" s="15"/>
      <c r="BC764" s="15"/>
      <c r="BD764" s="15"/>
      <c r="BE764" s="15"/>
      <c r="BF764" s="15"/>
      <c r="BG764" s="15"/>
      <c r="BK764" s="21"/>
      <c r="BL764" s="21"/>
      <c r="BP764" s="21"/>
      <c r="BQ764" s="21"/>
      <c r="BU764" s="21"/>
      <c r="BV764" s="21"/>
      <c r="BZ764" s="21"/>
      <c r="CA764" s="21"/>
    </row>
    <row r="765" spans="2:79" ht="14.25" customHeight="1" x14ac:dyDescent="0.35">
      <c r="B765" s="15"/>
      <c r="C765" s="15"/>
      <c r="D765" s="15"/>
      <c r="E765" s="15"/>
      <c r="F765" s="15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2"/>
      <c r="U765" s="40"/>
      <c r="V765" s="40"/>
      <c r="W765" s="40"/>
      <c r="X765" s="40"/>
      <c r="Y765" s="40"/>
      <c r="Z765" s="40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BB765" s="15"/>
      <c r="BC765" s="15"/>
      <c r="BD765" s="15"/>
      <c r="BE765" s="15"/>
      <c r="BF765" s="15"/>
      <c r="BG765" s="15"/>
      <c r="BK765" s="21"/>
      <c r="BL765" s="21"/>
      <c r="BP765" s="21"/>
      <c r="BQ765" s="21"/>
      <c r="BU765" s="21"/>
      <c r="BV765" s="21"/>
      <c r="BZ765" s="21"/>
      <c r="CA765" s="21"/>
    </row>
    <row r="766" spans="2:79" ht="14.25" customHeight="1" x14ac:dyDescent="0.35">
      <c r="B766" s="15"/>
      <c r="C766" s="15"/>
      <c r="D766" s="15"/>
      <c r="E766" s="15"/>
      <c r="F766" s="15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2"/>
      <c r="U766" s="40"/>
      <c r="V766" s="40"/>
      <c r="W766" s="40"/>
      <c r="X766" s="40"/>
      <c r="Y766" s="40"/>
      <c r="Z766" s="40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BB766" s="15"/>
      <c r="BC766" s="15"/>
      <c r="BD766" s="15"/>
      <c r="BE766" s="15"/>
      <c r="BF766" s="15"/>
      <c r="BG766" s="15"/>
      <c r="BK766" s="21"/>
      <c r="BL766" s="21"/>
      <c r="BP766" s="21"/>
      <c r="BQ766" s="21"/>
      <c r="BU766" s="21"/>
      <c r="BV766" s="21"/>
      <c r="BZ766" s="21"/>
      <c r="CA766" s="21"/>
    </row>
    <row r="767" spans="2:79" ht="14.25" customHeight="1" x14ac:dyDescent="0.35">
      <c r="B767" s="15"/>
      <c r="C767" s="15"/>
      <c r="D767" s="15"/>
      <c r="E767" s="15"/>
      <c r="F767" s="15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2"/>
      <c r="U767" s="40"/>
      <c r="V767" s="40"/>
      <c r="W767" s="40"/>
      <c r="X767" s="40"/>
      <c r="Y767" s="40"/>
      <c r="Z767" s="40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BB767" s="15"/>
      <c r="BC767" s="15"/>
      <c r="BD767" s="15"/>
      <c r="BE767" s="15"/>
      <c r="BF767" s="15"/>
      <c r="BG767" s="15"/>
      <c r="BK767" s="21"/>
      <c r="BL767" s="21"/>
      <c r="BP767" s="21"/>
      <c r="BQ767" s="21"/>
      <c r="BU767" s="21"/>
      <c r="BV767" s="21"/>
      <c r="BZ767" s="21"/>
      <c r="CA767" s="21"/>
    </row>
    <row r="768" spans="2:79" ht="14.25" customHeight="1" x14ac:dyDescent="0.35">
      <c r="B768" s="15"/>
      <c r="C768" s="15"/>
      <c r="D768" s="15"/>
      <c r="E768" s="15"/>
      <c r="F768" s="15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2"/>
      <c r="U768" s="40"/>
      <c r="V768" s="40"/>
      <c r="W768" s="40"/>
      <c r="X768" s="40"/>
      <c r="Y768" s="40"/>
      <c r="Z768" s="40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BB768" s="15"/>
      <c r="BC768" s="15"/>
      <c r="BD768" s="15"/>
      <c r="BE768" s="15"/>
      <c r="BF768" s="15"/>
      <c r="BG768" s="15"/>
      <c r="BK768" s="21"/>
      <c r="BL768" s="21"/>
      <c r="BP768" s="21"/>
      <c r="BQ768" s="21"/>
      <c r="BU768" s="21"/>
      <c r="BV768" s="21"/>
      <c r="BZ768" s="21"/>
      <c r="CA768" s="21"/>
    </row>
    <row r="769" spans="2:79" ht="14.25" customHeight="1" x14ac:dyDescent="0.35">
      <c r="B769" s="15"/>
      <c r="C769" s="15"/>
      <c r="D769" s="15"/>
      <c r="E769" s="15"/>
      <c r="F769" s="15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2"/>
      <c r="U769" s="40"/>
      <c r="V769" s="40"/>
      <c r="W769" s="40"/>
      <c r="X769" s="40"/>
      <c r="Y769" s="40"/>
      <c r="Z769" s="40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BB769" s="15"/>
      <c r="BC769" s="15"/>
      <c r="BD769" s="15"/>
      <c r="BE769" s="15"/>
      <c r="BF769" s="15"/>
      <c r="BG769" s="15"/>
      <c r="BK769" s="21"/>
      <c r="BL769" s="21"/>
      <c r="BP769" s="21"/>
      <c r="BQ769" s="21"/>
      <c r="BU769" s="21"/>
      <c r="BV769" s="21"/>
      <c r="BZ769" s="21"/>
      <c r="CA769" s="21"/>
    </row>
    <row r="770" spans="2:79" ht="14.25" customHeight="1" x14ac:dyDescent="0.35">
      <c r="B770" s="15"/>
      <c r="C770" s="15"/>
      <c r="D770" s="15"/>
      <c r="E770" s="15"/>
      <c r="F770" s="15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2"/>
      <c r="U770" s="40"/>
      <c r="V770" s="40"/>
      <c r="W770" s="40"/>
      <c r="X770" s="40"/>
      <c r="Y770" s="40"/>
      <c r="Z770" s="40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BB770" s="15"/>
      <c r="BC770" s="15"/>
      <c r="BD770" s="15"/>
      <c r="BE770" s="15"/>
      <c r="BF770" s="15"/>
      <c r="BG770" s="15"/>
      <c r="BK770" s="21"/>
      <c r="BL770" s="21"/>
      <c r="BP770" s="21"/>
      <c r="BQ770" s="21"/>
      <c r="BU770" s="21"/>
      <c r="BV770" s="21"/>
      <c r="BZ770" s="21"/>
      <c r="CA770" s="21"/>
    </row>
    <row r="771" spans="2:79" ht="14.25" customHeight="1" x14ac:dyDescent="0.35">
      <c r="B771" s="15"/>
      <c r="C771" s="15"/>
      <c r="D771" s="15"/>
      <c r="E771" s="15"/>
      <c r="F771" s="15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2"/>
      <c r="U771" s="40"/>
      <c r="V771" s="40"/>
      <c r="W771" s="40"/>
      <c r="X771" s="40"/>
      <c r="Y771" s="40"/>
      <c r="Z771" s="40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BB771" s="15"/>
      <c r="BC771" s="15"/>
      <c r="BD771" s="15"/>
      <c r="BE771" s="15"/>
      <c r="BF771" s="15"/>
      <c r="BG771" s="15"/>
      <c r="BK771" s="21"/>
      <c r="BL771" s="21"/>
      <c r="BP771" s="21"/>
      <c r="BQ771" s="21"/>
      <c r="BU771" s="21"/>
      <c r="BV771" s="21"/>
      <c r="BZ771" s="21"/>
      <c r="CA771" s="21"/>
    </row>
    <row r="772" spans="2:79" ht="14.25" customHeight="1" x14ac:dyDescent="0.35">
      <c r="B772" s="15"/>
      <c r="C772" s="15"/>
      <c r="D772" s="15"/>
      <c r="E772" s="15"/>
      <c r="F772" s="15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2"/>
      <c r="U772" s="40"/>
      <c r="V772" s="40"/>
      <c r="W772" s="40"/>
      <c r="X772" s="40"/>
      <c r="Y772" s="40"/>
      <c r="Z772" s="40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BB772" s="15"/>
      <c r="BC772" s="15"/>
      <c r="BD772" s="15"/>
      <c r="BE772" s="15"/>
      <c r="BF772" s="15"/>
      <c r="BG772" s="15"/>
      <c r="BK772" s="21"/>
      <c r="BL772" s="21"/>
      <c r="BP772" s="21"/>
      <c r="BQ772" s="21"/>
      <c r="BU772" s="21"/>
      <c r="BV772" s="21"/>
      <c r="BZ772" s="21"/>
      <c r="CA772" s="21"/>
    </row>
    <row r="773" spans="2:79" ht="14.25" customHeight="1" x14ac:dyDescent="0.35">
      <c r="B773" s="15"/>
      <c r="C773" s="15"/>
      <c r="D773" s="15"/>
      <c r="E773" s="15"/>
      <c r="F773" s="15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2"/>
      <c r="U773" s="40"/>
      <c r="V773" s="40"/>
      <c r="W773" s="40"/>
      <c r="X773" s="40"/>
      <c r="Y773" s="40"/>
      <c r="Z773" s="40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BB773" s="15"/>
      <c r="BC773" s="15"/>
      <c r="BD773" s="15"/>
      <c r="BE773" s="15"/>
      <c r="BF773" s="15"/>
      <c r="BG773" s="15"/>
      <c r="BK773" s="21"/>
      <c r="BL773" s="21"/>
      <c r="BP773" s="21"/>
      <c r="BQ773" s="21"/>
      <c r="BU773" s="21"/>
      <c r="BV773" s="21"/>
      <c r="BZ773" s="21"/>
      <c r="CA773" s="21"/>
    </row>
    <row r="774" spans="2:79" ht="14.25" customHeight="1" x14ac:dyDescent="0.35">
      <c r="B774" s="15"/>
      <c r="C774" s="15"/>
      <c r="D774" s="15"/>
      <c r="E774" s="15"/>
      <c r="F774" s="15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2"/>
      <c r="U774" s="40"/>
      <c r="V774" s="40"/>
      <c r="W774" s="40"/>
      <c r="X774" s="40"/>
      <c r="Y774" s="40"/>
      <c r="Z774" s="40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BB774" s="15"/>
      <c r="BC774" s="15"/>
      <c r="BD774" s="15"/>
      <c r="BE774" s="15"/>
      <c r="BF774" s="15"/>
      <c r="BG774" s="15"/>
      <c r="BK774" s="21"/>
      <c r="BL774" s="21"/>
      <c r="BP774" s="21"/>
      <c r="BQ774" s="21"/>
      <c r="BU774" s="21"/>
      <c r="BV774" s="21"/>
      <c r="BZ774" s="21"/>
      <c r="CA774" s="21"/>
    </row>
    <row r="775" spans="2:79" ht="14.25" customHeight="1" x14ac:dyDescent="0.35">
      <c r="B775" s="15"/>
      <c r="C775" s="15"/>
      <c r="D775" s="15"/>
      <c r="E775" s="15"/>
      <c r="F775" s="15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2"/>
      <c r="U775" s="40"/>
      <c r="V775" s="40"/>
      <c r="W775" s="40"/>
      <c r="X775" s="40"/>
      <c r="Y775" s="40"/>
      <c r="Z775" s="40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BB775" s="15"/>
      <c r="BC775" s="15"/>
      <c r="BD775" s="15"/>
      <c r="BE775" s="15"/>
      <c r="BF775" s="15"/>
      <c r="BG775" s="15"/>
      <c r="BK775" s="21"/>
      <c r="BL775" s="21"/>
      <c r="BP775" s="21"/>
      <c r="BQ775" s="21"/>
      <c r="BU775" s="21"/>
      <c r="BV775" s="21"/>
      <c r="BZ775" s="21"/>
      <c r="CA775" s="21"/>
    </row>
    <row r="776" spans="2:79" ht="14.25" customHeight="1" x14ac:dyDescent="0.35">
      <c r="B776" s="15"/>
      <c r="C776" s="15"/>
      <c r="D776" s="15"/>
      <c r="E776" s="15"/>
      <c r="F776" s="15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2"/>
      <c r="U776" s="40"/>
      <c r="V776" s="40"/>
      <c r="W776" s="40"/>
      <c r="X776" s="40"/>
      <c r="Y776" s="40"/>
      <c r="Z776" s="40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BB776" s="15"/>
      <c r="BC776" s="15"/>
      <c r="BD776" s="15"/>
      <c r="BE776" s="15"/>
      <c r="BF776" s="15"/>
      <c r="BG776" s="15"/>
      <c r="BK776" s="21"/>
      <c r="BL776" s="21"/>
      <c r="BP776" s="21"/>
      <c r="BQ776" s="21"/>
      <c r="BU776" s="21"/>
      <c r="BV776" s="21"/>
      <c r="BZ776" s="21"/>
      <c r="CA776" s="21"/>
    </row>
    <row r="777" spans="2:79" ht="14.25" customHeight="1" x14ac:dyDescent="0.35">
      <c r="B777" s="15"/>
      <c r="C777" s="15"/>
      <c r="D777" s="15"/>
      <c r="E777" s="15"/>
      <c r="F777" s="15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2"/>
      <c r="U777" s="40"/>
      <c r="V777" s="40"/>
      <c r="W777" s="40"/>
      <c r="X777" s="40"/>
      <c r="Y777" s="40"/>
      <c r="Z777" s="40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BB777" s="15"/>
      <c r="BC777" s="15"/>
      <c r="BD777" s="15"/>
      <c r="BE777" s="15"/>
      <c r="BF777" s="15"/>
      <c r="BG777" s="15"/>
      <c r="BK777" s="21"/>
      <c r="BL777" s="21"/>
      <c r="BP777" s="21"/>
      <c r="BQ777" s="21"/>
      <c r="BU777" s="21"/>
      <c r="BV777" s="21"/>
      <c r="BZ777" s="21"/>
      <c r="CA777" s="21"/>
    </row>
    <row r="778" spans="2:79" ht="14.25" customHeight="1" x14ac:dyDescent="0.35">
      <c r="B778" s="15"/>
      <c r="C778" s="15"/>
      <c r="D778" s="15"/>
      <c r="E778" s="15"/>
      <c r="F778" s="15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2"/>
      <c r="U778" s="40"/>
      <c r="V778" s="40"/>
      <c r="W778" s="40"/>
      <c r="X778" s="40"/>
      <c r="Y778" s="40"/>
      <c r="Z778" s="40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BB778" s="15"/>
      <c r="BC778" s="15"/>
      <c r="BD778" s="15"/>
      <c r="BE778" s="15"/>
      <c r="BF778" s="15"/>
      <c r="BG778" s="15"/>
      <c r="BK778" s="21"/>
      <c r="BL778" s="21"/>
      <c r="BP778" s="21"/>
      <c r="BQ778" s="21"/>
      <c r="BU778" s="21"/>
      <c r="BV778" s="21"/>
      <c r="BZ778" s="21"/>
      <c r="CA778" s="21"/>
    </row>
    <row r="779" spans="2:79" ht="14.25" customHeight="1" x14ac:dyDescent="0.35">
      <c r="B779" s="15"/>
      <c r="C779" s="15"/>
      <c r="D779" s="15"/>
      <c r="E779" s="15"/>
      <c r="F779" s="15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2"/>
      <c r="U779" s="40"/>
      <c r="V779" s="40"/>
      <c r="W779" s="40"/>
      <c r="X779" s="40"/>
      <c r="Y779" s="40"/>
      <c r="Z779" s="40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BB779" s="15"/>
      <c r="BC779" s="15"/>
      <c r="BD779" s="15"/>
      <c r="BE779" s="15"/>
      <c r="BF779" s="15"/>
      <c r="BG779" s="15"/>
      <c r="BK779" s="21"/>
      <c r="BL779" s="21"/>
      <c r="BP779" s="21"/>
      <c r="BQ779" s="21"/>
      <c r="BU779" s="21"/>
      <c r="BV779" s="21"/>
      <c r="BZ779" s="21"/>
      <c r="CA779" s="21"/>
    </row>
    <row r="780" spans="2:79" ht="14.25" customHeight="1" x14ac:dyDescent="0.35">
      <c r="B780" s="15"/>
      <c r="C780" s="15"/>
      <c r="D780" s="15"/>
      <c r="E780" s="15"/>
      <c r="F780" s="15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2"/>
      <c r="U780" s="40"/>
      <c r="V780" s="40"/>
      <c r="W780" s="40"/>
      <c r="X780" s="40"/>
      <c r="Y780" s="40"/>
      <c r="Z780" s="40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BB780" s="15"/>
      <c r="BC780" s="15"/>
      <c r="BD780" s="15"/>
      <c r="BE780" s="15"/>
      <c r="BF780" s="15"/>
      <c r="BG780" s="15"/>
      <c r="BK780" s="21"/>
      <c r="BL780" s="21"/>
      <c r="BP780" s="21"/>
      <c r="BQ780" s="21"/>
      <c r="BU780" s="21"/>
      <c r="BV780" s="21"/>
      <c r="BZ780" s="21"/>
      <c r="CA780" s="21"/>
    </row>
    <row r="781" spans="2:79" ht="14.25" customHeight="1" x14ac:dyDescent="0.35">
      <c r="B781" s="15"/>
      <c r="C781" s="15"/>
      <c r="D781" s="15"/>
      <c r="E781" s="15"/>
      <c r="F781" s="15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2"/>
      <c r="U781" s="40"/>
      <c r="V781" s="40"/>
      <c r="W781" s="40"/>
      <c r="X781" s="40"/>
      <c r="Y781" s="40"/>
      <c r="Z781" s="40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BB781" s="15"/>
      <c r="BC781" s="15"/>
      <c r="BD781" s="15"/>
      <c r="BE781" s="15"/>
      <c r="BF781" s="15"/>
      <c r="BG781" s="15"/>
      <c r="BK781" s="21"/>
      <c r="BL781" s="21"/>
      <c r="BP781" s="21"/>
      <c r="BQ781" s="21"/>
      <c r="BU781" s="21"/>
      <c r="BV781" s="21"/>
      <c r="BZ781" s="21"/>
      <c r="CA781" s="21"/>
    </row>
    <row r="782" spans="2:79" ht="14.25" customHeight="1" x14ac:dyDescent="0.35">
      <c r="B782" s="15"/>
      <c r="C782" s="15"/>
      <c r="D782" s="15"/>
      <c r="E782" s="15"/>
      <c r="F782" s="15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2"/>
      <c r="U782" s="40"/>
      <c r="V782" s="40"/>
      <c r="W782" s="40"/>
      <c r="X782" s="40"/>
      <c r="Y782" s="40"/>
      <c r="Z782" s="40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BB782" s="15"/>
      <c r="BC782" s="15"/>
      <c r="BD782" s="15"/>
      <c r="BE782" s="15"/>
      <c r="BF782" s="15"/>
      <c r="BG782" s="15"/>
      <c r="BK782" s="21"/>
      <c r="BL782" s="21"/>
      <c r="BP782" s="21"/>
      <c r="BQ782" s="21"/>
      <c r="BU782" s="21"/>
      <c r="BV782" s="21"/>
      <c r="BZ782" s="21"/>
      <c r="CA782" s="21"/>
    </row>
    <row r="783" spans="2:79" ht="14.25" customHeight="1" x14ac:dyDescent="0.35">
      <c r="B783" s="15"/>
      <c r="C783" s="15"/>
      <c r="D783" s="15"/>
      <c r="E783" s="15"/>
      <c r="F783" s="15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2"/>
      <c r="U783" s="40"/>
      <c r="V783" s="40"/>
      <c r="W783" s="40"/>
      <c r="X783" s="40"/>
      <c r="Y783" s="40"/>
      <c r="Z783" s="40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BB783" s="15"/>
      <c r="BC783" s="15"/>
      <c r="BD783" s="15"/>
      <c r="BE783" s="15"/>
      <c r="BF783" s="15"/>
      <c r="BG783" s="15"/>
      <c r="BK783" s="21"/>
      <c r="BL783" s="21"/>
      <c r="BP783" s="21"/>
      <c r="BQ783" s="21"/>
      <c r="BU783" s="21"/>
      <c r="BV783" s="21"/>
      <c r="BZ783" s="21"/>
      <c r="CA783" s="21"/>
    </row>
    <row r="784" spans="2:79" ht="14.25" customHeight="1" x14ac:dyDescent="0.35">
      <c r="B784" s="15"/>
      <c r="C784" s="15"/>
      <c r="D784" s="15"/>
      <c r="E784" s="15"/>
      <c r="F784" s="15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2"/>
      <c r="U784" s="40"/>
      <c r="V784" s="40"/>
      <c r="W784" s="40"/>
      <c r="X784" s="40"/>
      <c r="Y784" s="40"/>
      <c r="Z784" s="40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BB784" s="15"/>
      <c r="BC784" s="15"/>
      <c r="BD784" s="15"/>
      <c r="BE784" s="15"/>
      <c r="BF784" s="15"/>
      <c r="BG784" s="15"/>
      <c r="BK784" s="21"/>
      <c r="BL784" s="21"/>
      <c r="BP784" s="21"/>
      <c r="BQ784" s="21"/>
      <c r="BU784" s="21"/>
      <c r="BV784" s="21"/>
      <c r="BZ784" s="21"/>
      <c r="CA784" s="21"/>
    </row>
    <row r="785" spans="2:79" ht="14.25" customHeight="1" x14ac:dyDescent="0.35">
      <c r="B785" s="15"/>
      <c r="C785" s="15"/>
      <c r="D785" s="15"/>
      <c r="E785" s="15"/>
      <c r="F785" s="15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2"/>
      <c r="U785" s="40"/>
      <c r="V785" s="40"/>
      <c r="W785" s="40"/>
      <c r="X785" s="40"/>
      <c r="Y785" s="40"/>
      <c r="Z785" s="40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BB785" s="15"/>
      <c r="BC785" s="15"/>
      <c r="BD785" s="15"/>
      <c r="BE785" s="15"/>
      <c r="BF785" s="15"/>
      <c r="BG785" s="15"/>
      <c r="BK785" s="21"/>
      <c r="BL785" s="21"/>
      <c r="BP785" s="21"/>
      <c r="BQ785" s="21"/>
      <c r="BU785" s="21"/>
      <c r="BV785" s="21"/>
      <c r="BZ785" s="21"/>
      <c r="CA785" s="21"/>
    </row>
    <row r="786" spans="2:79" ht="14.25" customHeight="1" x14ac:dyDescent="0.35">
      <c r="B786" s="15"/>
      <c r="C786" s="15"/>
      <c r="D786" s="15"/>
      <c r="E786" s="15"/>
      <c r="F786" s="15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2"/>
      <c r="U786" s="40"/>
      <c r="V786" s="40"/>
      <c r="W786" s="40"/>
      <c r="X786" s="40"/>
      <c r="Y786" s="40"/>
      <c r="Z786" s="40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BB786" s="15"/>
      <c r="BC786" s="15"/>
      <c r="BD786" s="15"/>
      <c r="BE786" s="15"/>
      <c r="BF786" s="15"/>
      <c r="BG786" s="15"/>
      <c r="BK786" s="21"/>
      <c r="BL786" s="21"/>
      <c r="BP786" s="21"/>
      <c r="BQ786" s="21"/>
      <c r="BU786" s="21"/>
      <c r="BV786" s="21"/>
      <c r="BZ786" s="21"/>
      <c r="CA786" s="21"/>
    </row>
    <row r="787" spans="2:79" ht="14.25" customHeight="1" x14ac:dyDescent="0.35">
      <c r="B787" s="15"/>
      <c r="C787" s="15"/>
      <c r="D787" s="15"/>
      <c r="E787" s="15"/>
      <c r="F787" s="15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2"/>
      <c r="U787" s="40"/>
      <c r="V787" s="40"/>
      <c r="W787" s="40"/>
      <c r="X787" s="40"/>
      <c r="Y787" s="40"/>
      <c r="Z787" s="40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BB787" s="15"/>
      <c r="BC787" s="15"/>
      <c r="BD787" s="15"/>
      <c r="BE787" s="15"/>
      <c r="BF787" s="15"/>
      <c r="BG787" s="15"/>
      <c r="BK787" s="21"/>
      <c r="BL787" s="21"/>
      <c r="BP787" s="21"/>
      <c r="BQ787" s="21"/>
      <c r="BU787" s="21"/>
      <c r="BV787" s="21"/>
      <c r="BZ787" s="21"/>
      <c r="CA787" s="21"/>
    </row>
    <row r="788" spans="2:79" ht="14.25" customHeight="1" x14ac:dyDescent="0.35">
      <c r="B788" s="15"/>
      <c r="C788" s="15"/>
      <c r="D788" s="15"/>
      <c r="E788" s="15"/>
      <c r="F788" s="15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2"/>
      <c r="U788" s="40"/>
      <c r="V788" s="40"/>
      <c r="W788" s="40"/>
      <c r="X788" s="40"/>
      <c r="Y788" s="40"/>
      <c r="Z788" s="40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BB788" s="15"/>
      <c r="BC788" s="15"/>
      <c r="BD788" s="15"/>
      <c r="BE788" s="15"/>
      <c r="BF788" s="15"/>
      <c r="BG788" s="15"/>
      <c r="BK788" s="21"/>
      <c r="BL788" s="21"/>
      <c r="BP788" s="21"/>
      <c r="BQ788" s="21"/>
      <c r="BU788" s="21"/>
      <c r="BV788" s="21"/>
      <c r="BZ788" s="21"/>
      <c r="CA788" s="21"/>
    </row>
    <row r="789" spans="2:79" ht="14.25" customHeight="1" x14ac:dyDescent="0.35">
      <c r="B789" s="15"/>
      <c r="C789" s="15"/>
      <c r="D789" s="15"/>
      <c r="E789" s="15"/>
      <c r="F789" s="15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2"/>
      <c r="U789" s="40"/>
      <c r="V789" s="40"/>
      <c r="W789" s="40"/>
      <c r="X789" s="40"/>
      <c r="Y789" s="40"/>
      <c r="Z789" s="40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BB789" s="15"/>
      <c r="BC789" s="15"/>
      <c r="BD789" s="15"/>
      <c r="BE789" s="15"/>
      <c r="BF789" s="15"/>
      <c r="BG789" s="15"/>
      <c r="BK789" s="21"/>
      <c r="BL789" s="21"/>
      <c r="BP789" s="21"/>
      <c r="BQ789" s="21"/>
      <c r="BU789" s="21"/>
      <c r="BV789" s="21"/>
      <c r="BZ789" s="21"/>
      <c r="CA789" s="21"/>
    </row>
    <row r="790" spans="2:79" ht="14.25" customHeight="1" x14ac:dyDescent="0.35">
      <c r="B790" s="15"/>
      <c r="C790" s="15"/>
      <c r="D790" s="15"/>
      <c r="E790" s="15"/>
      <c r="F790" s="15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2"/>
      <c r="U790" s="40"/>
      <c r="V790" s="40"/>
      <c r="W790" s="40"/>
      <c r="X790" s="40"/>
      <c r="Y790" s="40"/>
      <c r="Z790" s="40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BB790" s="15"/>
      <c r="BC790" s="15"/>
      <c r="BD790" s="15"/>
      <c r="BE790" s="15"/>
      <c r="BF790" s="15"/>
      <c r="BG790" s="15"/>
      <c r="BK790" s="21"/>
      <c r="BL790" s="21"/>
      <c r="BP790" s="21"/>
      <c r="BQ790" s="21"/>
      <c r="BU790" s="21"/>
      <c r="BV790" s="21"/>
      <c r="BZ790" s="21"/>
      <c r="CA790" s="21"/>
    </row>
    <row r="791" spans="2:79" ht="14.25" customHeight="1" x14ac:dyDescent="0.35">
      <c r="B791" s="15"/>
      <c r="C791" s="15"/>
      <c r="D791" s="15"/>
      <c r="E791" s="15"/>
      <c r="F791" s="15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2"/>
      <c r="U791" s="40"/>
      <c r="V791" s="40"/>
      <c r="W791" s="40"/>
      <c r="X791" s="40"/>
      <c r="Y791" s="40"/>
      <c r="Z791" s="40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BB791" s="15"/>
      <c r="BC791" s="15"/>
      <c r="BD791" s="15"/>
      <c r="BE791" s="15"/>
      <c r="BF791" s="15"/>
      <c r="BG791" s="15"/>
      <c r="BK791" s="21"/>
      <c r="BL791" s="21"/>
      <c r="BP791" s="21"/>
      <c r="BQ791" s="21"/>
      <c r="BU791" s="21"/>
      <c r="BV791" s="21"/>
      <c r="BZ791" s="21"/>
      <c r="CA791" s="21"/>
    </row>
    <row r="792" spans="2:79" ht="14.25" customHeight="1" x14ac:dyDescent="0.35">
      <c r="B792" s="15"/>
      <c r="C792" s="15"/>
      <c r="D792" s="15"/>
      <c r="E792" s="15"/>
      <c r="F792" s="15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2"/>
      <c r="U792" s="40"/>
      <c r="V792" s="40"/>
      <c r="W792" s="40"/>
      <c r="X792" s="40"/>
      <c r="Y792" s="40"/>
      <c r="Z792" s="40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BB792" s="15"/>
      <c r="BC792" s="15"/>
      <c r="BD792" s="15"/>
      <c r="BE792" s="15"/>
      <c r="BF792" s="15"/>
      <c r="BG792" s="15"/>
      <c r="BK792" s="21"/>
      <c r="BL792" s="21"/>
      <c r="BP792" s="21"/>
      <c r="BQ792" s="21"/>
      <c r="BU792" s="21"/>
      <c r="BV792" s="21"/>
      <c r="BZ792" s="21"/>
      <c r="CA792" s="21"/>
    </row>
    <row r="793" spans="2:79" ht="14.25" customHeight="1" x14ac:dyDescent="0.35">
      <c r="B793" s="15"/>
      <c r="C793" s="15"/>
      <c r="D793" s="15"/>
      <c r="E793" s="15"/>
      <c r="F793" s="15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2"/>
      <c r="U793" s="40"/>
      <c r="V793" s="40"/>
      <c r="W793" s="40"/>
      <c r="X793" s="40"/>
      <c r="Y793" s="40"/>
      <c r="Z793" s="40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BB793" s="15"/>
      <c r="BC793" s="15"/>
      <c r="BD793" s="15"/>
      <c r="BE793" s="15"/>
      <c r="BF793" s="15"/>
      <c r="BG793" s="15"/>
      <c r="BK793" s="21"/>
      <c r="BL793" s="21"/>
      <c r="BP793" s="21"/>
      <c r="BQ793" s="21"/>
      <c r="BU793" s="21"/>
      <c r="BV793" s="21"/>
      <c r="BZ793" s="21"/>
      <c r="CA793" s="21"/>
    </row>
    <row r="794" spans="2:79" ht="14.25" customHeight="1" x14ac:dyDescent="0.35">
      <c r="B794" s="15"/>
      <c r="C794" s="15"/>
      <c r="D794" s="15"/>
      <c r="E794" s="15"/>
      <c r="F794" s="15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2"/>
      <c r="U794" s="40"/>
      <c r="V794" s="40"/>
      <c r="W794" s="40"/>
      <c r="X794" s="40"/>
      <c r="Y794" s="40"/>
      <c r="Z794" s="40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BB794" s="15"/>
      <c r="BC794" s="15"/>
      <c r="BD794" s="15"/>
      <c r="BE794" s="15"/>
      <c r="BF794" s="15"/>
      <c r="BG794" s="15"/>
      <c r="BK794" s="21"/>
      <c r="BL794" s="21"/>
      <c r="BP794" s="21"/>
      <c r="BQ794" s="21"/>
      <c r="BU794" s="21"/>
      <c r="BV794" s="21"/>
      <c r="BZ794" s="21"/>
      <c r="CA794" s="21"/>
    </row>
    <row r="795" spans="2:79" ht="14.25" customHeight="1" x14ac:dyDescent="0.35">
      <c r="B795" s="15"/>
      <c r="C795" s="15"/>
      <c r="D795" s="15"/>
      <c r="E795" s="15"/>
      <c r="F795" s="15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2"/>
      <c r="U795" s="40"/>
      <c r="V795" s="40"/>
      <c r="W795" s="40"/>
      <c r="X795" s="40"/>
      <c r="Y795" s="40"/>
      <c r="Z795" s="40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BB795" s="15"/>
      <c r="BC795" s="15"/>
      <c r="BD795" s="15"/>
      <c r="BE795" s="15"/>
      <c r="BF795" s="15"/>
      <c r="BG795" s="15"/>
      <c r="BK795" s="21"/>
      <c r="BL795" s="21"/>
      <c r="BP795" s="21"/>
      <c r="BQ795" s="21"/>
      <c r="BU795" s="21"/>
      <c r="BV795" s="21"/>
      <c r="BZ795" s="21"/>
      <c r="CA795" s="21"/>
    </row>
    <row r="796" spans="2:79" ht="14.25" customHeight="1" x14ac:dyDescent="0.35">
      <c r="B796" s="15"/>
      <c r="C796" s="15"/>
      <c r="D796" s="15"/>
      <c r="E796" s="15"/>
      <c r="F796" s="15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2"/>
      <c r="U796" s="40"/>
      <c r="V796" s="40"/>
      <c r="W796" s="40"/>
      <c r="X796" s="40"/>
      <c r="Y796" s="40"/>
      <c r="Z796" s="40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BB796" s="15"/>
      <c r="BC796" s="15"/>
      <c r="BD796" s="15"/>
      <c r="BE796" s="15"/>
      <c r="BF796" s="15"/>
      <c r="BG796" s="15"/>
      <c r="BK796" s="21"/>
      <c r="BL796" s="21"/>
      <c r="BP796" s="21"/>
      <c r="BQ796" s="21"/>
      <c r="BU796" s="21"/>
      <c r="BV796" s="21"/>
      <c r="BZ796" s="21"/>
      <c r="CA796" s="21"/>
    </row>
    <row r="797" spans="2:79" ht="14.25" customHeight="1" x14ac:dyDescent="0.35">
      <c r="B797" s="15"/>
      <c r="C797" s="15"/>
      <c r="D797" s="15"/>
      <c r="E797" s="15"/>
      <c r="F797" s="15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2"/>
      <c r="U797" s="40"/>
      <c r="V797" s="40"/>
      <c r="W797" s="40"/>
      <c r="X797" s="40"/>
      <c r="Y797" s="40"/>
      <c r="Z797" s="40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BB797" s="15"/>
      <c r="BC797" s="15"/>
      <c r="BD797" s="15"/>
      <c r="BE797" s="15"/>
      <c r="BF797" s="15"/>
      <c r="BG797" s="15"/>
      <c r="BK797" s="21"/>
      <c r="BL797" s="21"/>
      <c r="BP797" s="21"/>
      <c r="BQ797" s="21"/>
      <c r="BU797" s="21"/>
      <c r="BV797" s="21"/>
      <c r="BZ797" s="21"/>
      <c r="CA797" s="21"/>
    </row>
    <row r="798" spans="2:79" ht="14.25" customHeight="1" x14ac:dyDescent="0.35">
      <c r="B798" s="15"/>
      <c r="C798" s="15"/>
      <c r="D798" s="15"/>
      <c r="E798" s="15"/>
      <c r="F798" s="15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2"/>
      <c r="U798" s="40"/>
      <c r="V798" s="40"/>
      <c r="W798" s="40"/>
      <c r="X798" s="40"/>
      <c r="Y798" s="40"/>
      <c r="Z798" s="40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BB798" s="15"/>
      <c r="BC798" s="15"/>
      <c r="BD798" s="15"/>
      <c r="BE798" s="15"/>
      <c r="BF798" s="15"/>
      <c r="BG798" s="15"/>
      <c r="BK798" s="21"/>
      <c r="BL798" s="21"/>
      <c r="BP798" s="21"/>
      <c r="BQ798" s="21"/>
      <c r="BU798" s="21"/>
      <c r="BV798" s="21"/>
      <c r="BZ798" s="21"/>
      <c r="CA798" s="21"/>
    </row>
    <row r="799" spans="2:79" ht="14.25" customHeight="1" x14ac:dyDescent="0.35">
      <c r="B799" s="15"/>
      <c r="C799" s="15"/>
      <c r="D799" s="15"/>
      <c r="E799" s="15"/>
      <c r="F799" s="15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2"/>
      <c r="U799" s="40"/>
      <c r="V799" s="40"/>
      <c r="W799" s="40"/>
      <c r="X799" s="40"/>
      <c r="Y799" s="40"/>
      <c r="Z799" s="40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BB799" s="15"/>
      <c r="BC799" s="15"/>
      <c r="BD799" s="15"/>
      <c r="BE799" s="15"/>
      <c r="BF799" s="15"/>
      <c r="BG799" s="15"/>
      <c r="BK799" s="21"/>
      <c r="BL799" s="21"/>
      <c r="BP799" s="21"/>
      <c r="BQ799" s="21"/>
      <c r="BU799" s="21"/>
      <c r="BV799" s="21"/>
      <c r="BZ799" s="21"/>
      <c r="CA799" s="21"/>
    </row>
    <row r="800" spans="2:79" ht="14.25" customHeight="1" x14ac:dyDescent="0.35">
      <c r="B800" s="15"/>
      <c r="C800" s="15"/>
      <c r="D800" s="15"/>
      <c r="E800" s="15"/>
      <c r="F800" s="15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2"/>
      <c r="U800" s="40"/>
      <c r="V800" s="40"/>
      <c r="W800" s="40"/>
      <c r="X800" s="40"/>
      <c r="Y800" s="40"/>
      <c r="Z800" s="40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BB800" s="15"/>
      <c r="BC800" s="15"/>
      <c r="BD800" s="15"/>
      <c r="BE800" s="15"/>
      <c r="BF800" s="15"/>
      <c r="BG800" s="15"/>
      <c r="BK800" s="21"/>
      <c r="BL800" s="21"/>
      <c r="BP800" s="21"/>
      <c r="BQ800" s="21"/>
      <c r="BU800" s="21"/>
      <c r="BV800" s="21"/>
      <c r="BZ800" s="21"/>
      <c r="CA800" s="21"/>
    </row>
    <row r="801" spans="2:79" ht="14.25" customHeight="1" x14ac:dyDescent="0.35">
      <c r="B801" s="15"/>
      <c r="C801" s="15"/>
      <c r="D801" s="15"/>
      <c r="E801" s="15"/>
      <c r="F801" s="15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2"/>
      <c r="U801" s="40"/>
      <c r="V801" s="40"/>
      <c r="W801" s="40"/>
      <c r="X801" s="40"/>
      <c r="Y801" s="40"/>
      <c r="Z801" s="40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BB801" s="15"/>
      <c r="BC801" s="15"/>
      <c r="BD801" s="15"/>
      <c r="BE801" s="15"/>
      <c r="BF801" s="15"/>
      <c r="BG801" s="15"/>
      <c r="BK801" s="21"/>
      <c r="BL801" s="21"/>
      <c r="BP801" s="21"/>
      <c r="BQ801" s="21"/>
      <c r="BU801" s="21"/>
      <c r="BV801" s="21"/>
      <c r="BZ801" s="21"/>
      <c r="CA801" s="21"/>
    </row>
    <row r="802" spans="2:79" ht="14.25" customHeight="1" x14ac:dyDescent="0.35">
      <c r="B802" s="15"/>
      <c r="C802" s="15"/>
      <c r="D802" s="15"/>
      <c r="E802" s="15"/>
      <c r="F802" s="15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2"/>
      <c r="U802" s="40"/>
      <c r="V802" s="40"/>
      <c r="W802" s="40"/>
      <c r="X802" s="40"/>
      <c r="Y802" s="40"/>
      <c r="Z802" s="40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BB802" s="15"/>
      <c r="BC802" s="15"/>
      <c r="BD802" s="15"/>
      <c r="BE802" s="15"/>
      <c r="BF802" s="15"/>
      <c r="BG802" s="15"/>
      <c r="BK802" s="21"/>
      <c r="BL802" s="21"/>
      <c r="BP802" s="21"/>
      <c r="BQ802" s="21"/>
      <c r="BU802" s="21"/>
      <c r="BV802" s="21"/>
      <c r="BZ802" s="21"/>
      <c r="CA802" s="21"/>
    </row>
    <row r="803" spans="2:79" ht="14.25" customHeight="1" x14ac:dyDescent="0.35">
      <c r="B803" s="15"/>
      <c r="C803" s="15"/>
      <c r="D803" s="15"/>
      <c r="E803" s="15"/>
      <c r="F803" s="15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2"/>
      <c r="U803" s="40"/>
      <c r="V803" s="40"/>
      <c r="W803" s="40"/>
      <c r="X803" s="40"/>
      <c r="Y803" s="40"/>
      <c r="Z803" s="40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BB803" s="15"/>
      <c r="BC803" s="15"/>
      <c r="BD803" s="15"/>
      <c r="BE803" s="15"/>
      <c r="BF803" s="15"/>
      <c r="BG803" s="15"/>
      <c r="BK803" s="21"/>
      <c r="BL803" s="21"/>
      <c r="BP803" s="21"/>
      <c r="BQ803" s="21"/>
      <c r="BU803" s="21"/>
      <c r="BV803" s="21"/>
      <c r="BZ803" s="21"/>
      <c r="CA803" s="21"/>
    </row>
    <row r="804" spans="2:79" ht="14.25" customHeight="1" x14ac:dyDescent="0.35">
      <c r="B804" s="15"/>
      <c r="C804" s="15"/>
      <c r="D804" s="15"/>
      <c r="E804" s="15"/>
      <c r="F804" s="15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2"/>
      <c r="U804" s="40"/>
      <c r="V804" s="40"/>
      <c r="W804" s="40"/>
      <c r="X804" s="40"/>
      <c r="Y804" s="40"/>
      <c r="Z804" s="40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BB804" s="15"/>
      <c r="BC804" s="15"/>
      <c r="BD804" s="15"/>
      <c r="BE804" s="15"/>
      <c r="BF804" s="15"/>
      <c r="BG804" s="15"/>
      <c r="BK804" s="21"/>
      <c r="BL804" s="21"/>
      <c r="BP804" s="21"/>
      <c r="BQ804" s="21"/>
      <c r="BU804" s="21"/>
      <c r="BV804" s="21"/>
      <c r="BZ804" s="21"/>
      <c r="CA804" s="21"/>
    </row>
    <row r="805" spans="2:79" ht="14.25" customHeight="1" x14ac:dyDescent="0.35">
      <c r="B805" s="15"/>
      <c r="C805" s="15"/>
      <c r="D805" s="15"/>
      <c r="E805" s="15"/>
      <c r="F805" s="15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2"/>
      <c r="U805" s="40"/>
      <c r="V805" s="40"/>
      <c r="W805" s="40"/>
      <c r="X805" s="40"/>
      <c r="Y805" s="40"/>
      <c r="Z805" s="40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BB805" s="15"/>
      <c r="BC805" s="15"/>
      <c r="BD805" s="15"/>
      <c r="BE805" s="15"/>
      <c r="BF805" s="15"/>
      <c r="BG805" s="15"/>
      <c r="BK805" s="21"/>
      <c r="BL805" s="21"/>
      <c r="BP805" s="21"/>
      <c r="BQ805" s="21"/>
      <c r="BU805" s="21"/>
      <c r="BV805" s="21"/>
      <c r="BZ805" s="21"/>
      <c r="CA805" s="21"/>
    </row>
    <row r="806" spans="2:79" ht="14.25" customHeight="1" x14ac:dyDescent="0.35">
      <c r="B806" s="15"/>
      <c r="C806" s="15"/>
      <c r="D806" s="15"/>
      <c r="E806" s="15"/>
      <c r="F806" s="15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2"/>
      <c r="U806" s="40"/>
      <c r="V806" s="40"/>
      <c r="W806" s="40"/>
      <c r="X806" s="40"/>
      <c r="Y806" s="40"/>
      <c r="Z806" s="40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BB806" s="15"/>
      <c r="BC806" s="15"/>
      <c r="BD806" s="15"/>
      <c r="BE806" s="15"/>
      <c r="BF806" s="15"/>
      <c r="BG806" s="15"/>
      <c r="BK806" s="21"/>
      <c r="BL806" s="21"/>
      <c r="BP806" s="21"/>
      <c r="BQ806" s="21"/>
      <c r="BU806" s="21"/>
      <c r="BV806" s="21"/>
      <c r="BZ806" s="21"/>
      <c r="CA806" s="21"/>
    </row>
    <row r="807" spans="2:79" ht="14.25" customHeight="1" x14ac:dyDescent="0.35">
      <c r="B807" s="15"/>
      <c r="C807" s="15"/>
      <c r="D807" s="15"/>
      <c r="E807" s="15"/>
      <c r="F807" s="15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2"/>
      <c r="U807" s="40"/>
      <c r="V807" s="40"/>
      <c r="W807" s="40"/>
      <c r="X807" s="40"/>
      <c r="Y807" s="40"/>
      <c r="Z807" s="40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BB807" s="15"/>
      <c r="BC807" s="15"/>
      <c r="BD807" s="15"/>
      <c r="BE807" s="15"/>
      <c r="BF807" s="15"/>
      <c r="BG807" s="15"/>
      <c r="BK807" s="21"/>
      <c r="BL807" s="21"/>
      <c r="BP807" s="21"/>
      <c r="BQ807" s="21"/>
      <c r="BU807" s="21"/>
      <c r="BV807" s="21"/>
      <c r="BZ807" s="21"/>
      <c r="CA807" s="21"/>
    </row>
    <row r="808" spans="2:79" ht="14.25" customHeight="1" x14ac:dyDescent="0.35">
      <c r="B808" s="15"/>
      <c r="C808" s="15"/>
      <c r="D808" s="15"/>
      <c r="E808" s="15"/>
      <c r="F808" s="15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2"/>
      <c r="U808" s="40"/>
      <c r="V808" s="40"/>
      <c r="W808" s="40"/>
      <c r="X808" s="40"/>
      <c r="Y808" s="40"/>
      <c r="Z808" s="40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BB808" s="15"/>
      <c r="BC808" s="15"/>
      <c r="BD808" s="15"/>
      <c r="BE808" s="15"/>
      <c r="BF808" s="15"/>
      <c r="BG808" s="15"/>
      <c r="BK808" s="21"/>
      <c r="BL808" s="21"/>
      <c r="BP808" s="21"/>
      <c r="BQ808" s="21"/>
      <c r="BU808" s="21"/>
      <c r="BV808" s="21"/>
      <c r="BZ808" s="21"/>
      <c r="CA808" s="21"/>
    </row>
    <row r="809" spans="2:79" ht="14.25" customHeight="1" x14ac:dyDescent="0.35">
      <c r="B809" s="15"/>
      <c r="C809" s="15"/>
      <c r="D809" s="15"/>
      <c r="E809" s="15"/>
      <c r="F809" s="15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2"/>
      <c r="U809" s="40"/>
      <c r="V809" s="40"/>
      <c r="W809" s="40"/>
      <c r="X809" s="40"/>
      <c r="Y809" s="40"/>
      <c r="Z809" s="40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BB809" s="15"/>
      <c r="BC809" s="15"/>
      <c r="BD809" s="15"/>
      <c r="BE809" s="15"/>
      <c r="BF809" s="15"/>
      <c r="BG809" s="15"/>
      <c r="BK809" s="21"/>
      <c r="BL809" s="21"/>
      <c r="BP809" s="21"/>
      <c r="BQ809" s="21"/>
      <c r="BU809" s="21"/>
      <c r="BV809" s="21"/>
      <c r="BZ809" s="21"/>
      <c r="CA809" s="21"/>
    </row>
    <row r="810" spans="2:79" ht="14.25" customHeight="1" x14ac:dyDescent="0.35">
      <c r="B810" s="15"/>
      <c r="C810" s="15"/>
      <c r="D810" s="15"/>
      <c r="E810" s="15"/>
      <c r="F810" s="15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2"/>
      <c r="U810" s="40"/>
      <c r="V810" s="40"/>
      <c r="W810" s="40"/>
      <c r="X810" s="40"/>
      <c r="Y810" s="40"/>
      <c r="Z810" s="40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BB810" s="15"/>
      <c r="BC810" s="15"/>
      <c r="BD810" s="15"/>
      <c r="BE810" s="15"/>
      <c r="BF810" s="15"/>
      <c r="BG810" s="15"/>
      <c r="BK810" s="21"/>
      <c r="BL810" s="21"/>
      <c r="BP810" s="21"/>
      <c r="BQ810" s="21"/>
      <c r="BU810" s="21"/>
      <c r="BV810" s="21"/>
      <c r="BZ810" s="21"/>
      <c r="CA810" s="21"/>
    </row>
    <row r="811" spans="2:79" ht="14.25" customHeight="1" x14ac:dyDescent="0.35">
      <c r="B811" s="15"/>
      <c r="C811" s="15"/>
      <c r="D811" s="15"/>
      <c r="E811" s="15"/>
      <c r="F811" s="15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2"/>
      <c r="U811" s="40"/>
      <c r="V811" s="40"/>
      <c r="W811" s="40"/>
      <c r="X811" s="40"/>
      <c r="Y811" s="40"/>
      <c r="Z811" s="40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BB811" s="15"/>
      <c r="BC811" s="15"/>
      <c r="BD811" s="15"/>
      <c r="BE811" s="15"/>
      <c r="BF811" s="15"/>
      <c r="BG811" s="15"/>
      <c r="BK811" s="21"/>
      <c r="BL811" s="21"/>
      <c r="BP811" s="21"/>
      <c r="BQ811" s="21"/>
      <c r="BU811" s="21"/>
      <c r="BV811" s="21"/>
      <c r="BZ811" s="21"/>
      <c r="CA811" s="21"/>
    </row>
    <row r="812" spans="2:79" ht="14.25" customHeight="1" x14ac:dyDescent="0.35">
      <c r="B812" s="15"/>
      <c r="C812" s="15"/>
      <c r="D812" s="15"/>
      <c r="E812" s="15"/>
      <c r="F812" s="15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2"/>
      <c r="U812" s="40"/>
      <c r="V812" s="40"/>
      <c r="W812" s="40"/>
      <c r="X812" s="40"/>
      <c r="Y812" s="40"/>
      <c r="Z812" s="40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BB812" s="15"/>
      <c r="BC812" s="15"/>
      <c r="BD812" s="15"/>
      <c r="BE812" s="15"/>
      <c r="BF812" s="15"/>
      <c r="BG812" s="15"/>
      <c r="BK812" s="21"/>
      <c r="BL812" s="21"/>
      <c r="BP812" s="21"/>
      <c r="BQ812" s="21"/>
      <c r="BU812" s="21"/>
      <c r="BV812" s="21"/>
      <c r="BZ812" s="21"/>
      <c r="CA812" s="21"/>
    </row>
    <row r="813" spans="2:79" ht="14.25" customHeight="1" x14ac:dyDescent="0.35">
      <c r="B813" s="15"/>
      <c r="C813" s="15"/>
      <c r="D813" s="15"/>
      <c r="E813" s="15"/>
      <c r="F813" s="15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2"/>
      <c r="U813" s="40"/>
      <c r="V813" s="40"/>
      <c r="W813" s="40"/>
      <c r="X813" s="40"/>
      <c r="Y813" s="40"/>
      <c r="Z813" s="40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BB813" s="15"/>
      <c r="BC813" s="15"/>
      <c r="BD813" s="15"/>
      <c r="BE813" s="15"/>
      <c r="BF813" s="15"/>
      <c r="BG813" s="15"/>
      <c r="BK813" s="21"/>
      <c r="BL813" s="21"/>
      <c r="BP813" s="21"/>
      <c r="BQ813" s="21"/>
      <c r="BU813" s="21"/>
      <c r="BV813" s="21"/>
      <c r="BZ813" s="21"/>
      <c r="CA813" s="21"/>
    </row>
    <row r="814" spans="2:79" ht="14.25" customHeight="1" x14ac:dyDescent="0.35">
      <c r="B814" s="15"/>
      <c r="C814" s="15"/>
      <c r="D814" s="15"/>
      <c r="E814" s="15"/>
      <c r="F814" s="15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2"/>
      <c r="U814" s="40"/>
      <c r="V814" s="40"/>
      <c r="W814" s="40"/>
      <c r="X814" s="40"/>
      <c r="Y814" s="40"/>
      <c r="Z814" s="40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BB814" s="15"/>
      <c r="BC814" s="15"/>
      <c r="BD814" s="15"/>
      <c r="BE814" s="15"/>
      <c r="BF814" s="15"/>
      <c r="BG814" s="15"/>
      <c r="BK814" s="21"/>
      <c r="BL814" s="21"/>
      <c r="BP814" s="21"/>
      <c r="BQ814" s="21"/>
      <c r="BU814" s="21"/>
      <c r="BV814" s="21"/>
      <c r="BZ814" s="21"/>
      <c r="CA814" s="21"/>
    </row>
    <row r="815" spans="2:79" ht="14.25" customHeight="1" x14ac:dyDescent="0.35">
      <c r="B815" s="15"/>
      <c r="C815" s="15"/>
      <c r="D815" s="15"/>
      <c r="E815" s="15"/>
      <c r="F815" s="15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2"/>
      <c r="U815" s="40"/>
      <c r="V815" s="40"/>
      <c r="W815" s="40"/>
      <c r="X815" s="40"/>
      <c r="Y815" s="40"/>
      <c r="Z815" s="40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BB815" s="15"/>
      <c r="BC815" s="15"/>
      <c r="BD815" s="15"/>
      <c r="BE815" s="15"/>
      <c r="BF815" s="15"/>
      <c r="BG815" s="15"/>
      <c r="BK815" s="21"/>
      <c r="BL815" s="21"/>
      <c r="BP815" s="21"/>
      <c r="BQ815" s="21"/>
      <c r="BU815" s="21"/>
      <c r="BV815" s="21"/>
      <c r="BZ815" s="21"/>
      <c r="CA815" s="21"/>
    </row>
    <row r="816" spans="2:79" ht="14.25" customHeight="1" x14ac:dyDescent="0.35">
      <c r="B816" s="15"/>
      <c r="C816" s="15"/>
      <c r="D816" s="15"/>
      <c r="E816" s="15"/>
      <c r="F816" s="15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2"/>
      <c r="U816" s="40"/>
      <c r="V816" s="40"/>
      <c r="W816" s="40"/>
      <c r="X816" s="40"/>
      <c r="Y816" s="40"/>
      <c r="Z816" s="40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BB816" s="15"/>
      <c r="BC816" s="15"/>
      <c r="BD816" s="15"/>
      <c r="BE816" s="15"/>
      <c r="BF816" s="15"/>
      <c r="BG816" s="15"/>
      <c r="BK816" s="21"/>
      <c r="BL816" s="21"/>
      <c r="BP816" s="21"/>
      <c r="BQ816" s="21"/>
      <c r="BU816" s="21"/>
      <c r="BV816" s="21"/>
      <c r="BZ816" s="21"/>
      <c r="CA816" s="21"/>
    </row>
    <row r="817" spans="2:79" ht="14.25" customHeight="1" x14ac:dyDescent="0.35">
      <c r="B817" s="15"/>
      <c r="C817" s="15"/>
      <c r="D817" s="15"/>
      <c r="E817" s="15"/>
      <c r="F817" s="15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2"/>
      <c r="U817" s="40"/>
      <c r="V817" s="40"/>
      <c r="W817" s="40"/>
      <c r="X817" s="40"/>
      <c r="Y817" s="40"/>
      <c r="Z817" s="40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BB817" s="15"/>
      <c r="BC817" s="15"/>
      <c r="BD817" s="15"/>
      <c r="BE817" s="15"/>
      <c r="BF817" s="15"/>
      <c r="BG817" s="15"/>
      <c r="BK817" s="21"/>
      <c r="BL817" s="21"/>
      <c r="BP817" s="21"/>
      <c r="BQ817" s="21"/>
      <c r="BU817" s="21"/>
      <c r="BV817" s="21"/>
      <c r="BZ817" s="21"/>
      <c r="CA817" s="21"/>
    </row>
    <row r="818" spans="2:79" ht="14.25" customHeight="1" x14ac:dyDescent="0.35">
      <c r="B818" s="15"/>
      <c r="C818" s="15"/>
      <c r="D818" s="15"/>
      <c r="E818" s="15"/>
      <c r="F818" s="15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2"/>
      <c r="U818" s="40"/>
      <c r="V818" s="40"/>
      <c r="W818" s="40"/>
      <c r="X818" s="40"/>
      <c r="Y818" s="40"/>
      <c r="Z818" s="40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BB818" s="15"/>
      <c r="BC818" s="15"/>
      <c r="BD818" s="15"/>
      <c r="BE818" s="15"/>
      <c r="BF818" s="15"/>
      <c r="BG818" s="15"/>
      <c r="BK818" s="21"/>
      <c r="BL818" s="21"/>
      <c r="BP818" s="21"/>
      <c r="BQ818" s="21"/>
      <c r="BU818" s="21"/>
      <c r="BV818" s="21"/>
      <c r="BZ818" s="21"/>
      <c r="CA818" s="21"/>
    </row>
    <row r="819" spans="2:79" ht="14.25" customHeight="1" x14ac:dyDescent="0.35">
      <c r="B819" s="15"/>
      <c r="C819" s="15"/>
      <c r="D819" s="15"/>
      <c r="E819" s="15"/>
      <c r="F819" s="15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2"/>
      <c r="U819" s="40"/>
      <c r="V819" s="40"/>
      <c r="W819" s="40"/>
      <c r="X819" s="40"/>
      <c r="Y819" s="40"/>
      <c r="Z819" s="40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BB819" s="15"/>
      <c r="BC819" s="15"/>
      <c r="BD819" s="15"/>
      <c r="BE819" s="15"/>
      <c r="BF819" s="15"/>
      <c r="BG819" s="15"/>
      <c r="BK819" s="21"/>
      <c r="BL819" s="21"/>
      <c r="BP819" s="21"/>
      <c r="BQ819" s="21"/>
      <c r="BU819" s="21"/>
      <c r="BV819" s="21"/>
      <c r="BZ819" s="21"/>
      <c r="CA819" s="21"/>
    </row>
    <row r="820" spans="2:79" ht="14.25" customHeight="1" x14ac:dyDescent="0.35">
      <c r="B820" s="15"/>
      <c r="C820" s="15"/>
      <c r="D820" s="15"/>
      <c r="E820" s="15"/>
      <c r="F820" s="15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2"/>
      <c r="U820" s="40"/>
      <c r="V820" s="40"/>
      <c r="W820" s="40"/>
      <c r="X820" s="40"/>
      <c r="Y820" s="40"/>
      <c r="Z820" s="40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BB820" s="15"/>
      <c r="BC820" s="15"/>
      <c r="BD820" s="15"/>
      <c r="BE820" s="15"/>
      <c r="BF820" s="15"/>
      <c r="BG820" s="15"/>
      <c r="BK820" s="21"/>
      <c r="BL820" s="21"/>
      <c r="BP820" s="21"/>
      <c r="BQ820" s="21"/>
      <c r="BU820" s="21"/>
      <c r="BV820" s="21"/>
      <c r="BZ820" s="21"/>
      <c r="CA820" s="21"/>
    </row>
    <row r="821" spans="2:79" ht="14.25" customHeight="1" x14ac:dyDescent="0.35">
      <c r="B821" s="15"/>
      <c r="C821" s="15"/>
      <c r="D821" s="15"/>
      <c r="E821" s="15"/>
      <c r="F821" s="15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2"/>
      <c r="U821" s="40"/>
      <c r="V821" s="40"/>
      <c r="W821" s="40"/>
      <c r="X821" s="40"/>
      <c r="Y821" s="40"/>
      <c r="Z821" s="40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BB821" s="15"/>
      <c r="BC821" s="15"/>
      <c r="BD821" s="15"/>
      <c r="BE821" s="15"/>
      <c r="BF821" s="15"/>
      <c r="BG821" s="15"/>
      <c r="BK821" s="21"/>
      <c r="BL821" s="21"/>
      <c r="BP821" s="21"/>
      <c r="BQ821" s="21"/>
      <c r="BU821" s="21"/>
      <c r="BV821" s="21"/>
      <c r="BZ821" s="21"/>
      <c r="CA821" s="21"/>
    </row>
    <row r="822" spans="2:79" ht="14.25" customHeight="1" x14ac:dyDescent="0.35">
      <c r="B822" s="15"/>
      <c r="C822" s="15"/>
      <c r="D822" s="15"/>
      <c r="E822" s="15"/>
      <c r="F822" s="15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2"/>
      <c r="U822" s="40"/>
      <c r="V822" s="40"/>
      <c r="W822" s="40"/>
      <c r="X822" s="40"/>
      <c r="Y822" s="40"/>
      <c r="Z822" s="40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BB822" s="15"/>
      <c r="BC822" s="15"/>
      <c r="BD822" s="15"/>
      <c r="BE822" s="15"/>
      <c r="BF822" s="15"/>
      <c r="BG822" s="15"/>
      <c r="BK822" s="21"/>
      <c r="BL822" s="21"/>
      <c r="BP822" s="21"/>
      <c r="BQ822" s="21"/>
      <c r="BU822" s="21"/>
      <c r="BV822" s="21"/>
      <c r="BZ822" s="21"/>
      <c r="CA822" s="21"/>
    </row>
    <row r="823" spans="2:79" ht="14.25" customHeight="1" x14ac:dyDescent="0.35">
      <c r="B823" s="15"/>
      <c r="C823" s="15"/>
      <c r="D823" s="15"/>
      <c r="E823" s="15"/>
      <c r="F823" s="15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2"/>
      <c r="U823" s="40"/>
      <c r="V823" s="40"/>
      <c r="W823" s="40"/>
      <c r="X823" s="40"/>
      <c r="Y823" s="40"/>
      <c r="Z823" s="40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BB823" s="15"/>
      <c r="BC823" s="15"/>
      <c r="BD823" s="15"/>
      <c r="BE823" s="15"/>
      <c r="BF823" s="15"/>
      <c r="BG823" s="15"/>
      <c r="BK823" s="21"/>
      <c r="BL823" s="21"/>
      <c r="BP823" s="21"/>
      <c r="BQ823" s="21"/>
      <c r="BU823" s="21"/>
      <c r="BV823" s="21"/>
      <c r="BZ823" s="21"/>
      <c r="CA823" s="21"/>
    </row>
    <row r="824" spans="2:79" ht="14.25" customHeight="1" x14ac:dyDescent="0.35">
      <c r="B824" s="15"/>
      <c r="C824" s="15"/>
      <c r="D824" s="15"/>
      <c r="E824" s="15"/>
      <c r="F824" s="15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2"/>
      <c r="U824" s="40"/>
      <c r="V824" s="40"/>
      <c r="W824" s="40"/>
      <c r="X824" s="40"/>
      <c r="Y824" s="40"/>
      <c r="Z824" s="40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BB824" s="15"/>
      <c r="BC824" s="15"/>
      <c r="BD824" s="15"/>
      <c r="BE824" s="15"/>
      <c r="BF824" s="15"/>
      <c r="BG824" s="15"/>
      <c r="BK824" s="21"/>
      <c r="BL824" s="21"/>
      <c r="BP824" s="21"/>
      <c r="BQ824" s="21"/>
      <c r="BU824" s="21"/>
      <c r="BV824" s="21"/>
      <c r="BZ824" s="21"/>
      <c r="CA824" s="21"/>
    </row>
    <row r="825" spans="2:79" ht="14.25" customHeight="1" x14ac:dyDescent="0.35">
      <c r="B825" s="15"/>
      <c r="C825" s="15"/>
      <c r="D825" s="15"/>
      <c r="E825" s="15"/>
      <c r="F825" s="15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2"/>
      <c r="U825" s="40"/>
      <c r="V825" s="40"/>
      <c r="W825" s="40"/>
      <c r="X825" s="40"/>
      <c r="Y825" s="40"/>
      <c r="Z825" s="40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BB825" s="15"/>
      <c r="BC825" s="15"/>
      <c r="BD825" s="15"/>
      <c r="BE825" s="15"/>
      <c r="BF825" s="15"/>
      <c r="BG825" s="15"/>
      <c r="BK825" s="21"/>
      <c r="BL825" s="21"/>
      <c r="BP825" s="21"/>
      <c r="BQ825" s="21"/>
      <c r="BU825" s="21"/>
      <c r="BV825" s="21"/>
      <c r="BZ825" s="21"/>
      <c r="CA825" s="21"/>
    </row>
    <row r="826" spans="2:79" ht="14.25" customHeight="1" x14ac:dyDescent="0.35">
      <c r="B826" s="15"/>
      <c r="C826" s="15"/>
      <c r="D826" s="15"/>
      <c r="E826" s="15"/>
      <c r="F826" s="15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2"/>
      <c r="U826" s="40"/>
      <c r="V826" s="40"/>
      <c r="W826" s="40"/>
      <c r="X826" s="40"/>
      <c r="Y826" s="40"/>
      <c r="Z826" s="40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BB826" s="15"/>
      <c r="BC826" s="15"/>
      <c r="BD826" s="15"/>
      <c r="BE826" s="15"/>
      <c r="BF826" s="15"/>
      <c r="BG826" s="15"/>
      <c r="BK826" s="21"/>
      <c r="BL826" s="21"/>
      <c r="BP826" s="21"/>
      <c r="BQ826" s="21"/>
      <c r="BU826" s="21"/>
      <c r="BV826" s="21"/>
      <c r="BZ826" s="21"/>
      <c r="CA826" s="21"/>
    </row>
    <row r="827" spans="2:79" ht="14.25" customHeight="1" x14ac:dyDescent="0.35">
      <c r="B827" s="15"/>
      <c r="C827" s="15"/>
      <c r="D827" s="15"/>
      <c r="E827" s="15"/>
      <c r="F827" s="15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2"/>
      <c r="U827" s="40"/>
      <c r="V827" s="40"/>
      <c r="W827" s="40"/>
      <c r="X827" s="40"/>
      <c r="Y827" s="40"/>
      <c r="Z827" s="40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BB827" s="15"/>
      <c r="BC827" s="15"/>
      <c r="BD827" s="15"/>
      <c r="BE827" s="15"/>
      <c r="BF827" s="15"/>
      <c r="BG827" s="15"/>
      <c r="BK827" s="21"/>
      <c r="BL827" s="21"/>
      <c r="BP827" s="21"/>
      <c r="BQ827" s="21"/>
      <c r="BU827" s="21"/>
      <c r="BV827" s="21"/>
      <c r="BZ827" s="21"/>
      <c r="CA827" s="21"/>
    </row>
    <row r="828" spans="2:79" ht="14.25" customHeight="1" x14ac:dyDescent="0.35">
      <c r="B828" s="15"/>
      <c r="C828" s="15"/>
      <c r="D828" s="15"/>
      <c r="E828" s="15"/>
      <c r="F828" s="15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2"/>
      <c r="U828" s="40"/>
      <c r="V828" s="40"/>
      <c r="W828" s="40"/>
      <c r="X828" s="40"/>
      <c r="Y828" s="40"/>
      <c r="Z828" s="40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BB828" s="15"/>
      <c r="BC828" s="15"/>
      <c r="BD828" s="15"/>
      <c r="BE828" s="15"/>
      <c r="BF828" s="15"/>
      <c r="BG828" s="15"/>
      <c r="BK828" s="21"/>
      <c r="BL828" s="21"/>
      <c r="BP828" s="21"/>
      <c r="BQ828" s="21"/>
      <c r="BU828" s="21"/>
      <c r="BV828" s="21"/>
      <c r="BZ828" s="21"/>
      <c r="CA828" s="21"/>
    </row>
    <row r="829" spans="2:79" ht="14.25" customHeight="1" x14ac:dyDescent="0.35">
      <c r="B829" s="15"/>
      <c r="C829" s="15"/>
      <c r="D829" s="15"/>
      <c r="E829" s="15"/>
      <c r="F829" s="15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2"/>
      <c r="U829" s="40"/>
      <c r="V829" s="40"/>
      <c r="W829" s="40"/>
      <c r="X829" s="40"/>
      <c r="Y829" s="40"/>
      <c r="Z829" s="40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BB829" s="15"/>
      <c r="BC829" s="15"/>
      <c r="BD829" s="15"/>
      <c r="BE829" s="15"/>
      <c r="BF829" s="15"/>
      <c r="BG829" s="15"/>
      <c r="BK829" s="21"/>
      <c r="BL829" s="21"/>
      <c r="BP829" s="21"/>
      <c r="BQ829" s="21"/>
      <c r="BU829" s="21"/>
      <c r="BV829" s="21"/>
      <c r="BZ829" s="21"/>
      <c r="CA829" s="21"/>
    </row>
    <row r="830" spans="2:79" ht="14.25" customHeight="1" x14ac:dyDescent="0.35">
      <c r="B830" s="15"/>
      <c r="C830" s="15"/>
      <c r="D830" s="15"/>
      <c r="E830" s="15"/>
      <c r="F830" s="15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2"/>
      <c r="U830" s="40"/>
      <c r="V830" s="40"/>
      <c r="W830" s="40"/>
      <c r="X830" s="40"/>
      <c r="Y830" s="40"/>
      <c r="Z830" s="40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BB830" s="15"/>
      <c r="BC830" s="15"/>
      <c r="BD830" s="15"/>
      <c r="BE830" s="15"/>
      <c r="BF830" s="15"/>
      <c r="BG830" s="15"/>
      <c r="BK830" s="21"/>
      <c r="BL830" s="21"/>
      <c r="BP830" s="21"/>
      <c r="BQ830" s="21"/>
      <c r="BU830" s="21"/>
      <c r="BV830" s="21"/>
      <c r="BZ830" s="21"/>
      <c r="CA830" s="21"/>
    </row>
    <row r="831" spans="2:79" ht="14.25" customHeight="1" x14ac:dyDescent="0.35">
      <c r="B831" s="15"/>
      <c r="C831" s="15"/>
      <c r="D831" s="15"/>
      <c r="E831" s="15"/>
      <c r="F831" s="15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2"/>
      <c r="U831" s="40"/>
      <c r="V831" s="40"/>
      <c r="W831" s="40"/>
      <c r="X831" s="40"/>
      <c r="Y831" s="40"/>
      <c r="Z831" s="40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BB831" s="15"/>
      <c r="BC831" s="15"/>
      <c r="BD831" s="15"/>
      <c r="BE831" s="15"/>
      <c r="BF831" s="15"/>
      <c r="BG831" s="15"/>
      <c r="BK831" s="21"/>
      <c r="BL831" s="21"/>
      <c r="BP831" s="21"/>
      <c r="BQ831" s="21"/>
      <c r="BU831" s="21"/>
      <c r="BV831" s="21"/>
      <c r="BZ831" s="21"/>
      <c r="CA831" s="21"/>
    </row>
    <row r="832" spans="2:79" ht="14.25" customHeight="1" x14ac:dyDescent="0.35">
      <c r="B832" s="15"/>
      <c r="C832" s="15"/>
      <c r="D832" s="15"/>
      <c r="E832" s="15"/>
      <c r="F832" s="15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2"/>
      <c r="U832" s="40"/>
      <c r="V832" s="40"/>
      <c r="W832" s="40"/>
      <c r="X832" s="40"/>
      <c r="Y832" s="40"/>
      <c r="Z832" s="40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BB832" s="15"/>
      <c r="BC832" s="15"/>
      <c r="BD832" s="15"/>
      <c r="BE832" s="15"/>
      <c r="BF832" s="15"/>
      <c r="BG832" s="15"/>
      <c r="BK832" s="21"/>
      <c r="BL832" s="21"/>
      <c r="BP832" s="21"/>
      <c r="BQ832" s="21"/>
      <c r="BU832" s="21"/>
      <c r="BV832" s="21"/>
      <c r="BZ832" s="21"/>
      <c r="CA832" s="21"/>
    </row>
    <row r="833" spans="2:79" ht="14.25" customHeight="1" x14ac:dyDescent="0.35">
      <c r="B833" s="15"/>
      <c r="C833" s="15"/>
      <c r="D833" s="15"/>
      <c r="E833" s="15"/>
      <c r="F833" s="15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2"/>
      <c r="U833" s="40"/>
      <c r="V833" s="40"/>
      <c r="W833" s="40"/>
      <c r="X833" s="40"/>
      <c r="Y833" s="40"/>
      <c r="Z833" s="40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BB833" s="15"/>
      <c r="BC833" s="15"/>
      <c r="BD833" s="15"/>
      <c r="BE833" s="15"/>
      <c r="BF833" s="15"/>
      <c r="BG833" s="15"/>
      <c r="BK833" s="21"/>
      <c r="BL833" s="21"/>
      <c r="BP833" s="21"/>
      <c r="BQ833" s="21"/>
      <c r="BU833" s="21"/>
      <c r="BV833" s="21"/>
      <c r="BZ833" s="21"/>
      <c r="CA833" s="21"/>
    </row>
    <row r="834" spans="2:79" ht="14.25" customHeight="1" x14ac:dyDescent="0.35">
      <c r="B834" s="15"/>
      <c r="C834" s="15"/>
      <c r="D834" s="15"/>
      <c r="E834" s="15"/>
      <c r="F834" s="15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2"/>
      <c r="U834" s="40"/>
      <c r="V834" s="40"/>
      <c r="W834" s="40"/>
      <c r="X834" s="40"/>
      <c r="Y834" s="40"/>
      <c r="Z834" s="40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BB834" s="15"/>
      <c r="BC834" s="15"/>
      <c r="BD834" s="15"/>
      <c r="BE834" s="15"/>
      <c r="BF834" s="15"/>
      <c r="BG834" s="15"/>
      <c r="BK834" s="21"/>
      <c r="BL834" s="21"/>
      <c r="BP834" s="21"/>
      <c r="BQ834" s="21"/>
      <c r="BU834" s="21"/>
      <c r="BV834" s="21"/>
      <c r="BZ834" s="21"/>
      <c r="CA834" s="21"/>
    </row>
    <row r="835" spans="2:79" ht="14.25" customHeight="1" x14ac:dyDescent="0.35">
      <c r="B835" s="15"/>
      <c r="C835" s="15"/>
      <c r="D835" s="15"/>
      <c r="E835" s="15"/>
      <c r="F835" s="15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2"/>
      <c r="U835" s="40"/>
      <c r="V835" s="40"/>
      <c r="W835" s="40"/>
      <c r="X835" s="40"/>
      <c r="Y835" s="40"/>
      <c r="Z835" s="40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BB835" s="15"/>
      <c r="BC835" s="15"/>
      <c r="BD835" s="15"/>
      <c r="BE835" s="15"/>
      <c r="BF835" s="15"/>
      <c r="BG835" s="15"/>
      <c r="BK835" s="21"/>
      <c r="BL835" s="21"/>
      <c r="BP835" s="21"/>
      <c r="BQ835" s="21"/>
      <c r="BU835" s="21"/>
      <c r="BV835" s="21"/>
      <c r="BZ835" s="21"/>
      <c r="CA835" s="21"/>
    </row>
    <row r="836" spans="2:79" ht="14.25" customHeight="1" x14ac:dyDescent="0.35">
      <c r="B836" s="15"/>
      <c r="C836" s="15"/>
      <c r="D836" s="15"/>
      <c r="E836" s="15"/>
      <c r="F836" s="15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2"/>
      <c r="U836" s="40"/>
      <c r="V836" s="40"/>
      <c r="W836" s="40"/>
      <c r="X836" s="40"/>
      <c r="Y836" s="40"/>
      <c r="Z836" s="40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BB836" s="15"/>
      <c r="BC836" s="15"/>
      <c r="BD836" s="15"/>
      <c r="BE836" s="15"/>
      <c r="BF836" s="15"/>
      <c r="BG836" s="15"/>
      <c r="BK836" s="21"/>
      <c r="BL836" s="21"/>
      <c r="BP836" s="21"/>
      <c r="BQ836" s="21"/>
      <c r="BU836" s="21"/>
      <c r="BV836" s="21"/>
      <c r="BZ836" s="21"/>
      <c r="CA836" s="21"/>
    </row>
    <row r="837" spans="2:79" ht="14.25" customHeight="1" x14ac:dyDescent="0.35">
      <c r="B837" s="15"/>
      <c r="C837" s="15"/>
      <c r="D837" s="15"/>
      <c r="E837" s="15"/>
      <c r="F837" s="15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2"/>
      <c r="U837" s="40"/>
      <c r="V837" s="40"/>
      <c r="W837" s="40"/>
      <c r="X837" s="40"/>
      <c r="Y837" s="40"/>
      <c r="Z837" s="40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BB837" s="15"/>
      <c r="BC837" s="15"/>
      <c r="BD837" s="15"/>
      <c r="BE837" s="15"/>
      <c r="BF837" s="15"/>
      <c r="BG837" s="15"/>
      <c r="BK837" s="21"/>
      <c r="BL837" s="21"/>
      <c r="BP837" s="21"/>
      <c r="BQ837" s="21"/>
      <c r="BU837" s="21"/>
      <c r="BV837" s="21"/>
      <c r="BZ837" s="21"/>
      <c r="CA837" s="21"/>
    </row>
    <row r="838" spans="2:79" ht="14.25" customHeight="1" x14ac:dyDescent="0.35">
      <c r="B838" s="15"/>
      <c r="C838" s="15"/>
      <c r="D838" s="15"/>
      <c r="E838" s="15"/>
      <c r="F838" s="15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2"/>
      <c r="U838" s="40"/>
      <c r="V838" s="40"/>
      <c r="W838" s="40"/>
      <c r="X838" s="40"/>
      <c r="Y838" s="40"/>
      <c r="Z838" s="40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BB838" s="15"/>
      <c r="BC838" s="15"/>
      <c r="BD838" s="15"/>
      <c r="BE838" s="15"/>
      <c r="BF838" s="15"/>
      <c r="BG838" s="15"/>
      <c r="BK838" s="21"/>
      <c r="BL838" s="21"/>
      <c r="BP838" s="21"/>
      <c r="BQ838" s="21"/>
      <c r="BU838" s="21"/>
      <c r="BV838" s="21"/>
      <c r="BZ838" s="21"/>
      <c r="CA838" s="21"/>
    </row>
    <row r="839" spans="2:79" ht="14.25" customHeight="1" x14ac:dyDescent="0.35">
      <c r="B839" s="15"/>
      <c r="C839" s="15"/>
      <c r="D839" s="15"/>
      <c r="E839" s="15"/>
      <c r="F839" s="15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2"/>
      <c r="U839" s="40"/>
      <c r="V839" s="40"/>
      <c r="W839" s="40"/>
      <c r="X839" s="40"/>
      <c r="Y839" s="40"/>
      <c r="Z839" s="40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BB839" s="15"/>
      <c r="BC839" s="15"/>
      <c r="BD839" s="15"/>
      <c r="BE839" s="15"/>
      <c r="BF839" s="15"/>
      <c r="BG839" s="15"/>
      <c r="BK839" s="21"/>
      <c r="BL839" s="21"/>
      <c r="BP839" s="21"/>
      <c r="BQ839" s="21"/>
      <c r="BU839" s="21"/>
      <c r="BV839" s="21"/>
      <c r="BZ839" s="21"/>
      <c r="CA839" s="21"/>
    </row>
    <row r="840" spans="2:79" ht="14.25" customHeight="1" x14ac:dyDescent="0.35">
      <c r="B840" s="15"/>
      <c r="C840" s="15"/>
      <c r="D840" s="15"/>
      <c r="E840" s="15"/>
      <c r="F840" s="15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2"/>
      <c r="U840" s="40"/>
      <c r="V840" s="40"/>
      <c r="W840" s="40"/>
      <c r="X840" s="40"/>
      <c r="Y840" s="40"/>
      <c r="Z840" s="40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BB840" s="15"/>
      <c r="BC840" s="15"/>
      <c r="BD840" s="15"/>
      <c r="BE840" s="15"/>
      <c r="BF840" s="15"/>
      <c r="BG840" s="15"/>
      <c r="BK840" s="21"/>
      <c r="BL840" s="21"/>
      <c r="BP840" s="21"/>
      <c r="BQ840" s="21"/>
      <c r="BU840" s="21"/>
      <c r="BV840" s="21"/>
      <c r="BZ840" s="21"/>
      <c r="CA840" s="21"/>
    </row>
    <row r="841" spans="2:79" ht="14.25" customHeight="1" x14ac:dyDescent="0.35">
      <c r="B841" s="15"/>
      <c r="C841" s="15"/>
      <c r="D841" s="15"/>
      <c r="E841" s="15"/>
      <c r="F841" s="15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2"/>
      <c r="U841" s="40"/>
      <c r="V841" s="40"/>
      <c r="W841" s="40"/>
      <c r="X841" s="40"/>
      <c r="Y841" s="40"/>
      <c r="Z841" s="40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BB841" s="15"/>
      <c r="BC841" s="15"/>
      <c r="BD841" s="15"/>
      <c r="BE841" s="15"/>
      <c r="BF841" s="15"/>
      <c r="BG841" s="15"/>
      <c r="BK841" s="21"/>
      <c r="BL841" s="21"/>
      <c r="BP841" s="21"/>
      <c r="BQ841" s="21"/>
      <c r="BU841" s="21"/>
      <c r="BV841" s="21"/>
      <c r="BZ841" s="21"/>
      <c r="CA841" s="21"/>
    </row>
    <row r="842" spans="2:79" ht="14.25" customHeight="1" x14ac:dyDescent="0.35">
      <c r="B842" s="15"/>
      <c r="C842" s="15"/>
      <c r="D842" s="15"/>
      <c r="E842" s="15"/>
      <c r="F842" s="15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2"/>
      <c r="U842" s="40"/>
      <c r="V842" s="40"/>
      <c r="W842" s="40"/>
      <c r="X842" s="40"/>
      <c r="Y842" s="40"/>
      <c r="Z842" s="40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BB842" s="15"/>
      <c r="BC842" s="15"/>
      <c r="BD842" s="15"/>
      <c r="BE842" s="15"/>
      <c r="BF842" s="15"/>
      <c r="BG842" s="15"/>
      <c r="BK842" s="21"/>
      <c r="BL842" s="21"/>
      <c r="BP842" s="21"/>
      <c r="BQ842" s="21"/>
      <c r="BU842" s="21"/>
      <c r="BV842" s="21"/>
      <c r="BZ842" s="21"/>
      <c r="CA842" s="21"/>
    </row>
    <row r="843" spans="2:79" ht="14.25" customHeight="1" x14ac:dyDescent="0.35">
      <c r="B843" s="15"/>
      <c r="C843" s="15"/>
      <c r="D843" s="15"/>
      <c r="E843" s="15"/>
      <c r="F843" s="15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2"/>
      <c r="U843" s="40"/>
      <c r="V843" s="40"/>
      <c r="W843" s="40"/>
      <c r="X843" s="40"/>
      <c r="Y843" s="40"/>
      <c r="Z843" s="40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BB843" s="15"/>
      <c r="BC843" s="15"/>
      <c r="BD843" s="15"/>
      <c r="BE843" s="15"/>
      <c r="BF843" s="15"/>
      <c r="BG843" s="15"/>
      <c r="BK843" s="21"/>
      <c r="BL843" s="21"/>
      <c r="BP843" s="21"/>
      <c r="BQ843" s="21"/>
      <c r="BU843" s="21"/>
      <c r="BV843" s="21"/>
      <c r="BZ843" s="21"/>
      <c r="CA843" s="21"/>
    </row>
    <row r="844" spans="2:79" ht="14.25" customHeight="1" x14ac:dyDescent="0.35">
      <c r="B844" s="15"/>
      <c r="C844" s="15"/>
      <c r="D844" s="15"/>
      <c r="E844" s="15"/>
      <c r="F844" s="15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2"/>
      <c r="U844" s="40"/>
      <c r="V844" s="40"/>
      <c r="W844" s="40"/>
      <c r="X844" s="40"/>
      <c r="Y844" s="40"/>
      <c r="Z844" s="40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BB844" s="15"/>
      <c r="BC844" s="15"/>
      <c r="BD844" s="15"/>
      <c r="BE844" s="15"/>
      <c r="BF844" s="15"/>
      <c r="BG844" s="15"/>
      <c r="BK844" s="21"/>
      <c r="BL844" s="21"/>
      <c r="BP844" s="21"/>
      <c r="BQ844" s="21"/>
      <c r="BU844" s="21"/>
      <c r="BV844" s="21"/>
      <c r="BZ844" s="21"/>
      <c r="CA844" s="21"/>
    </row>
    <row r="845" spans="2:79" ht="14.25" customHeight="1" x14ac:dyDescent="0.35">
      <c r="B845" s="15"/>
      <c r="C845" s="15"/>
      <c r="D845" s="15"/>
      <c r="E845" s="15"/>
      <c r="F845" s="15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2"/>
      <c r="U845" s="40"/>
      <c r="V845" s="40"/>
      <c r="W845" s="40"/>
      <c r="X845" s="40"/>
      <c r="Y845" s="40"/>
      <c r="Z845" s="40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BB845" s="15"/>
      <c r="BC845" s="15"/>
      <c r="BD845" s="15"/>
      <c r="BE845" s="15"/>
      <c r="BF845" s="15"/>
      <c r="BG845" s="15"/>
      <c r="BK845" s="21"/>
      <c r="BL845" s="21"/>
      <c r="BP845" s="21"/>
      <c r="BQ845" s="21"/>
      <c r="BU845" s="21"/>
      <c r="BV845" s="21"/>
      <c r="BZ845" s="21"/>
      <c r="CA845" s="21"/>
    </row>
    <row r="846" spans="2:79" ht="14.25" customHeight="1" x14ac:dyDescent="0.35">
      <c r="B846" s="15"/>
      <c r="C846" s="15"/>
      <c r="D846" s="15"/>
      <c r="E846" s="15"/>
      <c r="F846" s="15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2"/>
      <c r="U846" s="40"/>
      <c r="V846" s="40"/>
      <c r="W846" s="40"/>
      <c r="X846" s="40"/>
      <c r="Y846" s="40"/>
      <c r="Z846" s="40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BB846" s="15"/>
      <c r="BC846" s="15"/>
      <c r="BD846" s="15"/>
      <c r="BE846" s="15"/>
      <c r="BF846" s="15"/>
      <c r="BG846" s="15"/>
      <c r="BK846" s="21"/>
      <c r="BL846" s="21"/>
      <c r="BP846" s="21"/>
      <c r="BQ846" s="21"/>
      <c r="BU846" s="21"/>
      <c r="BV846" s="21"/>
      <c r="BZ846" s="21"/>
      <c r="CA846" s="21"/>
    </row>
    <row r="847" spans="2:79" ht="14.25" customHeight="1" x14ac:dyDescent="0.35">
      <c r="B847" s="15"/>
      <c r="C847" s="15"/>
      <c r="D847" s="15"/>
      <c r="E847" s="15"/>
      <c r="F847" s="15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2"/>
      <c r="U847" s="40"/>
      <c r="V847" s="40"/>
      <c r="W847" s="40"/>
      <c r="X847" s="40"/>
      <c r="Y847" s="40"/>
      <c r="Z847" s="40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BB847" s="15"/>
      <c r="BC847" s="15"/>
      <c r="BD847" s="15"/>
      <c r="BE847" s="15"/>
      <c r="BF847" s="15"/>
      <c r="BG847" s="15"/>
      <c r="BK847" s="21"/>
      <c r="BL847" s="21"/>
      <c r="BP847" s="21"/>
      <c r="BQ847" s="21"/>
      <c r="BU847" s="21"/>
      <c r="BV847" s="21"/>
      <c r="BZ847" s="21"/>
      <c r="CA847" s="21"/>
    </row>
    <row r="848" spans="2:79" ht="14.25" customHeight="1" x14ac:dyDescent="0.35">
      <c r="B848" s="15"/>
      <c r="C848" s="15"/>
      <c r="D848" s="15"/>
      <c r="E848" s="15"/>
      <c r="F848" s="15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2"/>
      <c r="U848" s="40"/>
      <c r="V848" s="40"/>
      <c r="W848" s="40"/>
      <c r="X848" s="40"/>
      <c r="Y848" s="40"/>
      <c r="Z848" s="40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BB848" s="15"/>
      <c r="BC848" s="15"/>
      <c r="BD848" s="15"/>
      <c r="BE848" s="15"/>
      <c r="BF848" s="15"/>
      <c r="BG848" s="15"/>
      <c r="BK848" s="21"/>
      <c r="BL848" s="21"/>
      <c r="BP848" s="21"/>
      <c r="BQ848" s="21"/>
      <c r="BU848" s="21"/>
      <c r="BV848" s="21"/>
      <c r="BZ848" s="21"/>
      <c r="CA848" s="21"/>
    </row>
    <row r="849" spans="2:79" ht="14.25" customHeight="1" x14ac:dyDescent="0.35">
      <c r="B849" s="15"/>
      <c r="C849" s="15"/>
      <c r="D849" s="15"/>
      <c r="E849" s="15"/>
      <c r="F849" s="15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2"/>
      <c r="U849" s="40"/>
      <c r="V849" s="40"/>
      <c r="W849" s="40"/>
      <c r="X849" s="40"/>
      <c r="Y849" s="40"/>
      <c r="Z849" s="40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BB849" s="15"/>
      <c r="BC849" s="15"/>
      <c r="BD849" s="15"/>
      <c r="BE849" s="15"/>
      <c r="BF849" s="15"/>
      <c r="BG849" s="15"/>
      <c r="BK849" s="21"/>
      <c r="BL849" s="21"/>
      <c r="BP849" s="21"/>
      <c r="BQ849" s="21"/>
      <c r="BU849" s="21"/>
      <c r="BV849" s="21"/>
      <c r="BZ849" s="21"/>
      <c r="CA849" s="21"/>
    </row>
    <row r="850" spans="2:79" ht="14.25" customHeight="1" x14ac:dyDescent="0.35">
      <c r="B850" s="15"/>
      <c r="C850" s="15"/>
      <c r="D850" s="15"/>
      <c r="E850" s="15"/>
      <c r="F850" s="15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2"/>
      <c r="U850" s="40"/>
      <c r="V850" s="40"/>
      <c r="W850" s="40"/>
      <c r="X850" s="40"/>
      <c r="Y850" s="40"/>
      <c r="Z850" s="40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BB850" s="15"/>
      <c r="BC850" s="15"/>
      <c r="BD850" s="15"/>
      <c r="BE850" s="15"/>
      <c r="BF850" s="15"/>
      <c r="BG850" s="15"/>
      <c r="BK850" s="21"/>
      <c r="BL850" s="21"/>
      <c r="BP850" s="21"/>
      <c r="BQ850" s="21"/>
      <c r="BU850" s="21"/>
      <c r="BV850" s="21"/>
      <c r="BZ850" s="21"/>
      <c r="CA850" s="21"/>
    </row>
    <row r="851" spans="2:79" ht="14.25" customHeight="1" x14ac:dyDescent="0.35">
      <c r="B851" s="15"/>
      <c r="C851" s="15"/>
      <c r="D851" s="15"/>
      <c r="E851" s="15"/>
      <c r="F851" s="15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2"/>
      <c r="U851" s="40"/>
      <c r="V851" s="40"/>
      <c r="W851" s="40"/>
      <c r="X851" s="40"/>
      <c r="Y851" s="40"/>
      <c r="Z851" s="40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BB851" s="15"/>
      <c r="BC851" s="15"/>
      <c r="BD851" s="15"/>
      <c r="BE851" s="15"/>
      <c r="BF851" s="15"/>
      <c r="BG851" s="15"/>
      <c r="BK851" s="21"/>
      <c r="BL851" s="21"/>
      <c r="BP851" s="21"/>
      <c r="BQ851" s="21"/>
      <c r="BU851" s="21"/>
      <c r="BV851" s="21"/>
      <c r="BZ851" s="21"/>
      <c r="CA851" s="21"/>
    </row>
    <row r="852" spans="2:79" ht="14.25" customHeight="1" x14ac:dyDescent="0.35">
      <c r="B852" s="15"/>
      <c r="C852" s="15"/>
      <c r="D852" s="15"/>
      <c r="E852" s="15"/>
      <c r="F852" s="15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2"/>
      <c r="U852" s="40"/>
      <c r="V852" s="40"/>
      <c r="W852" s="40"/>
      <c r="X852" s="40"/>
      <c r="Y852" s="40"/>
      <c r="Z852" s="40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BB852" s="15"/>
      <c r="BC852" s="15"/>
      <c r="BD852" s="15"/>
      <c r="BE852" s="15"/>
      <c r="BF852" s="15"/>
      <c r="BG852" s="15"/>
      <c r="BK852" s="21"/>
      <c r="BL852" s="21"/>
      <c r="BP852" s="21"/>
      <c r="BQ852" s="21"/>
      <c r="BU852" s="21"/>
      <c r="BV852" s="21"/>
      <c r="BZ852" s="21"/>
      <c r="CA852" s="21"/>
    </row>
    <row r="853" spans="2:79" ht="14.25" customHeight="1" x14ac:dyDescent="0.35">
      <c r="B853" s="15"/>
      <c r="C853" s="15"/>
      <c r="D853" s="15"/>
      <c r="E853" s="15"/>
      <c r="F853" s="15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2"/>
      <c r="U853" s="40"/>
      <c r="V853" s="40"/>
      <c r="W853" s="40"/>
      <c r="X853" s="40"/>
      <c r="Y853" s="40"/>
      <c r="Z853" s="40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BB853" s="15"/>
      <c r="BC853" s="15"/>
      <c r="BD853" s="15"/>
      <c r="BE853" s="15"/>
      <c r="BF853" s="15"/>
      <c r="BG853" s="15"/>
      <c r="BK853" s="21"/>
      <c r="BL853" s="21"/>
      <c r="BP853" s="21"/>
      <c r="BQ853" s="21"/>
      <c r="BU853" s="21"/>
      <c r="BV853" s="21"/>
      <c r="BZ853" s="21"/>
      <c r="CA853" s="21"/>
    </row>
    <row r="854" spans="2:79" ht="14.25" customHeight="1" x14ac:dyDescent="0.35">
      <c r="B854" s="15"/>
      <c r="C854" s="15"/>
      <c r="D854" s="15"/>
      <c r="E854" s="15"/>
      <c r="F854" s="15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2"/>
      <c r="U854" s="40"/>
      <c r="V854" s="40"/>
      <c r="W854" s="40"/>
      <c r="X854" s="40"/>
      <c r="Y854" s="40"/>
      <c r="Z854" s="40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BB854" s="15"/>
      <c r="BC854" s="15"/>
      <c r="BD854" s="15"/>
      <c r="BE854" s="15"/>
      <c r="BF854" s="15"/>
      <c r="BG854" s="15"/>
      <c r="BK854" s="21"/>
      <c r="BL854" s="21"/>
      <c r="BP854" s="21"/>
      <c r="BQ854" s="21"/>
      <c r="BU854" s="21"/>
      <c r="BV854" s="21"/>
      <c r="BZ854" s="21"/>
      <c r="CA854" s="21"/>
    </row>
    <row r="855" spans="2:79" ht="14.25" customHeight="1" x14ac:dyDescent="0.35">
      <c r="B855" s="15"/>
      <c r="C855" s="15"/>
      <c r="D855" s="15"/>
      <c r="E855" s="15"/>
      <c r="F855" s="15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2"/>
      <c r="U855" s="40"/>
      <c r="V855" s="40"/>
      <c r="W855" s="40"/>
      <c r="X855" s="40"/>
      <c r="Y855" s="40"/>
      <c r="Z855" s="40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BB855" s="15"/>
      <c r="BC855" s="15"/>
      <c r="BD855" s="15"/>
      <c r="BE855" s="15"/>
      <c r="BF855" s="15"/>
      <c r="BG855" s="15"/>
      <c r="BK855" s="21"/>
      <c r="BL855" s="21"/>
      <c r="BP855" s="21"/>
      <c r="BQ855" s="21"/>
      <c r="BU855" s="21"/>
      <c r="BV855" s="21"/>
      <c r="BZ855" s="21"/>
      <c r="CA855" s="21"/>
    </row>
    <row r="856" spans="2:79" ht="14.25" customHeight="1" x14ac:dyDescent="0.35">
      <c r="B856" s="15"/>
      <c r="C856" s="15"/>
      <c r="D856" s="15"/>
      <c r="E856" s="15"/>
      <c r="F856" s="15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2"/>
      <c r="U856" s="40"/>
      <c r="V856" s="40"/>
      <c r="W856" s="40"/>
      <c r="X856" s="40"/>
      <c r="Y856" s="40"/>
      <c r="Z856" s="40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BB856" s="15"/>
      <c r="BC856" s="15"/>
      <c r="BD856" s="15"/>
      <c r="BE856" s="15"/>
      <c r="BF856" s="15"/>
      <c r="BG856" s="15"/>
      <c r="BK856" s="21"/>
      <c r="BL856" s="21"/>
      <c r="BP856" s="21"/>
      <c r="BQ856" s="21"/>
      <c r="BU856" s="21"/>
      <c r="BV856" s="21"/>
      <c r="BZ856" s="21"/>
      <c r="CA856" s="21"/>
    </row>
    <row r="857" spans="2:79" ht="14.25" customHeight="1" x14ac:dyDescent="0.35">
      <c r="B857" s="15"/>
      <c r="C857" s="15"/>
      <c r="D857" s="15"/>
      <c r="E857" s="15"/>
      <c r="F857" s="15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2"/>
      <c r="U857" s="40"/>
      <c r="V857" s="40"/>
      <c r="W857" s="40"/>
      <c r="X857" s="40"/>
      <c r="Y857" s="40"/>
      <c r="Z857" s="40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BB857" s="15"/>
      <c r="BC857" s="15"/>
      <c r="BD857" s="15"/>
      <c r="BE857" s="15"/>
      <c r="BF857" s="15"/>
      <c r="BG857" s="15"/>
      <c r="BK857" s="21"/>
      <c r="BL857" s="21"/>
      <c r="BP857" s="21"/>
      <c r="BQ857" s="21"/>
      <c r="BU857" s="21"/>
      <c r="BV857" s="21"/>
      <c r="BZ857" s="21"/>
      <c r="CA857" s="21"/>
    </row>
    <row r="858" spans="2:79" ht="14.25" customHeight="1" x14ac:dyDescent="0.35">
      <c r="B858" s="15"/>
      <c r="C858" s="15"/>
      <c r="D858" s="15"/>
      <c r="E858" s="15"/>
      <c r="F858" s="15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2"/>
      <c r="U858" s="40"/>
      <c r="V858" s="40"/>
      <c r="W858" s="40"/>
      <c r="X858" s="40"/>
      <c r="Y858" s="40"/>
      <c r="Z858" s="40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BB858" s="15"/>
      <c r="BC858" s="15"/>
      <c r="BD858" s="15"/>
      <c r="BE858" s="15"/>
      <c r="BF858" s="15"/>
      <c r="BG858" s="15"/>
      <c r="BK858" s="21"/>
      <c r="BL858" s="21"/>
      <c r="BP858" s="21"/>
      <c r="BQ858" s="21"/>
      <c r="BU858" s="21"/>
      <c r="BV858" s="21"/>
      <c r="BZ858" s="21"/>
      <c r="CA858" s="21"/>
    </row>
    <row r="859" spans="2:79" ht="14.25" customHeight="1" x14ac:dyDescent="0.35">
      <c r="B859" s="15"/>
      <c r="C859" s="15"/>
      <c r="D859" s="15"/>
      <c r="E859" s="15"/>
      <c r="F859" s="15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2"/>
      <c r="U859" s="40"/>
      <c r="V859" s="40"/>
      <c r="W859" s="40"/>
      <c r="X859" s="40"/>
      <c r="Y859" s="40"/>
      <c r="Z859" s="40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BB859" s="15"/>
      <c r="BC859" s="15"/>
      <c r="BD859" s="15"/>
      <c r="BE859" s="15"/>
      <c r="BF859" s="15"/>
      <c r="BG859" s="15"/>
      <c r="BK859" s="21"/>
      <c r="BL859" s="21"/>
      <c r="BP859" s="21"/>
      <c r="BQ859" s="21"/>
      <c r="BU859" s="21"/>
      <c r="BV859" s="21"/>
      <c r="BZ859" s="21"/>
      <c r="CA859" s="21"/>
    </row>
    <row r="860" spans="2:79" ht="14.25" customHeight="1" x14ac:dyDescent="0.35">
      <c r="B860" s="15"/>
      <c r="C860" s="15"/>
      <c r="D860" s="15"/>
      <c r="E860" s="15"/>
      <c r="F860" s="15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2"/>
      <c r="U860" s="40"/>
      <c r="V860" s="40"/>
      <c r="W860" s="40"/>
      <c r="X860" s="40"/>
      <c r="Y860" s="40"/>
      <c r="Z860" s="40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BB860" s="15"/>
      <c r="BC860" s="15"/>
      <c r="BD860" s="15"/>
      <c r="BE860" s="15"/>
      <c r="BF860" s="15"/>
      <c r="BG860" s="15"/>
      <c r="BK860" s="21"/>
      <c r="BL860" s="21"/>
      <c r="BP860" s="21"/>
      <c r="BQ860" s="21"/>
      <c r="BU860" s="21"/>
      <c r="BV860" s="21"/>
      <c r="BZ860" s="21"/>
      <c r="CA860" s="21"/>
    </row>
    <row r="861" spans="2:79" ht="14.25" customHeight="1" x14ac:dyDescent="0.35">
      <c r="B861" s="15"/>
      <c r="C861" s="15"/>
      <c r="D861" s="15"/>
      <c r="E861" s="15"/>
      <c r="F861" s="15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2"/>
      <c r="U861" s="40"/>
      <c r="V861" s="40"/>
      <c r="W861" s="40"/>
      <c r="X861" s="40"/>
      <c r="Y861" s="40"/>
      <c r="Z861" s="40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BB861" s="15"/>
      <c r="BC861" s="15"/>
      <c r="BD861" s="15"/>
      <c r="BE861" s="15"/>
      <c r="BF861" s="15"/>
      <c r="BG861" s="15"/>
      <c r="BK861" s="21"/>
      <c r="BL861" s="21"/>
      <c r="BP861" s="21"/>
      <c r="BQ861" s="21"/>
      <c r="BU861" s="21"/>
      <c r="BV861" s="21"/>
      <c r="BZ861" s="21"/>
      <c r="CA861" s="21"/>
    </row>
    <row r="862" spans="2:79" ht="14.25" customHeight="1" x14ac:dyDescent="0.35">
      <c r="B862" s="15"/>
      <c r="C862" s="15"/>
      <c r="D862" s="15"/>
      <c r="E862" s="15"/>
      <c r="F862" s="15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2"/>
      <c r="U862" s="40"/>
      <c r="V862" s="40"/>
      <c r="W862" s="40"/>
      <c r="X862" s="40"/>
      <c r="Y862" s="40"/>
      <c r="Z862" s="40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BB862" s="15"/>
      <c r="BC862" s="15"/>
      <c r="BD862" s="15"/>
      <c r="BE862" s="15"/>
      <c r="BF862" s="15"/>
      <c r="BG862" s="15"/>
      <c r="BK862" s="21"/>
      <c r="BL862" s="21"/>
      <c r="BP862" s="21"/>
      <c r="BQ862" s="21"/>
      <c r="BU862" s="21"/>
      <c r="BV862" s="21"/>
      <c r="BZ862" s="21"/>
      <c r="CA862" s="21"/>
    </row>
    <row r="863" spans="2:79" ht="14.25" customHeight="1" x14ac:dyDescent="0.35">
      <c r="B863" s="15"/>
      <c r="C863" s="15"/>
      <c r="D863" s="15"/>
      <c r="E863" s="15"/>
      <c r="F863" s="15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2"/>
      <c r="U863" s="40"/>
      <c r="V863" s="40"/>
      <c r="W863" s="40"/>
      <c r="X863" s="40"/>
      <c r="Y863" s="40"/>
      <c r="Z863" s="40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BB863" s="15"/>
      <c r="BC863" s="15"/>
      <c r="BD863" s="15"/>
      <c r="BE863" s="15"/>
      <c r="BF863" s="15"/>
      <c r="BG863" s="15"/>
      <c r="BK863" s="21"/>
      <c r="BL863" s="21"/>
      <c r="BP863" s="21"/>
      <c r="BQ863" s="21"/>
      <c r="BU863" s="21"/>
      <c r="BV863" s="21"/>
      <c r="BZ863" s="21"/>
      <c r="CA863" s="21"/>
    </row>
    <row r="864" spans="2:79" ht="14.25" customHeight="1" x14ac:dyDescent="0.35">
      <c r="B864" s="15"/>
      <c r="C864" s="15"/>
      <c r="D864" s="15"/>
      <c r="E864" s="15"/>
      <c r="F864" s="15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2"/>
      <c r="U864" s="40"/>
      <c r="V864" s="40"/>
      <c r="W864" s="40"/>
      <c r="X864" s="40"/>
      <c r="Y864" s="40"/>
      <c r="Z864" s="40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BB864" s="15"/>
      <c r="BC864" s="15"/>
      <c r="BD864" s="15"/>
      <c r="BE864" s="15"/>
      <c r="BF864" s="15"/>
      <c r="BG864" s="15"/>
      <c r="BK864" s="21"/>
      <c r="BL864" s="21"/>
      <c r="BP864" s="21"/>
      <c r="BQ864" s="21"/>
      <c r="BU864" s="21"/>
      <c r="BV864" s="21"/>
      <c r="BZ864" s="21"/>
      <c r="CA864" s="21"/>
    </row>
    <row r="865" spans="2:79" ht="14.25" customHeight="1" x14ac:dyDescent="0.35">
      <c r="B865" s="15"/>
      <c r="C865" s="15"/>
      <c r="D865" s="15"/>
      <c r="E865" s="15"/>
      <c r="F865" s="15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2"/>
      <c r="U865" s="40"/>
      <c r="V865" s="40"/>
      <c r="W865" s="40"/>
      <c r="X865" s="40"/>
      <c r="Y865" s="40"/>
      <c r="Z865" s="40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BB865" s="15"/>
      <c r="BC865" s="15"/>
      <c r="BD865" s="15"/>
      <c r="BE865" s="15"/>
      <c r="BF865" s="15"/>
      <c r="BG865" s="15"/>
      <c r="BK865" s="21"/>
      <c r="BL865" s="21"/>
      <c r="BP865" s="21"/>
      <c r="BQ865" s="21"/>
      <c r="BU865" s="21"/>
      <c r="BV865" s="21"/>
      <c r="BZ865" s="21"/>
      <c r="CA865" s="21"/>
    </row>
    <row r="866" spans="2:79" ht="14.25" customHeight="1" x14ac:dyDescent="0.35">
      <c r="B866" s="15"/>
      <c r="C866" s="15"/>
      <c r="D866" s="15"/>
      <c r="E866" s="15"/>
      <c r="F866" s="15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2"/>
      <c r="U866" s="40"/>
      <c r="V866" s="40"/>
      <c r="W866" s="40"/>
      <c r="X866" s="40"/>
      <c r="Y866" s="40"/>
      <c r="Z866" s="40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BB866" s="15"/>
      <c r="BC866" s="15"/>
      <c r="BD866" s="15"/>
      <c r="BE866" s="15"/>
      <c r="BF866" s="15"/>
      <c r="BG866" s="15"/>
      <c r="BK866" s="21"/>
      <c r="BL866" s="21"/>
      <c r="BP866" s="21"/>
      <c r="BQ866" s="21"/>
      <c r="BU866" s="21"/>
      <c r="BV866" s="21"/>
      <c r="BZ866" s="21"/>
      <c r="CA866" s="21"/>
    </row>
    <row r="867" spans="2:79" ht="14.25" customHeight="1" x14ac:dyDescent="0.35">
      <c r="B867" s="15"/>
      <c r="C867" s="15"/>
      <c r="D867" s="15"/>
      <c r="E867" s="15"/>
      <c r="F867" s="15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2"/>
      <c r="U867" s="40"/>
      <c r="V867" s="40"/>
      <c r="W867" s="40"/>
      <c r="X867" s="40"/>
      <c r="Y867" s="40"/>
      <c r="Z867" s="40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BB867" s="15"/>
      <c r="BC867" s="15"/>
      <c r="BD867" s="15"/>
      <c r="BE867" s="15"/>
      <c r="BF867" s="15"/>
      <c r="BG867" s="15"/>
      <c r="BK867" s="21"/>
      <c r="BL867" s="21"/>
      <c r="BP867" s="21"/>
      <c r="BQ867" s="21"/>
      <c r="BU867" s="21"/>
      <c r="BV867" s="21"/>
      <c r="BZ867" s="21"/>
      <c r="CA867" s="21"/>
    </row>
    <row r="868" spans="2:79" ht="14.25" customHeight="1" x14ac:dyDescent="0.35">
      <c r="B868" s="15"/>
      <c r="C868" s="15"/>
      <c r="D868" s="15"/>
      <c r="E868" s="15"/>
      <c r="F868" s="15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2"/>
      <c r="U868" s="40"/>
      <c r="V868" s="40"/>
      <c r="W868" s="40"/>
      <c r="X868" s="40"/>
      <c r="Y868" s="40"/>
      <c r="Z868" s="40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BB868" s="15"/>
      <c r="BC868" s="15"/>
      <c r="BD868" s="15"/>
      <c r="BE868" s="15"/>
      <c r="BF868" s="15"/>
      <c r="BG868" s="15"/>
      <c r="BK868" s="21"/>
      <c r="BL868" s="21"/>
      <c r="BP868" s="21"/>
      <c r="BQ868" s="21"/>
      <c r="BU868" s="21"/>
      <c r="BV868" s="21"/>
      <c r="BZ868" s="21"/>
      <c r="CA868" s="21"/>
    </row>
    <row r="869" spans="2:79" ht="14.25" customHeight="1" x14ac:dyDescent="0.35">
      <c r="B869" s="15"/>
      <c r="C869" s="15"/>
      <c r="D869" s="15"/>
      <c r="E869" s="15"/>
      <c r="F869" s="15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2"/>
      <c r="U869" s="40"/>
      <c r="V869" s="40"/>
      <c r="W869" s="40"/>
      <c r="X869" s="40"/>
      <c r="Y869" s="40"/>
      <c r="Z869" s="40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BB869" s="15"/>
      <c r="BC869" s="15"/>
      <c r="BD869" s="15"/>
      <c r="BE869" s="15"/>
      <c r="BF869" s="15"/>
      <c r="BG869" s="15"/>
      <c r="BK869" s="21"/>
      <c r="BL869" s="21"/>
      <c r="BP869" s="21"/>
      <c r="BQ869" s="21"/>
      <c r="BU869" s="21"/>
      <c r="BV869" s="21"/>
      <c r="BZ869" s="21"/>
      <c r="CA869" s="21"/>
    </row>
    <row r="870" spans="2:79" ht="14.25" customHeight="1" x14ac:dyDescent="0.35">
      <c r="B870" s="15"/>
      <c r="C870" s="15"/>
      <c r="D870" s="15"/>
      <c r="E870" s="15"/>
      <c r="F870" s="15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2"/>
      <c r="U870" s="40"/>
      <c r="V870" s="40"/>
      <c r="W870" s="40"/>
      <c r="X870" s="40"/>
      <c r="Y870" s="40"/>
      <c r="Z870" s="40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BB870" s="15"/>
      <c r="BC870" s="15"/>
      <c r="BD870" s="15"/>
      <c r="BE870" s="15"/>
      <c r="BF870" s="15"/>
      <c r="BG870" s="15"/>
      <c r="BK870" s="21"/>
      <c r="BL870" s="21"/>
      <c r="BP870" s="21"/>
      <c r="BQ870" s="21"/>
      <c r="BU870" s="21"/>
      <c r="BV870" s="21"/>
      <c r="BZ870" s="21"/>
      <c r="CA870" s="21"/>
    </row>
    <row r="871" spans="2:79" ht="14.25" customHeight="1" x14ac:dyDescent="0.35">
      <c r="B871" s="15"/>
      <c r="C871" s="15"/>
      <c r="D871" s="15"/>
      <c r="E871" s="15"/>
      <c r="F871" s="15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2"/>
      <c r="U871" s="40"/>
      <c r="V871" s="40"/>
      <c r="W871" s="40"/>
      <c r="X871" s="40"/>
      <c r="Y871" s="40"/>
      <c r="Z871" s="40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BB871" s="15"/>
      <c r="BC871" s="15"/>
      <c r="BD871" s="15"/>
      <c r="BE871" s="15"/>
      <c r="BF871" s="15"/>
      <c r="BG871" s="15"/>
      <c r="BK871" s="21"/>
      <c r="BL871" s="21"/>
      <c r="BP871" s="21"/>
      <c r="BQ871" s="21"/>
      <c r="BU871" s="21"/>
      <c r="BV871" s="21"/>
      <c r="BZ871" s="21"/>
      <c r="CA871" s="21"/>
    </row>
    <row r="872" spans="2:79" ht="14.25" customHeight="1" x14ac:dyDescent="0.35">
      <c r="B872" s="15"/>
      <c r="C872" s="15"/>
      <c r="D872" s="15"/>
      <c r="E872" s="15"/>
      <c r="F872" s="15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2"/>
      <c r="U872" s="40"/>
      <c r="V872" s="40"/>
      <c r="W872" s="40"/>
      <c r="X872" s="40"/>
      <c r="Y872" s="40"/>
      <c r="Z872" s="40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BB872" s="15"/>
      <c r="BC872" s="15"/>
      <c r="BD872" s="15"/>
      <c r="BE872" s="15"/>
      <c r="BF872" s="15"/>
      <c r="BG872" s="15"/>
      <c r="BK872" s="21"/>
      <c r="BL872" s="21"/>
      <c r="BP872" s="21"/>
      <c r="BQ872" s="21"/>
      <c r="BU872" s="21"/>
      <c r="BV872" s="21"/>
      <c r="BZ872" s="21"/>
      <c r="CA872" s="21"/>
    </row>
    <row r="873" spans="2:79" ht="14.25" customHeight="1" x14ac:dyDescent="0.35">
      <c r="B873" s="15"/>
      <c r="C873" s="15"/>
      <c r="D873" s="15"/>
      <c r="E873" s="15"/>
      <c r="F873" s="15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2"/>
      <c r="U873" s="40"/>
      <c r="V873" s="40"/>
      <c r="W873" s="40"/>
      <c r="X873" s="40"/>
      <c r="Y873" s="40"/>
      <c r="Z873" s="40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BB873" s="15"/>
      <c r="BC873" s="15"/>
      <c r="BD873" s="15"/>
      <c r="BE873" s="15"/>
      <c r="BF873" s="15"/>
      <c r="BG873" s="15"/>
      <c r="BK873" s="21"/>
      <c r="BL873" s="21"/>
      <c r="BP873" s="21"/>
      <c r="BQ873" s="21"/>
      <c r="BU873" s="21"/>
      <c r="BV873" s="21"/>
      <c r="BZ873" s="21"/>
      <c r="CA873" s="21"/>
    </row>
    <row r="874" spans="2:79" ht="14.25" customHeight="1" x14ac:dyDescent="0.35">
      <c r="B874" s="15"/>
      <c r="C874" s="15"/>
      <c r="D874" s="15"/>
      <c r="E874" s="15"/>
      <c r="F874" s="15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2"/>
      <c r="U874" s="40"/>
      <c r="V874" s="40"/>
      <c r="W874" s="40"/>
      <c r="X874" s="40"/>
      <c r="Y874" s="40"/>
      <c r="Z874" s="40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BB874" s="15"/>
      <c r="BC874" s="15"/>
      <c r="BD874" s="15"/>
      <c r="BE874" s="15"/>
      <c r="BF874" s="15"/>
      <c r="BG874" s="15"/>
      <c r="BK874" s="21"/>
      <c r="BL874" s="21"/>
      <c r="BP874" s="21"/>
      <c r="BQ874" s="21"/>
      <c r="BU874" s="21"/>
      <c r="BV874" s="21"/>
      <c r="BZ874" s="21"/>
      <c r="CA874" s="21"/>
    </row>
    <row r="875" spans="2:79" ht="14.25" customHeight="1" x14ac:dyDescent="0.35">
      <c r="B875" s="15"/>
      <c r="C875" s="15"/>
      <c r="D875" s="15"/>
      <c r="E875" s="15"/>
      <c r="F875" s="15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2"/>
      <c r="U875" s="40"/>
      <c r="V875" s="40"/>
      <c r="W875" s="40"/>
      <c r="X875" s="40"/>
      <c r="Y875" s="40"/>
      <c r="Z875" s="40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BB875" s="15"/>
      <c r="BC875" s="15"/>
      <c r="BD875" s="15"/>
      <c r="BE875" s="15"/>
      <c r="BF875" s="15"/>
      <c r="BG875" s="15"/>
      <c r="BK875" s="21"/>
      <c r="BL875" s="21"/>
      <c r="BP875" s="21"/>
      <c r="BQ875" s="21"/>
      <c r="BU875" s="21"/>
      <c r="BV875" s="21"/>
      <c r="BZ875" s="21"/>
      <c r="CA875" s="21"/>
    </row>
    <row r="876" spans="2:79" ht="14.25" customHeight="1" x14ac:dyDescent="0.35">
      <c r="B876" s="15"/>
      <c r="C876" s="15"/>
      <c r="D876" s="15"/>
      <c r="E876" s="15"/>
      <c r="F876" s="15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2"/>
      <c r="U876" s="40"/>
      <c r="V876" s="40"/>
      <c r="W876" s="40"/>
      <c r="X876" s="40"/>
      <c r="Y876" s="40"/>
      <c r="Z876" s="40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BB876" s="15"/>
      <c r="BC876" s="15"/>
      <c r="BD876" s="15"/>
      <c r="BE876" s="15"/>
      <c r="BF876" s="15"/>
      <c r="BG876" s="15"/>
      <c r="BK876" s="21"/>
      <c r="BL876" s="21"/>
      <c r="BP876" s="21"/>
      <c r="BQ876" s="21"/>
      <c r="BU876" s="21"/>
      <c r="BV876" s="21"/>
      <c r="BZ876" s="21"/>
      <c r="CA876" s="21"/>
    </row>
    <row r="877" spans="2:79" ht="14.25" customHeight="1" x14ac:dyDescent="0.35">
      <c r="B877" s="15"/>
      <c r="C877" s="15"/>
      <c r="D877" s="15"/>
      <c r="E877" s="15"/>
      <c r="F877" s="15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2"/>
      <c r="U877" s="40"/>
      <c r="V877" s="40"/>
      <c r="W877" s="40"/>
      <c r="X877" s="40"/>
      <c r="Y877" s="40"/>
      <c r="Z877" s="40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BB877" s="15"/>
      <c r="BC877" s="15"/>
      <c r="BD877" s="15"/>
      <c r="BE877" s="15"/>
      <c r="BF877" s="15"/>
      <c r="BG877" s="15"/>
      <c r="BK877" s="21"/>
      <c r="BL877" s="21"/>
      <c r="BP877" s="21"/>
      <c r="BQ877" s="21"/>
      <c r="BU877" s="21"/>
      <c r="BV877" s="21"/>
      <c r="BZ877" s="21"/>
      <c r="CA877" s="21"/>
    </row>
    <row r="878" spans="2:79" ht="14.25" customHeight="1" x14ac:dyDescent="0.35">
      <c r="B878" s="15"/>
      <c r="C878" s="15"/>
      <c r="D878" s="15"/>
      <c r="E878" s="15"/>
      <c r="F878" s="15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2"/>
      <c r="U878" s="40"/>
      <c r="V878" s="40"/>
      <c r="W878" s="40"/>
      <c r="X878" s="40"/>
      <c r="Y878" s="40"/>
      <c r="Z878" s="40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BB878" s="15"/>
      <c r="BC878" s="15"/>
      <c r="BD878" s="15"/>
      <c r="BE878" s="15"/>
      <c r="BF878" s="15"/>
      <c r="BG878" s="15"/>
      <c r="BK878" s="21"/>
      <c r="BL878" s="21"/>
      <c r="BP878" s="21"/>
      <c r="BQ878" s="21"/>
      <c r="BU878" s="21"/>
      <c r="BV878" s="21"/>
      <c r="BZ878" s="21"/>
      <c r="CA878" s="21"/>
    </row>
    <row r="879" spans="2:79" ht="14.25" customHeight="1" x14ac:dyDescent="0.35">
      <c r="B879" s="15"/>
      <c r="C879" s="15"/>
      <c r="D879" s="15"/>
      <c r="E879" s="15"/>
      <c r="F879" s="15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2"/>
      <c r="U879" s="40"/>
      <c r="V879" s="40"/>
      <c r="W879" s="40"/>
      <c r="X879" s="40"/>
      <c r="Y879" s="40"/>
      <c r="Z879" s="40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BB879" s="15"/>
      <c r="BC879" s="15"/>
      <c r="BD879" s="15"/>
      <c r="BE879" s="15"/>
      <c r="BF879" s="15"/>
      <c r="BG879" s="15"/>
      <c r="BK879" s="21"/>
      <c r="BL879" s="21"/>
      <c r="BP879" s="21"/>
      <c r="BQ879" s="21"/>
      <c r="BU879" s="21"/>
      <c r="BV879" s="21"/>
      <c r="BZ879" s="21"/>
      <c r="CA879" s="21"/>
    </row>
    <row r="880" spans="2:79" ht="14.25" customHeight="1" x14ac:dyDescent="0.35">
      <c r="B880" s="15"/>
      <c r="C880" s="15"/>
      <c r="D880" s="15"/>
      <c r="E880" s="15"/>
      <c r="F880" s="15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2"/>
      <c r="U880" s="40"/>
      <c r="V880" s="40"/>
      <c r="W880" s="40"/>
      <c r="X880" s="40"/>
      <c r="Y880" s="40"/>
      <c r="Z880" s="40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BB880" s="15"/>
      <c r="BC880" s="15"/>
      <c r="BD880" s="15"/>
      <c r="BE880" s="15"/>
      <c r="BF880" s="15"/>
      <c r="BG880" s="15"/>
      <c r="BK880" s="21"/>
      <c r="BL880" s="21"/>
      <c r="BP880" s="21"/>
      <c r="BQ880" s="21"/>
      <c r="BU880" s="21"/>
      <c r="BV880" s="21"/>
      <c r="BZ880" s="21"/>
      <c r="CA880" s="21"/>
    </row>
    <row r="881" spans="2:79" ht="14.25" customHeight="1" x14ac:dyDescent="0.35">
      <c r="B881" s="15"/>
      <c r="C881" s="15"/>
      <c r="D881" s="15"/>
      <c r="E881" s="15"/>
      <c r="F881" s="15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2"/>
      <c r="U881" s="40"/>
      <c r="V881" s="40"/>
      <c r="W881" s="40"/>
      <c r="X881" s="40"/>
      <c r="Y881" s="40"/>
      <c r="Z881" s="40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BB881" s="15"/>
      <c r="BC881" s="15"/>
      <c r="BD881" s="15"/>
      <c r="BE881" s="15"/>
      <c r="BF881" s="15"/>
      <c r="BG881" s="15"/>
      <c r="BK881" s="21"/>
      <c r="BL881" s="21"/>
      <c r="BP881" s="21"/>
      <c r="BQ881" s="21"/>
      <c r="BU881" s="21"/>
      <c r="BV881" s="21"/>
      <c r="BZ881" s="21"/>
      <c r="CA881" s="21"/>
    </row>
    <row r="882" spans="2:79" ht="14.25" customHeight="1" x14ac:dyDescent="0.35">
      <c r="B882" s="15"/>
      <c r="C882" s="15"/>
      <c r="D882" s="15"/>
      <c r="E882" s="15"/>
      <c r="F882" s="15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2"/>
      <c r="U882" s="40"/>
      <c r="V882" s="40"/>
      <c r="W882" s="40"/>
      <c r="X882" s="40"/>
      <c r="Y882" s="40"/>
      <c r="Z882" s="40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BB882" s="15"/>
      <c r="BC882" s="15"/>
      <c r="BD882" s="15"/>
      <c r="BE882" s="15"/>
      <c r="BF882" s="15"/>
      <c r="BG882" s="15"/>
      <c r="BK882" s="21"/>
      <c r="BL882" s="21"/>
      <c r="BP882" s="21"/>
      <c r="BQ882" s="21"/>
      <c r="BU882" s="21"/>
      <c r="BV882" s="21"/>
      <c r="BZ882" s="21"/>
      <c r="CA882" s="21"/>
    </row>
    <row r="883" spans="2:79" ht="14.25" customHeight="1" x14ac:dyDescent="0.35">
      <c r="B883" s="15"/>
      <c r="C883" s="15"/>
      <c r="D883" s="15"/>
      <c r="E883" s="15"/>
      <c r="F883" s="15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2"/>
      <c r="U883" s="40"/>
      <c r="V883" s="40"/>
      <c r="W883" s="40"/>
      <c r="X883" s="40"/>
      <c r="Y883" s="40"/>
      <c r="Z883" s="40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BB883" s="15"/>
      <c r="BC883" s="15"/>
      <c r="BD883" s="15"/>
      <c r="BE883" s="15"/>
      <c r="BF883" s="15"/>
      <c r="BG883" s="15"/>
      <c r="BK883" s="21"/>
      <c r="BL883" s="21"/>
      <c r="BP883" s="21"/>
      <c r="BQ883" s="21"/>
      <c r="BU883" s="21"/>
      <c r="BV883" s="21"/>
      <c r="BZ883" s="21"/>
      <c r="CA883" s="21"/>
    </row>
    <row r="884" spans="2:79" ht="14.25" customHeight="1" x14ac:dyDescent="0.35">
      <c r="B884" s="15"/>
      <c r="C884" s="15"/>
      <c r="D884" s="15"/>
      <c r="E884" s="15"/>
      <c r="F884" s="15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2"/>
      <c r="U884" s="40"/>
      <c r="V884" s="40"/>
      <c r="W884" s="40"/>
      <c r="X884" s="40"/>
      <c r="Y884" s="40"/>
      <c r="Z884" s="40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BB884" s="15"/>
      <c r="BC884" s="15"/>
      <c r="BD884" s="15"/>
      <c r="BE884" s="15"/>
      <c r="BF884" s="15"/>
      <c r="BG884" s="15"/>
      <c r="BK884" s="21"/>
      <c r="BL884" s="21"/>
      <c r="BP884" s="21"/>
      <c r="BQ884" s="21"/>
      <c r="BU884" s="21"/>
      <c r="BV884" s="21"/>
      <c r="BZ884" s="21"/>
      <c r="CA884" s="21"/>
    </row>
    <row r="885" spans="2:79" ht="14.25" customHeight="1" x14ac:dyDescent="0.35">
      <c r="B885" s="15"/>
      <c r="C885" s="15"/>
      <c r="D885" s="15"/>
      <c r="E885" s="15"/>
      <c r="F885" s="15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2"/>
      <c r="U885" s="40"/>
      <c r="V885" s="40"/>
      <c r="W885" s="40"/>
      <c r="X885" s="40"/>
      <c r="Y885" s="40"/>
      <c r="Z885" s="40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BB885" s="15"/>
      <c r="BC885" s="15"/>
      <c r="BD885" s="15"/>
      <c r="BE885" s="15"/>
      <c r="BF885" s="15"/>
      <c r="BG885" s="15"/>
      <c r="BK885" s="21"/>
      <c r="BL885" s="21"/>
      <c r="BP885" s="21"/>
      <c r="BQ885" s="21"/>
      <c r="BU885" s="21"/>
      <c r="BV885" s="21"/>
      <c r="BZ885" s="21"/>
      <c r="CA885" s="21"/>
    </row>
    <row r="886" spans="2:79" ht="14.25" customHeight="1" x14ac:dyDescent="0.35">
      <c r="B886" s="15"/>
      <c r="C886" s="15"/>
      <c r="D886" s="15"/>
      <c r="E886" s="15"/>
      <c r="F886" s="15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2"/>
      <c r="U886" s="40"/>
      <c r="V886" s="40"/>
      <c r="W886" s="40"/>
      <c r="X886" s="40"/>
      <c r="Y886" s="40"/>
      <c r="Z886" s="40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BB886" s="15"/>
      <c r="BC886" s="15"/>
      <c r="BD886" s="15"/>
      <c r="BE886" s="15"/>
      <c r="BF886" s="15"/>
      <c r="BG886" s="15"/>
      <c r="BK886" s="21"/>
      <c r="BL886" s="21"/>
      <c r="BP886" s="21"/>
      <c r="BQ886" s="21"/>
      <c r="BU886" s="21"/>
      <c r="BV886" s="21"/>
      <c r="BZ886" s="21"/>
      <c r="CA886" s="21"/>
    </row>
    <row r="887" spans="2:79" ht="14.25" customHeight="1" x14ac:dyDescent="0.35">
      <c r="B887" s="15"/>
      <c r="C887" s="15"/>
      <c r="D887" s="15"/>
      <c r="E887" s="15"/>
      <c r="F887" s="15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2"/>
      <c r="U887" s="40"/>
      <c r="V887" s="40"/>
      <c r="W887" s="40"/>
      <c r="X887" s="40"/>
      <c r="Y887" s="40"/>
      <c r="Z887" s="40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BB887" s="15"/>
      <c r="BC887" s="15"/>
      <c r="BD887" s="15"/>
      <c r="BE887" s="15"/>
      <c r="BF887" s="15"/>
      <c r="BG887" s="15"/>
      <c r="BK887" s="21"/>
      <c r="BL887" s="21"/>
      <c r="BP887" s="21"/>
      <c r="BQ887" s="21"/>
      <c r="BU887" s="21"/>
      <c r="BV887" s="21"/>
      <c r="BZ887" s="21"/>
      <c r="CA887" s="21"/>
    </row>
    <row r="888" spans="2:79" ht="14.25" customHeight="1" x14ac:dyDescent="0.35">
      <c r="B888" s="15"/>
      <c r="C888" s="15"/>
      <c r="D888" s="15"/>
      <c r="E888" s="15"/>
      <c r="F888" s="15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2"/>
      <c r="U888" s="40"/>
      <c r="V888" s="40"/>
      <c r="W888" s="40"/>
      <c r="X888" s="40"/>
      <c r="Y888" s="40"/>
      <c r="Z888" s="40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BB888" s="15"/>
      <c r="BC888" s="15"/>
      <c r="BD888" s="15"/>
      <c r="BE888" s="15"/>
      <c r="BF888" s="15"/>
      <c r="BG888" s="15"/>
      <c r="BK888" s="21"/>
      <c r="BL888" s="21"/>
      <c r="BP888" s="21"/>
      <c r="BQ888" s="21"/>
      <c r="BU888" s="21"/>
      <c r="BV888" s="21"/>
      <c r="BZ888" s="21"/>
      <c r="CA888" s="21"/>
    </row>
    <row r="889" spans="2:79" ht="14.25" customHeight="1" x14ac:dyDescent="0.35">
      <c r="B889" s="15"/>
      <c r="C889" s="15"/>
      <c r="D889" s="15"/>
      <c r="E889" s="15"/>
      <c r="F889" s="15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2"/>
      <c r="U889" s="40"/>
      <c r="V889" s="40"/>
      <c r="W889" s="40"/>
      <c r="X889" s="40"/>
      <c r="Y889" s="40"/>
      <c r="Z889" s="40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BB889" s="15"/>
      <c r="BC889" s="15"/>
      <c r="BD889" s="15"/>
      <c r="BE889" s="15"/>
      <c r="BF889" s="15"/>
      <c r="BG889" s="15"/>
      <c r="BK889" s="21"/>
      <c r="BL889" s="21"/>
      <c r="BP889" s="21"/>
      <c r="BQ889" s="21"/>
      <c r="BU889" s="21"/>
      <c r="BV889" s="21"/>
      <c r="BZ889" s="21"/>
      <c r="CA889" s="21"/>
    </row>
    <row r="890" spans="2:79" ht="14.25" customHeight="1" x14ac:dyDescent="0.35">
      <c r="B890" s="15"/>
      <c r="C890" s="15"/>
      <c r="D890" s="15"/>
      <c r="E890" s="15"/>
      <c r="F890" s="15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2"/>
      <c r="U890" s="40"/>
      <c r="V890" s="40"/>
      <c r="W890" s="40"/>
      <c r="X890" s="40"/>
      <c r="Y890" s="40"/>
      <c r="Z890" s="40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BB890" s="15"/>
      <c r="BC890" s="15"/>
      <c r="BD890" s="15"/>
      <c r="BE890" s="15"/>
      <c r="BF890" s="15"/>
      <c r="BG890" s="15"/>
      <c r="BK890" s="21"/>
      <c r="BL890" s="21"/>
      <c r="BP890" s="21"/>
      <c r="BQ890" s="21"/>
      <c r="BU890" s="21"/>
      <c r="BV890" s="21"/>
      <c r="BZ890" s="21"/>
      <c r="CA890" s="21"/>
    </row>
    <row r="891" spans="2:79" ht="14.25" customHeight="1" x14ac:dyDescent="0.35">
      <c r="B891" s="15"/>
      <c r="C891" s="15"/>
      <c r="D891" s="15"/>
      <c r="E891" s="15"/>
      <c r="F891" s="15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2"/>
      <c r="U891" s="40"/>
      <c r="V891" s="40"/>
      <c r="W891" s="40"/>
      <c r="X891" s="40"/>
      <c r="Y891" s="40"/>
      <c r="Z891" s="40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BB891" s="15"/>
      <c r="BC891" s="15"/>
      <c r="BD891" s="15"/>
      <c r="BE891" s="15"/>
      <c r="BF891" s="15"/>
      <c r="BG891" s="15"/>
      <c r="BK891" s="21"/>
      <c r="BL891" s="21"/>
      <c r="BP891" s="21"/>
      <c r="BQ891" s="21"/>
      <c r="BU891" s="21"/>
      <c r="BV891" s="21"/>
      <c r="BZ891" s="21"/>
      <c r="CA891" s="21"/>
    </row>
    <row r="892" spans="2:79" ht="14.25" customHeight="1" x14ac:dyDescent="0.35">
      <c r="B892" s="15"/>
      <c r="C892" s="15"/>
      <c r="D892" s="15"/>
      <c r="E892" s="15"/>
      <c r="F892" s="15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2"/>
      <c r="U892" s="40"/>
      <c r="V892" s="40"/>
      <c r="W892" s="40"/>
      <c r="X892" s="40"/>
      <c r="Y892" s="40"/>
      <c r="Z892" s="40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BB892" s="15"/>
      <c r="BC892" s="15"/>
      <c r="BD892" s="15"/>
      <c r="BE892" s="15"/>
      <c r="BF892" s="15"/>
      <c r="BG892" s="15"/>
      <c r="BK892" s="21"/>
      <c r="BL892" s="21"/>
      <c r="BP892" s="21"/>
      <c r="BQ892" s="21"/>
      <c r="BU892" s="21"/>
      <c r="BV892" s="21"/>
      <c r="BZ892" s="21"/>
      <c r="CA892" s="21"/>
    </row>
    <row r="893" spans="2:79" ht="14.25" customHeight="1" x14ac:dyDescent="0.35">
      <c r="B893" s="15"/>
      <c r="C893" s="15"/>
      <c r="D893" s="15"/>
      <c r="E893" s="15"/>
      <c r="F893" s="15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2"/>
      <c r="U893" s="40"/>
      <c r="V893" s="40"/>
      <c r="W893" s="40"/>
      <c r="X893" s="40"/>
      <c r="Y893" s="40"/>
      <c r="Z893" s="40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BB893" s="15"/>
      <c r="BC893" s="15"/>
      <c r="BD893" s="15"/>
      <c r="BE893" s="15"/>
      <c r="BF893" s="15"/>
      <c r="BG893" s="15"/>
      <c r="BK893" s="21"/>
      <c r="BL893" s="21"/>
      <c r="BP893" s="21"/>
      <c r="BQ893" s="21"/>
      <c r="BU893" s="21"/>
      <c r="BV893" s="21"/>
      <c r="BZ893" s="21"/>
      <c r="CA893" s="21"/>
    </row>
    <row r="894" spans="2:79" ht="14.25" customHeight="1" x14ac:dyDescent="0.35">
      <c r="B894" s="15"/>
      <c r="C894" s="15"/>
      <c r="D894" s="15"/>
      <c r="E894" s="15"/>
      <c r="F894" s="15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2"/>
      <c r="U894" s="40"/>
      <c r="V894" s="40"/>
      <c r="W894" s="40"/>
      <c r="X894" s="40"/>
      <c r="Y894" s="40"/>
      <c r="Z894" s="40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BB894" s="15"/>
      <c r="BC894" s="15"/>
      <c r="BD894" s="15"/>
      <c r="BE894" s="15"/>
      <c r="BF894" s="15"/>
      <c r="BG894" s="15"/>
      <c r="BK894" s="21"/>
      <c r="BL894" s="21"/>
      <c r="BP894" s="21"/>
      <c r="BQ894" s="21"/>
      <c r="BU894" s="21"/>
      <c r="BV894" s="21"/>
      <c r="BZ894" s="21"/>
      <c r="CA894" s="21"/>
    </row>
    <row r="895" spans="2:79" ht="14.25" customHeight="1" x14ac:dyDescent="0.35">
      <c r="B895" s="15"/>
      <c r="C895" s="15"/>
      <c r="D895" s="15"/>
      <c r="E895" s="15"/>
      <c r="F895" s="15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2"/>
      <c r="U895" s="40"/>
      <c r="V895" s="40"/>
      <c r="W895" s="40"/>
      <c r="X895" s="40"/>
      <c r="Y895" s="40"/>
      <c r="Z895" s="40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BB895" s="15"/>
      <c r="BC895" s="15"/>
      <c r="BD895" s="15"/>
      <c r="BE895" s="15"/>
      <c r="BF895" s="15"/>
      <c r="BG895" s="15"/>
      <c r="BK895" s="21"/>
      <c r="BL895" s="21"/>
      <c r="BP895" s="21"/>
      <c r="BQ895" s="21"/>
      <c r="BU895" s="21"/>
      <c r="BV895" s="21"/>
      <c r="BZ895" s="21"/>
      <c r="CA895" s="21"/>
    </row>
    <row r="896" spans="2:79" ht="14.25" customHeight="1" x14ac:dyDescent="0.35">
      <c r="B896" s="15"/>
      <c r="C896" s="15"/>
      <c r="D896" s="15"/>
      <c r="E896" s="15"/>
      <c r="F896" s="15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2"/>
      <c r="U896" s="40"/>
      <c r="V896" s="40"/>
      <c r="W896" s="40"/>
      <c r="X896" s="40"/>
      <c r="Y896" s="40"/>
      <c r="Z896" s="40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BB896" s="15"/>
      <c r="BC896" s="15"/>
      <c r="BD896" s="15"/>
      <c r="BE896" s="15"/>
      <c r="BF896" s="15"/>
      <c r="BG896" s="15"/>
      <c r="BK896" s="21"/>
      <c r="BL896" s="21"/>
      <c r="BP896" s="21"/>
      <c r="BQ896" s="21"/>
      <c r="BU896" s="21"/>
      <c r="BV896" s="21"/>
      <c r="BZ896" s="21"/>
      <c r="CA896" s="21"/>
    </row>
    <row r="897" spans="2:79" ht="14.25" customHeight="1" x14ac:dyDescent="0.35">
      <c r="B897" s="15"/>
      <c r="C897" s="15"/>
      <c r="D897" s="15"/>
      <c r="E897" s="15"/>
      <c r="F897" s="15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2"/>
      <c r="U897" s="40"/>
      <c r="V897" s="40"/>
      <c r="W897" s="40"/>
      <c r="X897" s="40"/>
      <c r="Y897" s="40"/>
      <c r="Z897" s="40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BB897" s="15"/>
      <c r="BC897" s="15"/>
      <c r="BD897" s="15"/>
      <c r="BE897" s="15"/>
      <c r="BF897" s="15"/>
      <c r="BG897" s="15"/>
      <c r="BK897" s="21"/>
      <c r="BL897" s="21"/>
      <c r="BP897" s="21"/>
      <c r="BQ897" s="21"/>
      <c r="BU897" s="21"/>
      <c r="BV897" s="21"/>
      <c r="BZ897" s="21"/>
      <c r="CA897" s="21"/>
    </row>
    <row r="898" spans="2:79" ht="14.25" customHeight="1" x14ac:dyDescent="0.35">
      <c r="B898" s="15"/>
      <c r="C898" s="15"/>
      <c r="D898" s="15"/>
      <c r="E898" s="15"/>
      <c r="F898" s="15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2"/>
      <c r="U898" s="40"/>
      <c r="V898" s="40"/>
      <c r="W898" s="40"/>
      <c r="X898" s="40"/>
      <c r="Y898" s="40"/>
      <c r="Z898" s="40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BB898" s="15"/>
      <c r="BC898" s="15"/>
      <c r="BD898" s="15"/>
      <c r="BE898" s="15"/>
      <c r="BF898" s="15"/>
      <c r="BG898" s="15"/>
      <c r="BK898" s="21"/>
      <c r="BL898" s="21"/>
      <c r="BP898" s="21"/>
      <c r="BQ898" s="21"/>
      <c r="BU898" s="21"/>
      <c r="BV898" s="21"/>
      <c r="BZ898" s="21"/>
      <c r="CA898" s="21"/>
    </row>
    <row r="899" spans="2:79" ht="14.25" customHeight="1" x14ac:dyDescent="0.35">
      <c r="B899" s="15"/>
      <c r="C899" s="15"/>
      <c r="D899" s="15"/>
      <c r="E899" s="15"/>
      <c r="F899" s="15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2"/>
      <c r="U899" s="40"/>
      <c r="V899" s="40"/>
      <c r="W899" s="40"/>
      <c r="X899" s="40"/>
      <c r="Y899" s="40"/>
      <c r="Z899" s="40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BB899" s="15"/>
      <c r="BC899" s="15"/>
      <c r="BD899" s="15"/>
      <c r="BE899" s="15"/>
      <c r="BF899" s="15"/>
      <c r="BG899" s="15"/>
      <c r="BK899" s="21"/>
      <c r="BL899" s="21"/>
      <c r="BP899" s="21"/>
      <c r="BQ899" s="21"/>
      <c r="BU899" s="21"/>
      <c r="BV899" s="21"/>
      <c r="BZ899" s="21"/>
      <c r="CA899" s="21"/>
    </row>
    <row r="900" spans="2:79" ht="14.25" customHeight="1" x14ac:dyDescent="0.35">
      <c r="B900" s="15"/>
      <c r="C900" s="15"/>
      <c r="D900" s="15"/>
      <c r="E900" s="15"/>
      <c r="F900" s="15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2"/>
      <c r="U900" s="40"/>
      <c r="V900" s="40"/>
      <c r="W900" s="40"/>
      <c r="X900" s="40"/>
      <c r="Y900" s="40"/>
      <c r="Z900" s="40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BB900" s="15"/>
      <c r="BC900" s="15"/>
      <c r="BD900" s="15"/>
      <c r="BE900" s="15"/>
      <c r="BF900" s="15"/>
      <c r="BG900" s="15"/>
      <c r="BK900" s="21"/>
      <c r="BL900" s="21"/>
      <c r="BP900" s="21"/>
      <c r="BQ900" s="21"/>
      <c r="BU900" s="21"/>
      <c r="BV900" s="21"/>
      <c r="BZ900" s="21"/>
      <c r="CA900" s="21"/>
    </row>
    <row r="901" spans="2:79" ht="14.25" customHeight="1" x14ac:dyDescent="0.35">
      <c r="B901" s="15"/>
      <c r="C901" s="15"/>
      <c r="D901" s="15"/>
      <c r="E901" s="15"/>
      <c r="F901" s="15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2"/>
      <c r="U901" s="40"/>
      <c r="V901" s="40"/>
      <c r="W901" s="40"/>
      <c r="X901" s="40"/>
      <c r="Y901" s="40"/>
      <c r="Z901" s="40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BB901" s="15"/>
      <c r="BC901" s="15"/>
      <c r="BD901" s="15"/>
      <c r="BE901" s="15"/>
      <c r="BF901" s="15"/>
      <c r="BG901" s="15"/>
      <c r="BK901" s="21"/>
      <c r="BL901" s="21"/>
      <c r="BP901" s="21"/>
      <c r="BQ901" s="21"/>
      <c r="BU901" s="21"/>
      <c r="BV901" s="21"/>
      <c r="BZ901" s="21"/>
      <c r="CA901" s="21"/>
    </row>
    <row r="902" spans="2:79" ht="14.25" customHeight="1" x14ac:dyDescent="0.35">
      <c r="B902" s="15"/>
      <c r="C902" s="15"/>
      <c r="D902" s="15"/>
      <c r="E902" s="15"/>
      <c r="F902" s="15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2"/>
      <c r="U902" s="40"/>
      <c r="V902" s="40"/>
      <c r="W902" s="40"/>
      <c r="X902" s="40"/>
      <c r="Y902" s="40"/>
      <c r="Z902" s="40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BB902" s="15"/>
      <c r="BC902" s="15"/>
      <c r="BD902" s="15"/>
      <c r="BE902" s="15"/>
      <c r="BF902" s="15"/>
      <c r="BG902" s="15"/>
      <c r="BK902" s="21"/>
      <c r="BL902" s="21"/>
      <c r="BP902" s="21"/>
      <c r="BQ902" s="21"/>
      <c r="BU902" s="21"/>
      <c r="BV902" s="21"/>
      <c r="BZ902" s="21"/>
      <c r="CA902" s="21"/>
    </row>
    <row r="903" spans="2:79" ht="14.25" customHeight="1" x14ac:dyDescent="0.35">
      <c r="B903" s="15"/>
      <c r="C903" s="15"/>
      <c r="D903" s="15"/>
      <c r="E903" s="15"/>
      <c r="F903" s="15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2"/>
      <c r="U903" s="40"/>
      <c r="V903" s="40"/>
      <c r="W903" s="40"/>
      <c r="X903" s="40"/>
      <c r="Y903" s="40"/>
      <c r="Z903" s="40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BB903" s="15"/>
      <c r="BC903" s="15"/>
      <c r="BD903" s="15"/>
      <c r="BE903" s="15"/>
      <c r="BF903" s="15"/>
      <c r="BG903" s="15"/>
      <c r="BK903" s="21"/>
      <c r="BL903" s="21"/>
      <c r="BP903" s="21"/>
      <c r="BQ903" s="21"/>
      <c r="BU903" s="21"/>
      <c r="BV903" s="21"/>
      <c r="BZ903" s="21"/>
      <c r="CA903" s="21"/>
    </row>
    <row r="904" spans="2:79" ht="14.25" customHeight="1" x14ac:dyDescent="0.35">
      <c r="B904" s="15"/>
      <c r="C904" s="15"/>
      <c r="D904" s="15"/>
      <c r="E904" s="15"/>
      <c r="F904" s="15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2"/>
      <c r="U904" s="40"/>
      <c r="V904" s="40"/>
      <c r="W904" s="40"/>
      <c r="X904" s="40"/>
      <c r="Y904" s="40"/>
      <c r="Z904" s="40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BB904" s="15"/>
      <c r="BC904" s="15"/>
      <c r="BD904" s="15"/>
      <c r="BE904" s="15"/>
      <c r="BF904" s="15"/>
      <c r="BG904" s="15"/>
      <c r="BK904" s="21"/>
      <c r="BL904" s="21"/>
      <c r="BP904" s="21"/>
      <c r="BQ904" s="21"/>
      <c r="BU904" s="21"/>
      <c r="BV904" s="21"/>
      <c r="BZ904" s="21"/>
      <c r="CA904" s="21"/>
    </row>
    <row r="905" spans="2:79" ht="14.25" customHeight="1" x14ac:dyDescent="0.35">
      <c r="B905" s="15"/>
      <c r="C905" s="15"/>
      <c r="D905" s="15"/>
      <c r="E905" s="15"/>
      <c r="F905" s="15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2"/>
      <c r="U905" s="40"/>
      <c r="V905" s="40"/>
      <c r="W905" s="40"/>
      <c r="X905" s="40"/>
      <c r="Y905" s="40"/>
      <c r="Z905" s="40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BB905" s="15"/>
      <c r="BC905" s="15"/>
      <c r="BD905" s="15"/>
      <c r="BE905" s="15"/>
      <c r="BF905" s="15"/>
      <c r="BG905" s="15"/>
      <c r="BK905" s="21"/>
      <c r="BL905" s="21"/>
      <c r="BP905" s="21"/>
      <c r="BQ905" s="21"/>
      <c r="BU905" s="21"/>
      <c r="BV905" s="21"/>
      <c r="BZ905" s="21"/>
      <c r="CA905" s="21"/>
    </row>
    <row r="906" spans="2:79" ht="14.25" customHeight="1" x14ac:dyDescent="0.35">
      <c r="B906" s="15"/>
      <c r="C906" s="15"/>
      <c r="D906" s="15"/>
      <c r="E906" s="15"/>
      <c r="F906" s="15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2"/>
      <c r="U906" s="40"/>
      <c r="V906" s="40"/>
      <c r="W906" s="40"/>
      <c r="X906" s="40"/>
      <c r="Y906" s="40"/>
      <c r="Z906" s="40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BB906" s="15"/>
      <c r="BC906" s="15"/>
      <c r="BD906" s="15"/>
      <c r="BE906" s="15"/>
      <c r="BF906" s="15"/>
      <c r="BG906" s="15"/>
      <c r="BK906" s="21"/>
      <c r="BL906" s="21"/>
      <c r="BP906" s="21"/>
      <c r="BQ906" s="21"/>
      <c r="BU906" s="21"/>
      <c r="BV906" s="21"/>
      <c r="BZ906" s="21"/>
      <c r="CA906" s="21"/>
    </row>
    <row r="907" spans="2:79" ht="14.25" customHeight="1" x14ac:dyDescent="0.35">
      <c r="B907" s="15"/>
      <c r="C907" s="15"/>
      <c r="D907" s="15"/>
      <c r="E907" s="15"/>
      <c r="F907" s="15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2"/>
      <c r="U907" s="40"/>
      <c r="V907" s="40"/>
      <c r="W907" s="40"/>
      <c r="X907" s="40"/>
      <c r="Y907" s="40"/>
      <c r="Z907" s="40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BB907" s="15"/>
      <c r="BC907" s="15"/>
      <c r="BD907" s="15"/>
      <c r="BE907" s="15"/>
      <c r="BF907" s="15"/>
      <c r="BG907" s="15"/>
      <c r="BK907" s="21"/>
      <c r="BL907" s="21"/>
      <c r="BP907" s="21"/>
      <c r="BQ907" s="21"/>
      <c r="BU907" s="21"/>
      <c r="BV907" s="21"/>
      <c r="BZ907" s="21"/>
      <c r="CA907" s="21"/>
    </row>
    <row r="908" spans="2:79" ht="14.25" customHeight="1" x14ac:dyDescent="0.35">
      <c r="B908" s="15"/>
      <c r="C908" s="15"/>
      <c r="D908" s="15"/>
      <c r="E908" s="15"/>
      <c r="F908" s="15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2"/>
      <c r="U908" s="40"/>
      <c r="V908" s="40"/>
      <c r="W908" s="40"/>
      <c r="X908" s="40"/>
      <c r="Y908" s="40"/>
      <c r="Z908" s="40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BB908" s="15"/>
      <c r="BC908" s="15"/>
      <c r="BD908" s="15"/>
      <c r="BE908" s="15"/>
      <c r="BF908" s="15"/>
      <c r="BG908" s="15"/>
      <c r="BK908" s="21"/>
      <c r="BL908" s="21"/>
      <c r="BP908" s="21"/>
      <c r="BQ908" s="21"/>
      <c r="BU908" s="21"/>
      <c r="BV908" s="21"/>
      <c r="BZ908" s="21"/>
      <c r="CA908" s="21"/>
    </row>
    <row r="909" spans="2:79" ht="14.25" customHeight="1" x14ac:dyDescent="0.35">
      <c r="B909" s="15"/>
      <c r="C909" s="15"/>
      <c r="D909" s="15"/>
      <c r="E909" s="15"/>
      <c r="F909" s="15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2"/>
      <c r="U909" s="40"/>
      <c r="V909" s="40"/>
      <c r="W909" s="40"/>
      <c r="X909" s="40"/>
      <c r="Y909" s="40"/>
      <c r="Z909" s="40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BB909" s="15"/>
      <c r="BC909" s="15"/>
      <c r="BD909" s="15"/>
      <c r="BE909" s="15"/>
      <c r="BF909" s="15"/>
      <c r="BG909" s="15"/>
      <c r="BK909" s="21"/>
      <c r="BL909" s="21"/>
      <c r="BP909" s="21"/>
      <c r="BQ909" s="21"/>
      <c r="BU909" s="21"/>
      <c r="BV909" s="21"/>
      <c r="BZ909" s="21"/>
      <c r="CA909" s="21"/>
    </row>
    <row r="910" spans="2:79" ht="14.25" customHeight="1" x14ac:dyDescent="0.35">
      <c r="B910" s="15"/>
      <c r="C910" s="15"/>
      <c r="D910" s="15"/>
      <c r="E910" s="15"/>
      <c r="F910" s="15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2"/>
      <c r="U910" s="40"/>
      <c r="V910" s="40"/>
      <c r="W910" s="40"/>
      <c r="X910" s="40"/>
      <c r="Y910" s="40"/>
      <c r="Z910" s="40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BB910" s="15"/>
      <c r="BC910" s="15"/>
      <c r="BD910" s="15"/>
      <c r="BE910" s="15"/>
      <c r="BF910" s="15"/>
      <c r="BG910" s="15"/>
      <c r="BK910" s="21"/>
      <c r="BL910" s="21"/>
      <c r="BP910" s="21"/>
      <c r="BQ910" s="21"/>
      <c r="BU910" s="21"/>
      <c r="BV910" s="21"/>
      <c r="BZ910" s="21"/>
      <c r="CA910" s="21"/>
    </row>
    <row r="911" spans="2:79" ht="14.25" customHeight="1" x14ac:dyDescent="0.35">
      <c r="B911" s="15"/>
      <c r="C911" s="15"/>
      <c r="D911" s="15"/>
      <c r="E911" s="15"/>
      <c r="F911" s="15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2"/>
      <c r="U911" s="40"/>
      <c r="V911" s="40"/>
      <c r="W911" s="40"/>
      <c r="X911" s="40"/>
      <c r="Y911" s="40"/>
      <c r="Z911" s="40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BB911" s="15"/>
      <c r="BC911" s="15"/>
      <c r="BD911" s="15"/>
      <c r="BE911" s="15"/>
      <c r="BF911" s="15"/>
      <c r="BG911" s="15"/>
      <c r="BK911" s="21"/>
      <c r="BL911" s="21"/>
      <c r="BP911" s="21"/>
      <c r="BQ911" s="21"/>
      <c r="BU911" s="21"/>
      <c r="BV911" s="21"/>
      <c r="BZ911" s="21"/>
      <c r="CA911" s="21"/>
    </row>
    <row r="912" spans="2:79" ht="14.25" customHeight="1" x14ac:dyDescent="0.35">
      <c r="B912" s="15"/>
      <c r="C912" s="15"/>
      <c r="D912" s="15"/>
      <c r="E912" s="15"/>
      <c r="F912" s="15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2"/>
      <c r="U912" s="40"/>
      <c r="V912" s="40"/>
      <c r="W912" s="40"/>
      <c r="X912" s="40"/>
      <c r="Y912" s="40"/>
      <c r="Z912" s="40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BB912" s="15"/>
      <c r="BC912" s="15"/>
      <c r="BD912" s="15"/>
      <c r="BE912" s="15"/>
      <c r="BF912" s="15"/>
      <c r="BG912" s="15"/>
      <c r="BK912" s="21"/>
      <c r="BL912" s="21"/>
      <c r="BP912" s="21"/>
      <c r="BQ912" s="21"/>
      <c r="BU912" s="21"/>
      <c r="BV912" s="21"/>
      <c r="BZ912" s="21"/>
      <c r="CA912" s="21"/>
    </row>
    <row r="913" spans="2:79" ht="14.25" customHeight="1" x14ac:dyDescent="0.35">
      <c r="B913" s="15"/>
      <c r="C913" s="15"/>
      <c r="D913" s="15"/>
      <c r="E913" s="15"/>
      <c r="F913" s="15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2"/>
      <c r="U913" s="40"/>
      <c r="V913" s="40"/>
      <c r="W913" s="40"/>
      <c r="X913" s="40"/>
      <c r="Y913" s="40"/>
      <c r="Z913" s="40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BB913" s="15"/>
      <c r="BC913" s="15"/>
      <c r="BD913" s="15"/>
      <c r="BE913" s="15"/>
      <c r="BF913" s="15"/>
      <c r="BG913" s="15"/>
      <c r="BK913" s="21"/>
      <c r="BL913" s="21"/>
      <c r="BP913" s="21"/>
      <c r="BQ913" s="21"/>
      <c r="BU913" s="21"/>
      <c r="BV913" s="21"/>
      <c r="BZ913" s="21"/>
      <c r="CA913" s="21"/>
    </row>
    <row r="914" spans="2:79" ht="14.25" customHeight="1" x14ac:dyDescent="0.35">
      <c r="B914" s="15"/>
      <c r="C914" s="15"/>
      <c r="D914" s="15"/>
      <c r="E914" s="15"/>
      <c r="F914" s="15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2"/>
      <c r="U914" s="40"/>
      <c r="V914" s="40"/>
      <c r="W914" s="40"/>
      <c r="X914" s="40"/>
      <c r="Y914" s="40"/>
      <c r="Z914" s="40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BB914" s="15"/>
      <c r="BC914" s="15"/>
      <c r="BD914" s="15"/>
      <c r="BE914" s="15"/>
      <c r="BF914" s="15"/>
      <c r="BG914" s="15"/>
      <c r="BK914" s="21"/>
      <c r="BL914" s="21"/>
      <c r="BP914" s="21"/>
      <c r="BQ914" s="21"/>
      <c r="BU914" s="21"/>
      <c r="BV914" s="21"/>
      <c r="BZ914" s="21"/>
      <c r="CA914" s="21"/>
    </row>
    <row r="915" spans="2:79" ht="14.25" customHeight="1" x14ac:dyDescent="0.35">
      <c r="B915" s="15"/>
      <c r="C915" s="15"/>
      <c r="D915" s="15"/>
      <c r="E915" s="15"/>
      <c r="F915" s="15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2"/>
      <c r="U915" s="40"/>
      <c r="V915" s="40"/>
      <c r="W915" s="40"/>
      <c r="X915" s="40"/>
      <c r="Y915" s="40"/>
      <c r="Z915" s="40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BB915" s="15"/>
      <c r="BC915" s="15"/>
      <c r="BD915" s="15"/>
      <c r="BE915" s="15"/>
      <c r="BF915" s="15"/>
      <c r="BG915" s="15"/>
      <c r="BK915" s="21"/>
      <c r="BL915" s="21"/>
      <c r="BP915" s="21"/>
      <c r="BQ915" s="21"/>
      <c r="BU915" s="21"/>
      <c r="BV915" s="21"/>
      <c r="BZ915" s="21"/>
      <c r="CA915" s="21"/>
    </row>
    <row r="916" spans="2:79" ht="14.25" customHeight="1" x14ac:dyDescent="0.35">
      <c r="B916" s="15"/>
      <c r="C916" s="15"/>
      <c r="D916" s="15"/>
      <c r="E916" s="15"/>
      <c r="F916" s="15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2"/>
      <c r="U916" s="40"/>
      <c r="V916" s="40"/>
      <c r="W916" s="40"/>
      <c r="X916" s="40"/>
      <c r="Y916" s="40"/>
      <c r="Z916" s="40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BB916" s="15"/>
      <c r="BC916" s="15"/>
      <c r="BD916" s="15"/>
      <c r="BE916" s="15"/>
      <c r="BF916" s="15"/>
      <c r="BG916" s="15"/>
      <c r="BK916" s="21"/>
      <c r="BL916" s="21"/>
      <c r="BP916" s="21"/>
      <c r="BQ916" s="21"/>
      <c r="BU916" s="21"/>
      <c r="BV916" s="21"/>
      <c r="BZ916" s="21"/>
      <c r="CA916" s="21"/>
    </row>
    <row r="917" spans="2:79" ht="14.25" customHeight="1" x14ac:dyDescent="0.35">
      <c r="B917" s="15"/>
      <c r="C917" s="15"/>
      <c r="D917" s="15"/>
      <c r="E917" s="15"/>
      <c r="F917" s="15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2"/>
      <c r="U917" s="40"/>
      <c r="V917" s="40"/>
      <c r="W917" s="40"/>
      <c r="X917" s="40"/>
      <c r="Y917" s="40"/>
      <c r="Z917" s="40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BB917" s="15"/>
      <c r="BC917" s="15"/>
      <c r="BD917" s="15"/>
      <c r="BE917" s="15"/>
      <c r="BF917" s="15"/>
      <c r="BG917" s="15"/>
      <c r="BK917" s="21"/>
      <c r="BL917" s="21"/>
      <c r="BP917" s="21"/>
      <c r="BQ917" s="21"/>
      <c r="BU917" s="21"/>
      <c r="BV917" s="21"/>
      <c r="BZ917" s="21"/>
      <c r="CA917" s="21"/>
    </row>
    <row r="918" spans="2:79" ht="14.25" customHeight="1" x14ac:dyDescent="0.35">
      <c r="B918" s="15"/>
      <c r="C918" s="15"/>
      <c r="D918" s="15"/>
      <c r="E918" s="15"/>
      <c r="F918" s="15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2"/>
      <c r="U918" s="40"/>
      <c r="V918" s="40"/>
      <c r="W918" s="40"/>
      <c r="X918" s="40"/>
      <c r="Y918" s="40"/>
      <c r="Z918" s="40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BB918" s="15"/>
      <c r="BC918" s="15"/>
      <c r="BD918" s="15"/>
      <c r="BE918" s="15"/>
      <c r="BF918" s="15"/>
      <c r="BG918" s="15"/>
      <c r="BK918" s="21"/>
      <c r="BL918" s="21"/>
      <c r="BP918" s="21"/>
      <c r="BQ918" s="21"/>
      <c r="BU918" s="21"/>
      <c r="BV918" s="21"/>
      <c r="BZ918" s="21"/>
      <c r="CA918" s="21"/>
    </row>
    <row r="919" spans="2:79" ht="14.25" customHeight="1" x14ac:dyDescent="0.35">
      <c r="B919" s="15"/>
      <c r="C919" s="15"/>
      <c r="D919" s="15"/>
      <c r="E919" s="15"/>
      <c r="F919" s="15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2"/>
      <c r="U919" s="40"/>
      <c r="V919" s="40"/>
      <c r="W919" s="40"/>
      <c r="X919" s="40"/>
      <c r="Y919" s="40"/>
      <c r="Z919" s="40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BB919" s="15"/>
      <c r="BC919" s="15"/>
      <c r="BD919" s="15"/>
      <c r="BE919" s="15"/>
      <c r="BF919" s="15"/>
      <c r="BG919" s="15"/>
      <c r="BK919" s="21"/>
      <c r="BL919" s="21"/>
      <c r="BP919" s="21"/>
      <c r="BQ919" s="21"/>
      <c r="BU919" s="21"/>
      <c r="BV919" s="21"/>
      <c r="BZ919" s="21"/>
      <c r="CA919" s="21"/>
    </row>
    <row r="920" spans="2:79" ht="14.25" customHeight="1" x14ac:dyDescent="0.35">
      <c r="B920" s="15"/>
      <c r="C920" s="15"/>
      <c r="D920" s="15"/>
      <c r="E920" s="15"/>
      <c r="F920" s="15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2"/>
      <c r="U920" s="40"/>
      <c r="V920" s="40"/>
      <c r="W920" s="40"/>
      <c r="X920" s="40"/>
      <c r="Y920" s="40"/>
      <c r="Z920" s="40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BB920" s="15"/>
      <c r="BC920" s="15"/>
      <c r="BD920" s="15"/>
      <c r="BE920" s="15"/>
      <c r="BF920" s="15"/>
      <c r="BG920" s="15"/>
      <c r="BK920" s="21"/>
      <c r="BL920" s="21"/>
      <c r="BP920" s="21"/>
      <c r="BQ920" s="21"/>
      <c r="BU920" s="21"/>
      <c r="BV920" s="21"/>
      <c r="BZ920" s="21"/>
      <c r="CA920" s="21"/>
    </row>
    <row r="921" spans="2:79" ht="14.25" customHeight="1" x14ac:dyDescent="0.35">
      <c r="B921" s="15"/>
      <c r="C921" s="15"/>
      <c r="D921" s="15"/>
      <c r="E921" s="15"/>
      <c r="F921" s="15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2"/>
      <c r="U921" s="40"/>
      <c r="V921" s="40"/>
      <c r="W921" s="40"/>
      <c r="X921" s="40"/>
      <c r="Y921" s="40"/>
      <c r="Z921" s="40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BB921" s="15"/>
      <c r="BC921" s="15"/>
      <c r="BD921" s="15"/>
      <c r="BE921" s="15"/>
      <c r="BF921" s="15"/>
      <c r="BG921" s="15"/>
      <c r="BK921" s="21"/>
      <c r="BL921" s="21"/>
      <c r="BP921" s="21"/>
      <c r="BQ921" s="21"/>
      <c r="BU921" s="21"/>
      <c r="BV921" s="21"/>
      <c r="BZ921" s="21"/>
      <c r="CA921" s="21"/>
    </row>
    <row r="922" spans="2:79" ht="14.25" customHeight="1" x14ac:dyDescent="0.35">
      <c r="B922" s="15"/>
      <c r="C922" s="15"/>
      <c r="D922" s="15"/>
      <c r="E922" s="15"/>
      <c r="F922" s="15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2"/>
      <c r="U922" s="40"/>
      <c r="V922" s="40"/>
      <c r="W922" s="40"/>
      <c r="X922" s="40"/>
      <c r="Y922" s="40"/>
      <c r="Z922" s="40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BB922" s="15"/>
      <c r="BC922" s="15"/>
      <c r="BD922" s="15"/>
      <c r="BE922" s="15"/>
      <c r="BF922" s="15"/>
      <c r="BG922" s="15"/>
      <c r="BK922" s="21"/>
      <c r="BL922" s="21"/>
      <c r="BP922" s="21"/>
      <c r="BQ922" s="21"/>
      <c r="BU922" s="21"/>
      <c r="BV922" s="21"/>
      <c r="BZ922" s="21"/>
      <c r="CA922" s="21"/>
    </row>
    <row r="923" spans="2:79" ht="14.25" customHeight="1" x14ac:dyDescent="0.35">
      <c r="B923" s="15"/>
      <c r="C923" s="15"/>
      <c r="D923" s="15"/>
      <c r="E923" s="15"/>
      <c r="F923" s="15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2"/>
      <c r="U923" s="40"/>
      <c r="V923" s="40"/>
      <c r="W923" s="40"/>
      <c r="X923" s="40"/>
      <c r="Y923" s="40"/>
      <c r="Z923" s="40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BB923" s="15"/>
      <c r="BC923" s="15"/>
      <c r="BD923" s="15"/>
      <c r="BE923" s="15"/>
      <c r="BF923" s="15"/>
      <c r="BG923" s="15"/>
      <c r="BK923" s="21"/>
      <c r="BL923" s="21"/>
      <c r="BP923" s="21"/>
      <c r="BQ923" s="21"/>
      <c r="BU923" s="21"/>
      <c r="BV923" s="21"/>
      <c r="BZ923" s="21"/>
      <c r="CA923" s="21"/>
    </row>
    <row r="924" spans="2:79" ht="14.25" customHeight="1" x14ac:dyDescent="0.35">
      <c r="B924" s="15"/>
      <c r="C924" s="15"/>
      <c r="D924" s="15"/>
      <c r="E924" s="15"/>
      <c r="F924" s="15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2"/>
      <c r="U924" s="40"/>
      <c r="V924" s="40"/>
      <c r="W924" s="40"/>
      <c r="X924" s="40"/>
      <c r="Y924" s="40"/>
      <c r="Z924" s="40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BB924" s="15"/>
      <c r="BC924" s="15"/>
      <c r="BD924" s="15"/>
      <c r="BE924" s="15"/>
      <c r="BF924" s="15"/>
      <c r="BG924" s="15"/>
      <c r="BK924" s="21"/>
      <c r="BL924" s="21"/>
      <c r="BP924" s="21"/>
      <c r="BQ924" s="21"/>
      <c r="BU924" s="21"/>
      <c r="BV924" s="21"/>
      <c r="BZ924" s="21"/>
      <c r="CA924" s="21"/>
    </row>
    <row r="925" spans="2:79" ht="14.25" customHeight="1" x14ac:dyDescent="0.35">
      <c r="B925" s="15"/>
      <c r="C925" s="15"/>
      <c r="D925" s="15"/>
      <c r="E925" s="15"/>
      <c r="F925" s="15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2"/>
      <c r="U925" s="40"/>
      <c r="V925" s="40"/>
      <c r="W925" s="40"/>
      <c r="X925" s="40"/>
      <c r="Y925" s="40"/>
      <c r="Z925" s="40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BB925" s="15"/>
      <c r="BC925" s="15"/>
      <c r="BD925" s="15"/>
      <c r="BE925" s="15"/>
      <c r="BF925" s="15"/>
      <c r="BG925" s="15"/>
      <c r="BK925" s="21"/>
      <c r="BL925" s="21"/>
      <c r="BP925" s="21"/>
      <c r="BQ925" s="21"/>
      <c r="BU925" s="21"/>
      <c r="BV925" s="21"/>
      <c r="BZ925" s="21"/>
      <c r="CA925" s="21"/>
    </row>
    <row r="926" spans="2:79" ht="14.25" customHeight="1" x14ac:dyDescent="0.35">
      <c r="B926" s="15"/>
      <c r="C926" s="15"/>
      <c r="D926" s="15"/>
      <c r="E926" s="15"/>
      <c r="F926" s="15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2"/>
      <c r="U926" s="40"/>
      <c r="V926" s="40"/>
      <c r="W926" s="40"/>
      <c r="X926" s="40"/>
      <c r="Y926" s="40"/>
      <c r="Z926" s="40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BB926" s="15"/>
      <c r="BC926" s="15"/>
      <c r="BD926" s="15"/>
      <c r="BE926" s="15"/>
      <c r="BF926" s="15"/>
      <c r="BG926" s="15"/>
      <c r="BK926" s="21"/>
      <c r="BL926" s="21"/>
      <c r="BP926" s="21"/>
      <c r="BQ926" s="21"/>
      <c r="BU926" s="21"/>
      <c r="BV926" s="21"/>
      <c r="BZ926" s="21"/>
      <c r="CA926" s="21"/>
    </row>
    <row r="927" spans="2:79" ht="14.25" customHeight="1" x14ac:dyDescent="0.35">
      <c r="B927" s="15"/>
      <c r="C927" s="15"/>
      <c r="D927" s="15"/>
      <c r="E927" s="15"/>
      <c r="F927" s="15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2"/>
      <c r="U927" s="40"/>
      <c r="V927" s="40"/>
      <c r="W927" s="40"/>
      <c r="X927" s="40"/>
      <c r="Y927" s="40"/>
      <c r="Z927" s="40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BB927" s="15"/>
      <c r="BC927" s="15"/>
      <c r="BD927" s="15"/>
      <c r="BE927" s="15"/>
      <c r="BF927" s="15"/>
      <c r="BG927" s="15"/>
      <c r="BK927" s="21"/>
      <c r="BL927" s="21"/>
      <c r="BP927" s="21"/>
      <c r="BQ927" s="21"/>
      <c r="BU927" s="21"/>
      <c r="BV927" s="21"/>
      <c r="BZ927" s="21"/>
      <c r="CA927" s="21"/>
    </row>
    <row r="928" spans="2:79" ht="14.25" customHeight="1" x14ac:dyDescent="0.35">
      <c r="B928" s="15"/>
      <c r="C928" s="15"/>
      <c r="D928" s="15"/>
      <c r="E928" s="15"/>
      <c r="F928" s="15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2"/>
      <c r="U928" s="40"/>
      <c r="V928" s="40"/>
      <c r="W928" s="40"/>
      <c r="X928" s="40"/>
      <c r="Y928" s="40"/>
      <c r="Z928" s="40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BB928" s="15"/>
      <c r="BC928" s="15"/>
      <c r="BD928" s="15"/>
      <c r="BE928" s="15"/>
      <c r="BF928" s="15"/>
      <c r="BG928" s="15"/>
      <c r="BK928" s="21"/>
      <c r="BL928" s="21"/>
      <c r="BP928" s="21"/>
      <c r="BQ928" s="21"/>
      <c r="BU928" s="21"/>
      <c r="BV928" s="21"/>
      <c r="BZ928" s="21"/>
      <c r="CA928" s="21"/>
    </row>
    <row r="929" spans="2:79" ht="14.25" customHeight="1" x14ac:dyDescent="0.35">
      <c r="B929" s="15"/>
      <c r="C929" s="15"/>
      <c r="D929" s="15"/>
      <c r="E929" s="15"/>
      <c r="F929" s="15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2"/>
      <c r="U929" s="40"/>
      <c r="V929" s="40"/>
      <c r="W929" s="40"/>
      <c r="X929" s="40"/>
      <c r="Y929" s="40"/>
      <c r="Z929" s="40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BB929" s="15"/>
      <c r="BC929" s="15"/>
      <c r="BD929" s="15"/>
      <c r="BE929" s="15"/>
      <c r="BF929" s="15"/>
      <c r="BG929" s="15"/>
      <c r="BK929" s="21"/>
      <c r="BL929" s="21"/>
      <c r="BP929" s="21"/>
      <c r="BQ929" s="21"/>
      <c r="BU929" s="21"/>
      <c r="BV929" s="21"/>
      <c r="BZ929" s="21"/>
      <c r="CA929" s="21"/>
    </row>
    <row r="930" spans="2:79" ht="14.25" customHeight="1" x14ac:dyDescent="0.35">
      <c r="B930" s="15"/>
      <c r="C930" s="15"/>
      <c r="D930" s="15"/>
      <c r="E930" s="15"/>
      <c r="F930" s="15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2"/>
      <c r="U930" s="40"/>
      <c r="V930" s="40"/>
      <c r="W930" s="40"/>
      <c r="X930" s="40"/>
      <c r="Y930" s="40"/>
      <c r="Z930" s="40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BB930" s="15"/>
      <c r="BC930" s="15"/>
      <c r="BD930" s="15"/>
      <c r="BE930" s="15"/>
      <c r="BF930" s="15"/>
      <c r="BG930" s="15"/>
      <c r="BK930" s="21"/>
      <c r="BL930" s="21"/>
      <c r="BP930" s="21"/>
      <c r="BQ930" s="21"/>
      <c r="BU930" s="21"/>
      <c r="BV930" s="21"/>
      <c r="BZ930" s="21"/>
      <c r="CA930" s="21"/>
    </row>
    <row r="931" spans="2:79" ht="14.25" customHeight="1" x14ac:dyDescent="0.35">
      <c r="B931" s="15"/>
      <c r="C931" s="15"/>
      <c r="D931" s="15"/>
      <c r="E931" s="15"/>
      <c r="F931" s="15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2"/>
      <c r="U931" s="40"/>
      <c r="V931" s="40"/>
      <c r="W931" s="40"/>
      <c r="X931" s="40"/>
      <c r="Y931" s="40"/>
      <c r="Z931" s="40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BB931" s="15"/>
      <c r="BC931" s="15"/>
      <c r="BD931" s="15"/>
      <c r="BE931" s="15"/>
      <c r="BF931" s="15"/>
      <c r="BG931" s="15"/>
      <c r="BK931" s="21"/>
      <c r="BL931" s="21"/>
      <c r="BP931" s="21"/>
      <c r="BQ931" s="21"/>
      <c r="BU931" s="21"/>
      <c r="BV931" s="21"/>
      <c r="BZ931" s="21"/>
      <c r="CA931" s="21"/>
    </row>
    <row r="932" spans="2:79" ht="14.25" customHeight="1" x14ac:dyDescent="0.35">
      <c r="B932" s="15"/>
      <c r="C932" s="15"/>
      <c r="D932" s="15"/>
      <c r="E932" s="15"/>
      <c r="F932" s="15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2"/>
      <c r="U932" s="40"/>
      <c r="V932" s="40"/>
      <c r="W932" s="40"/>
      <c r="X932" s="40"/>
      <c r="Y932" s="40"/>
      <c r="Z932" s="40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BB932" s="15"/>
      <c r="BC932" s="15"/>
      <c r="BD932" s="15"/>
      <c r="BE932" s="15"/>
      <c r="BF932" s="15"/>
      <c r="BG932" s="15"/>
      <c r="BK932" s="21"/>
      <c r="BL932" s="21"/>
      <c r="BP932" s="21"/>
      <c r="BQ932" s="21"/>
      <c r="BU932" s="21"/>
      <c r="BV932" s="21"/>
      <c r="BZ932" s="21"/>
      <c r="CA932" s="21"/>
    </row>
    <row r="933" spans="2:79" ht="14.25" customHeight="1" x14ac:dyDescent="0.35">
      <c r="B933" s="15"/>
      <c r="C933" s="15"/>
      <c r="D933" s="15"/>
      <c r="E933" s="15"/>
      <c r="F933" s="15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2"/>
      <c r="U933" s="40"/>
      <c r="V933" s="40"/>
      <c r="W933" s="40"/>
      <c r="X933" s="40"/>
      <c r="Y933" s="40"/>
      <c r="Z933" s="40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BB933" s="15"/>
      <c r="BC933" s="15"/>
      <c r="BD933" s="15"/>
      <c r="BE933" s="15"/>
      <c r="BF933" s="15"/>
      <c r="BG933" s="15"/>
      <c r="BK933" s="21"/>
      <c r="BL933" s="21"/>
      <c r="BP933" s="21"/>
      <c r="BQ933" s="21"/>
      <c r="BU933" s="21"/>
      <c r="BV933" s="21"/>
      <c r="BZ933" s="21"/>
      <c r="CA933" s="21"/>
    </row>
    <row r="934" spans="2:79" ht="14.25" customHeight="1" x14ac:dyDescent="0.35">
      <c r="B934" s="15"/>
      <c r="C934" s="15"/>
      <c r="D934" s="15"/>
      <c r="E934" s="15"/>
      <c r="F934" s="15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2"/>
      <c r="U934" s="40"/>
      <c r="V934" s="40"/>
      <c r="W934" s="40"/>
      <c r="X934" s="40"/>
      <c r="Y934" s="40"/>
      <c r="Z934" s="40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BB934" s="15"/>
      <c r="BC934" s="15"/>
      <c r="BD934" s="15"/>
      <c r="BE934" s="15"/>
      <c r="BF934" s="15"/>
      <c r="BG934" s="15"/>
      <c r="BK934" s="21"/>
      <c r="BL934" s="21"/>
      <c r="BP934" s="21"/>
      <c r="BQ934" s="21"/>
      <c r="BU934" s="21"/>
      <c r="BV934" s="21"/>
      <c r="BZ934" s="21"/>
      <c r="CA934" s="21"/>
    </row>
    <row r="935" spans="2:79" ht="14.25" customHeight="1" x14ac:dyDescent="0.35">
      <c r="B935" s="15"/>
      <c r="C935" s="15"/>
      <c r="D935" s="15"/>
      <c r="E935" s="15"/>
      <c r="F935" s="15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2"/>
      <c r="U935" s="40"/>
      <c r="V935" s="40"/>
      <c r="W935" s="40"/>
      <c r="X935" s="40"/>
      <c r="Y935" s="40"/>
      <c r="Z935" s="40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BB935" s="15"/>
      <c r="BC935" s="15"/>
      <c r="BD935" s="15"/>
      <c r="BE935" s="15"/>
      <c r="BF935" s="15"/>
      <c r="BG935" s="15"/>
      <c r="BK935" s="21"/>
      <c r="BL935" s="21"/>
      <c r="BP935" s="21"/>
      <c r="BQ935" s="21"/>
      <c r="BU935" s="21"/>
      <c r="BV935" s="21"/>
      <c r="BZ935" s="21"/>
      <c r="CA935" s="21"/>
    </row>
    <row r="936" spans="2:79" ht="14.25" customHeight="1" x14ac:dyDescent="0.35">
      <c r="B936" s="15"/>
      <c r="C936" s="15"/>
      <c r="D936" s="15"/>
      <c r="E936" s="15"/>
      <c r="F936" s="15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2"/>
      <c r="U936" s="40"/>
      <c r="V936" s="40"/>
      <c r="W936" s="40"/>
      <c r="X936" s="40"/>
      <c r="Y936" s="40"/>
      <c r="Z936" s="40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BB936" s="15"/>
      <c r="BC936" s="15"/>
      <c r="BD936" s="15"/>
      <c r="BE936" s="15"/>
      <c r="BF936" s="15"/>
      <c r="BG936" s="15"/>
      <c r="BK936" s="21"/>
      <c r="BL936" s="21"/>
      <c r="BP936" s="21"/>
      <c r="BQ936" s="21"/>
      <c r="BU936" s="21"/>
      <c r="BV936" s="21"/>
      <c r="BZ936" s="21"/>
      <c r="CA936" s="21"/>
    </row>
    <row r="937" spans="2:79" ht="14.25" customHeight="1" x14ac:dyDescent="0.35">
      <c r="B937" s="15"/>
      <c r="C937" s="15"/>
      <c r="D937" s="15"/>
      <c r="E937" s="15"/>
      <c r="F937" s="15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2"/>
      <c r="U937" s="40"/>
      <c r="V937" s="40"/>
      <c r="W937" s="40"/>
      <c r="X937" s="40"/>
      <c r="Y937" s="40"/>
      <c r="Z937" s="40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BB937" s="15"/>
      <c r="BC937" s="15"/>
      <c r="BD937" s="15"/>
      <c r="BE937" s="15"/>
      <c r="BF937" s="15"/>
      <c r="BG937" s="15"/>
      <c r="BK937" s="21"/>
      <c r="BL937" s="21"/>
      <c r="BP937" s="21"/>
      <c r="BQ937" s="21"/>
      <c r="BU937" s="21"/>
      <c r="BV937" s="21"/>
      <c r="BZ937" s="21"/>
      <c r="CA937" s="21"/>
    </row>
    <row r="938" spans="2:79" ht="14.25" customHeight="1" x14ac:dyDescent="0.35">
      <c r="B938" s="15"/>
      <c r="C938" s="15"/>
      <c r="D938" s="15"/>
      <c r="E938" s="15"/>
      <c r="F938" s="15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2"/>
      <c r="U938" s="40"/>
      <c r="V938" s="40"/>
      <c r="W938" s="40"/>
      <c r="X938" s="40"/>
      <c r="Y938" s="40"/>
      <c r="Z938" s="40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BB938" s="15"/>
      <c r="BC938" s="15"/>
      <c r="BD938" s="15"/>
      <c r="BE938" s="15"/>
      <c r="BF938" s="15"/>
      <c r="BG938" s="15"/>
      <c r="BK938" s="21"/>
      <c r="BL938" s="21"/>
      <c r="BP938" s="21"/>
      <c r="BQ938" s="21"/>
      <c r="BU938" s="21"/>
      <c r="BV938" s="21"/>
      <c r="BZ938" s="21"/>
      <c r="CA938" s="21"/>
    </row>
    <row r="939" spans="2:79" ht="14.25" customHeight="1" x14ac:dyDescent="0.35">
      <c r="B939" s="15"/>
      <c r="C939" s="15"/>
      <c r="D939" s="15"/>
      <c r="E939" s="15"/>
      <c r="F939" s="15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2"/>
      <c r="U939" s="40"/>
      <c r="V939" s="40"/>
      <c r="W939" s="40"/>
      <c r="X939" s="40"/>
      <c r="Y939" s="40"/>
      <c r="Z939" s="40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BB939" s="15"/>
      <c r="BC939" s="15"/>
      <c r="BD939" s="15"/>
      <c r="BE939" s="15"/>
      <c r="BF939" s="15"/>
      <c r="BG939" s="15"/>
      <c r="BK939" s="21"/>
      <c r="BL939" s="21"/>
      <c r="BP939" s="21"/>
      <c r="BQ939" s="21"/>
      <c r="BU939" s="21"/>
      <c r="BV939" s="21"/>
      <c r="BZ939" s="21"/>
      <c r="CA939" s="21"/>
    </row>
    <row r="940" spans="2:79" ht="14.25" customHeight="1" x14ac:dyDescent="0.35">
      <c r="B940" s="15"/>
      <c r="C940" s="15"/>
      <c r="D940" s="15"/>
      <c r="E940" s="15"/>
      <c r="F940" s="15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2"/>
      <c r="U940" s="40"/>
      <c r="V940" s="40"/>
      <c r="W940" s="40"/>
      <c r="X940" s="40"/>
      <c r="Y940" s="40"/>
      <c r="Z940" s="40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BB940" s="15"/>
      <c r="BC940" s="15"/>
      <c r="BD940" s="15"/>
      <c r="BE940" s="15"/>
      <c r="BF940" s="15"/>
      <c r="BG940" s="15"/>
      <c r="BK940" s="21"/>
      <c r="BL940" s="21"/>
      <c r="BP940" s="21"/>
      <c r="BQ940" s="21"/>
      <c r="BU940" s="21"/>
      <c r="BV940" s="21"/>
      <c r="BZ940" s="21"/>
      <c r="CA940" s="21"/>
    </row>
    <row r="941" spans="2:79" ht="14.25" customHeight="1" x14ac:dyDescent="0.35">
      <c r="B941" s="15"/>
      <c r="C941" s="15"/>
      <c r="D941" s="15"/>
      <c r="E941" s="15"/>
      <c r="F941" s="15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2"/>
      <c r="U941" s="40"/>
      <c r="V941" s="40"/>
      <c r="W941" s="40"/>
      <c r="X941" s="40"/>
      <c r="Y941" s="40"/>
      <c r="Z941" s="40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BB941" s="15"/>
      <c r="BC941" s="15"/>
      <c r="BD941" s="15"/>
      <c r="BE941" s="15"/>
      <c r="BF941" s="15"/>
      <c r="BG941" s="15"/>
      <c r="BK941" s="21"/>
      <c r="BL941" s="21"/>
      <c r="BP941" s="21"/>
      <c r="BQ941" s="21"/>
      <c r="BU941" s="21"/>
      <c r="BV941" s="21"/>
      <c r="BZ941" s="21"/>
      <c r="CA941" s="21"/>
    </row>
    <row r="942" spans="2:79" ht="14.25" customHeight="1" x14ac:dyDescent="0.35">
      <c r="B942" s="15"/>
      <c r="C942" s="15"/>
      <c r="D942" s="15"/>
      <c r="E942" s="15"/>
      <c r="F942" s="15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2"/>
      <c r="U942" s="40"/>
      <c r="V942" s="40"/>
      <c r="W942" s="40"/>
      <c r="X942" s="40"/>
      <c r="Y942" s="40"/>
      <c r="Z942" s="40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BB942" s="15"/>
      <c r="BC942" s="15"/>
      <c r="BD942" s="15"/>
      <c r="BE942" s="15"/>
      <c r="BF942" s="15"/>
      <c r="BG942" s="15"/>
      <c r="BK942" s="21"/>
      <c r="BL942" s="21"/>
      <c r="BP942" s="21"/>
      <c r="BQ942" s="21"/>
      <c r="BU942" s="21"/>
      <c r="BV942" s="21"/>
      <c r="BZ942" s="21"/>
      <c r="CA942" s="21"/>
    </row>
    <row r="943" spans="2:79" ht="14.25" customHeight="1" x14ac:dyDescent="0.35">
      <c r="B943" s="15"/>
      <c r="C943" s="15"/>
      <c r="D943" s="15"/>
      <c r="E943" s="15"/>
      <c r="F943" s="15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2"/>
      <c r="U943" s="40"/>
      <c r="V943" s="40"/>
      <c r="W943" s="40"/>
      <c r="X943" s="40"/>
      <c r="Y943" s="40"/>
      <c r="Z943" s="40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BB943" s="15"/>
      <c r="BC943" s="15"/>
      <c r="BD943" s="15"/>
      <c r="BE943" s="15"/>
      <c r="BF943" s="15"/>
      <c r="BG943" s="15"/>
      <c r="BK943" s="21"/>
      <c r="BL943" s="21"/>
      <c r="BP943" s="21"/>
      <c r="BQ943" s="21"/>
      <c r="BU943" s="21"/>
      <c r="BV943" s="21"/>
      <c r="BZ943" s="21"/>
      <c r="CA943" s="21"/>
    </row>
    <row r="944" spans="2:79" ht="14.25" customHeight="1" x14ac:dyDescent="0.35">
      <c r="B944" s="15"/>
      <c r="C944" s="15"/>
      <c r="D944" s="15"/>
      <c r="E944" s="15"/>
      <c r="F944" s="15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2"/>
      <c r="U944" s="40"/>
      <c r="V944" s="40"/>
      <c r="W944" s="40"/>
      <c r="X944" s="40"/>
      <c r="Y944" s="40"/>
      <c r="Z944" s="40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BB944" s="15"/>
      <c r="BC944" s="15"/>
      <c r="BD944" s="15"/>
      <c r="BE944" s="15"/>
      <c r="BF944" s="15"/>
      <c r="BG944" s="15"/>
      <c r="BK944" s="21"/>
      <c r="BL944" s="21"/>
      <c r="BP944" s="21"/>
      <c r="BQ944" s="21"/>
      <c r="BU944" s="21"/>
      <c r="BV944" s="21"/>
      <c r="BZ944" s="21"/>
      <c r="CA944" s="21"/>
    </row>
    <row r="945" spans="2:79" ht="14.25" customHeight="1" x14ac:dyDescent="0.35">
      <c r="B945" s="15"/>
      <c r="C945" s="15"/>
      <c r="D945" s="15"/>
      <c r="E945" s="15"/>
      <c r="F945" s="15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2"/>
      <c r="U945" s="40"/>
      <c r="V945" s="40"/>
      <c r="W945" s="40"/>
      <c r="X945" s="40"/>
      <c r="Y945" s="40"/>
      <c r="Z945" s="40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BB945" s="15"/>
      <c r="BC945" s="15"/>
      <c r="BD945" s="15"/>
      <c r="BE945" s="15"/>
      <c r="BF945" s="15"/>
      <c r="BG945" s="15"/>
      <c r="BK945" s="21"/>
      <c r="BL945" s="21"/>
      <c r="BP945" s="21"/>
      <c r="BQ945" s="21"/>
      <c r="BU945" s="21"/>
      <c r="BV945" s="21"/>
      <c r="BZ945" s="21"/>
      <c r="CA945" s="21"/>
    </row>
    <row r="946" spans="2:79" ht="14.25" customHeight="1" x14ac:dyDescent="0.35">
      <c r="B946" s="15"/>
      <c r="C946" s="15"/>
      <c r="D946" s="15"/>
      <c r="E946" s="15"/>
      <c r="F946" s="15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2"/>
      <c r="U946" s="40"/>
      <c r="V946" s="40"/>
      <c r="W946" s="40"/>
      <c r="X946" s="40"/>
      <c r="Y946" s="40"/>
      <c r="Z946" s="40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BB946" s="15"/>
      <c r="BC946" s="15"/>
      <c r="BD946" s="15"/>
      <c r="BE946" s="15"/>
      <c r="BF946" s="15"/>
      <c r="BG946" s="15"/>
      <c r="BK946" s="21"/>
      <c r="BL946" s="21"/>
      <c r="BP946" s="21"/>
      <c r="BQ946" s="21"/>
      <c r="BU946" s="21"/>
      <c r="BV946" s="21"/>
      <c r="BZ946" s="21"/>
      <c r="CA946" s="21"/>
    </row>
    <row r="947" spans="2:79" ht="14.25" customHeight="1" x14ac:dyDescent="0.35">
      <c r="B947" s="15"/>
      <c r="C947" s="15"/>
      <c r="D947" s="15"/>
      <c r="E947" s="15"/>
      <c r="F947" s="15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2"/>
      <c r="U947" s="40"/>
      <c r="V947" s="40"/>
      <c r="W947" s="40"/>
      <c r="X947" s="40"/>
      <c r="Y947" s="40"/>
      <c r="Z947" s="40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BB947" s="15"/>
      <c r="BC947" s="15"/>
      <c r="BD947" s="15"/>
      <c r="BE947" s="15"/>
      <c r="BF947" s="15"/>
      <c r="BG947" s="15"/>
      <c r="BK947" s="21"/>
      <c r="BL947" s="21"/>
      <c r="BP947" s="21"/>
      <c r="BQ947" s="21"/>
      <c r="BU947" s="21"/>
      <c r="BV947" s="21"/>
      <c r="BZ947" s="21"/>
      <c r="CA947" s="21"/>
    </row>
    <row r="948" spans="2:79" ht="14.25" customHeight="1" x14ac:dyDescent="0.35">
      <c r="B948" s="15"/>
      <c r="C948" s="15"/>
      <c r="D948" s="15"/>
      <c r="E948" s="15"/>
      <c r="F948" s="15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2"/>
      <c r="U948" s="40"/>
      <c r="V948" s="40"/>
      <c r="W948" s="40"/>
      <c r="X948" s="40"/>
      <c r="Y948" s="40"/>
      <c r="Z948" s="40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BB948" s="15"/>
      <c r="BC948" s="15"/>
      <c r="BD948" s="15"/>
      <c r="BE948" s="15"/>
      <c r="BF948" s="15"/>
      <c r="BG948" s="15"/>
      <c r="BK948" s="21"/>
      <c r="BL948" s="21"/>
      <c r="BP948" s="21"/>
      <c r="BQ948" s="21"/>
      <c r="BU948" s="21"/>
      <c r="BV948" s="21"/>
      <c r="BZ948" s="21"/>
      <c r="CA948" s="21"/>
    </row>
    <row r="949" spans="2:79" ht="14.25" customHeight="1" x14ac:dyDescent="0.35">
      <c r="B949" s="15"/>
      <c r="C949" s="15"/>
      <c r="D949" s="15"/>
      <c r="E949" s="15"/>
      <c r="F949" s="15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2"/>
      <c r="U949" s="40"/>
      <c r="V949" s="40"/>
      <c r="W949" s="40"/>
      <c r="X949" s="40"/>
      <c r="Y949" s="40"/>
      <c r="Z949" s="40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BB949" s="15"/>
      <c r="BC949" s="15"/>
      <c r="BD949" s="15"/>
      <c r="BE949" s="15"/>
      <c r="BF949" s="15"/>
      <c r="BG949" s="15"/>
      <c r="BK949" s="21"/>
      <c r="BL949" s="21"/>
      <c r="BP949" s="21"/>
      <c r="BQ949" s="21"/>
      <c r="BU949" s="21"/>
      <c r="BV949" s="21"/>
      <c r="BZ949" s="21"/>
      <c r="CA949" s="21"/>
    </row>
    <row r="950" spans="2:79" ht="14.25" customHeight="1" x14ac:dyDescent="0.35">
      <c r="B950" s="15"/>
      <c r="C950" s="15"/>
      <c r="D950" s="15"/>
      <c r="E950" s="15"/>
      <c r="F950" s="15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2"/>
      <c r="U950" s="40"/>
      <c r="V950" s="40"/>
      <c r="W950" s="40"/>
      <c r="X950" s="40"/>
      <c r="Y950" s="40"/>
      <c r="Z950" s="40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BB950" s="15"/>
      <c r="BC950" s="15"/>
      <c r="BD950" s="15"/>
      <c r="BE950" s="15"/>
      <c r="BF950" s="15"/>
      <c r="BG950" s="15"/>
      <c r="BK950" s="21"/>
      <c r="BL950" s="21"/>
      <c r="BP950" s="21"/>
      <c r="BQ950" s="21"/>
      <c r="BU950" s="21"/>
      <c r="BV950" s="21"/>
      <c r="BZ950" s="21"/>
      <c r="CA950" s="21"/>
    </row>
    <row r="951" spans="2:79" ht="14.25" customHeight="1" x14ac:dyDescent="0.35">
      <c r="B951" s="15"/>
      <c r="C951" s="15"/>
      <c r="D951" s="15"/>
      <c r="E951" s="15"/>
      <c r="F951" s="15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2"/>
      <c r="U951" s="40"/>
      <c r="V951" s="40"/>
      <c r="W951" s="40"/>
      <c r="X951" s="40"/>
      <c r="Y951" s="40"/>
      <c r="Z951" s="40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BB951" s="15"/>
      <c r="BC951" s="15"/>
      <c r="BD951" s="15"/>
      <c r="BE951" s="15"/>
      <c r="BF951" s="15"/>
      <c r="BG951" s="15"/>
      <c r="BK951" s="21"/>
      <c r="BL951" s="21"/>
      <c r="BP951" s="21"/>
      <c r="BQ951" s="21"/>
      <c r="BU951" s="21"/>
      <c r="BV951" s="21"/>
      <c r="BZ951" s="21"/>
      <c r="CA951" s="21"/>
    </row>
    <row r="952" spans="2:79" ht="14.25" customHeight="1" x14ac:dyDescent="0.35">
      <c r="B952" s="15"/>
      <c r="C952" s="15"/>
      <c r="D952" s="15"/>
      <c r="E952" s="15"/>
      <c r="F952" s="15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2"/>
      <c r="U952" s="40"/>
      <c r="V952" s="40"/>
      <c r="W952" s="40"/>
      <c r="X952" s="40"/>
      <c r="Y952" s="40"/>
      <c r="Z952" s="40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BB952" s="15"/>
      <c r="BC952" s="15"/>
      <c r="BD952" s="15"/>
      <c r="BE952" s="15"/>
      <c r="BF952" s="15"/>
      <c r="BG952" s="15"/>
      <c r="BK952" s="21"/>
      <c r="BL952" s="21"/>
      <c r="BP952" s="21"/>
      <c r="BQ952" s="21"/>
      <c r="BU952" s="21"/>
      <c r="BV952" s="21"/>
      <c r="BZ952" s="21"/>
      <c r="CA952" s="21"/>
    </row>
    <row r="953" spans="2:79" ht="14.25" customHeight="1" x14ac:dyDescent="0.35">
      <c r="B953" s="15"/>
      <c r="C953" s="15"/>
      <c r="D953" s="15"/>
      <c r="E953" s="15"/>
      <c r="F953" s="15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2"/>
      <c r="U953" s="40"/>
      <c r="V953" s="40"/>
      <c r="W953" s="40"/>
      <c r="X953" s="40"/>
      <c r="Y953" s="40"/>
      <c r="Z953" s="40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BB953" s="15"/>
      <c r="BC953" s="15"/>
      <c r="BD953" s="15"/>
      <c r="BE953" s="15"/>
      <c r="BF953" s="15"/>
      <c r="BG953" s="15"/>
      <c r="BK953" s="21"/>
      <c r="BL953" s="21"/>
      <c r="BP953" s="21"/>
      <c r="BQ953" s="21"/>
      <c r="BU953" s="21"/>
      <c r="BV953" s="21"/>
      <c r="BZ953" s="21"/>
      <c r="CA953" s="21"/>
    </row>
    <row r="954" spans="2:79" ht="14.25" customHeight="1" x14ac:dyDescent="0.35">
      <c r="B954" s="15"/>
      <c r="C954" s="15"/>
      <c r="D954" s="15"/>
      <c r="E954" s="15"/>
      <c r="F954" s="15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2"/>
      <c r="U954" s="40"/>
      <c r="V954" s="40"/>
      <c r="W954" s="40"/>
      <c r="X954" s="40"/>
      <c r="Y954" s="40"/>
      <c r="Z954" s="40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BB954" s="15"/>
      <c r="BC954" s="15"/>
      <c r="BD954" s="15"/>
      <c r="BE954" s="15"/>
      <c r="BF954" s="15"/>
      <c r="BG954" s="15"/>
      <c r="BK954" s="21"/>
      <c r="BL954" s="21"/>
      <c r="BP954" s="21"/>
      <c r="BQ954" s="21"/>
      <c r="BU954" s="21"/>
      <c r="BV954" s="21"/>
      <c r="BZ954" s="21"/>
      <c r="CA954" s="21"/>
    </row>
    <row r="955" spans="2:79" ht="14.25" customHeight="1" x14ac:dyDescent="0.35">
      <c r="B955" s="15"/>
      <c r="C955" s="15"/>
      <c r="D955" s="15"/>
      <c r="E955" s="15"/>
      <c r="F955" s="15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2"/>
      <c r="U955" s="40"/>
      <c r="V955" s="40"/>
      <c r="W955" s="40"/>
      <c r="X955" s="40"/>
      <c r="Y955" s="40"/>
      <c r="Z955" s="40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BB955" s="15"/>
      <c r="BC955" s="15"/>
      <c r="BD955" s="15"/>
      <c r="BE955" s="15"/>
      <c r="BF955" s="15"/>
      <c r="BG955" s="15"/>
      <c r="BK955" s="21"/>
      <c r="BL955" s="21"/>
      <c r="BP955" s="21"/>
      <c r="BQ955" s="21"/>
      <c r="BU955" s="21"/>
      <c r="BV955" s="21"/>
      <c r="BZ955" s="21"/>
      <c r="CA955" s="21"/>
    </row>
    <row r="956" spans="2:79" ht="14.25" customHeight="1" x14ac:dyDescent="0.35">
      <c r="B956" s="15"/>
      <c r="C956" s="15"/>
      <c r="D956" s="15"/>
      <c r="E956" s="15"/>
      <c r="F956" s="15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2"/>
      <c r="U956" s="40"/>
      <c r="V956" s="40"/>
      <c r="W956" s="40"/>
      <c r="X956" s="40"/>
      <c r="Y956" s="40"/>
      <c r="Z956" s="40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BB956" s="15"/>
      <c r="BC956" s="15"/>
      <c r="BD956" s="15"/>
      <c r="BE956" s="15"/>
      <c r="BF956" s="15"/>
      <c r="BG956" s="15"/>
      <c r="BK956" s="21"/>
      <c r="BL956" s="21"/>
      <c r="BP956" s="21"/>
      <c r="BQ956" s="21"/>
      <c r="BU956" s="21"/>
      <c r="BV956" s="21"/>
      <c r="BZ956" s="21"/>
      <c r="CA956" s="21"/>
    </row>
    <row r="957" spans="2:79" ht="14.25" customHeight="1" x14ac:dyDescent="0.35">
      <c r="B957" s="15"/>
      <c r="C957" s="15"/>
      <c r="D957" s="15"/>
      <c r="E957" s="15"/>
      <c r="F957" s="15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2"/>
      <c r="U957" s="40"/>
      <c r="V957" s="40"/>
      <c r="W957" s="40"/>
      <c r="X957" s="40"/>
      <c r="Y957" s="40"/>
      <c r="Z957" s="40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BB957" s="15"/>
      <c r="BC957" s="15"/>
      <c r="BD957" s="15"/>
      <c r="BE957" s="15"/>
      <c r="BF957" s="15"/>
      <c r="BG957" s="15"/>
      <c r="BK957" s="21"/>
      <c r="BL957" s="21"/>
      <c r="BP957" s="21"/>
      <c r="BQ957" s="21"/>
      <c r="BU957" s="21"/>
      <c r="BV957" s="21"/>
      <c r="BZ957" s="21"/>
      <c r="CA957" s="21"/>
    </row>
    <row r="958" spans="2:79" ht="14.25" customHeight="1" x14ac:dyDescent="0.35">
      <c r="B958" s="15"/>
      <c r="C958" s="15"/>
      <c r="D958" s="15"/>
      <c r="E958" s="15"/>
      <c r="F958" s="15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2"/>
      <c r="U958" s="40"/>
      <c r="V958" s="40"/>
      <c r="W958" s="40"/>
      <c r="X958" s="40"/>
      <c r="Y958" s="40"/>
      <c r="Z958" s="40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BB958" s="15"/>
      <c r="BC958" s="15"/>
      <c r="BD958" s="15"/>
      <c r="BE958" s="15"/>
      <c r="BF958" s="15"/>
      <c r="BG958" s="15"/>
      <c r="BK958" s="21"/>
      <c r="BL958" s="21"/>
      <c r="BP958" s="21"/>
      <c r="BQ958" s="21"/>
      <c r="BU958" s="21"/>
      <c r="BV958" s="21"/>
      <c r="BZ958" s="21"/>
      <c r="CA958" s="21"/>
    </row>
    <row r="959" spans="2:79" ht="14.25" customHeight="1" x14ac:dyDescent="0.35">
      <c r="B959" s="15"/>
      <c r="C959" s="15"/>
      <c r="D959" s="15"/>
      <c r="E959" s="15"/>
      <c r="F959" s="15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2"/>
      <c r="U959" s="40"/>
      <c r="V959" s="40"/>
      <c r="W959" s="40"/>
      <c r="X959" s="40"/>
      <c r="Y959" s="40"/>
      <c r="Z959" s="40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BB959" s="15"/>
      <c r="BC959" s="15"/>
      <c r="BD959" s="15"/>
      <c r="BE959" s="15"/>
      <c r="BF959" s="15"/>
      <c r="BG959" s="15"/>
      <c r="BK959" s="21"/>
      <c r="BL959" s="21"/>
      <c r="BP959" s="21"/>
      <c r="BQ959" s="21"/>
      <c r="BU959" s="21"/>
      <c r="BV959" s="21"/>
      <c r="BZ959" s="21"/>
      <c r="CA959" s="21"/>
    </row>
    <row r="960" spans="2:79" ht="14.25" customHeight="1" x14ac:dyDescent="0.35">
      <c r="B960" s="15"/>
      <c r="C960" s="15"/>
      <c r="D960" s="15"/>
      <c r="E960" s="15"/>
      <c r="F960" s="15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2"/>
      <c r="U960" s="40"/>
      <c r="V960" s="40"/>
      <c r="W960" s="40"/>
      <c r="X960" s="40"/>
      <c r="Y960" s="40"/>
      <c r="Z960" s="40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BB960" s="15"/>
      <c r="BC960" s="15"/>
      <c r="BD960" s="15"/>
      <c r="BE960" s="15"/>
      <c r="BF960" s="15"/>
      <c r="BG960" s="15"/>
      <c r="BK960" s="21"/>
      <c r="BL960" s="21"/>
      <c r="BP960" s="21"/>
      <c r="BQ960" s="21"/>
      <c r="BU960" s="21"/>
      <c r="BV960" s="21"/>
      <c r="BZ960" s="21"/>
      <c r="CA960" s="21"/>
    </row>
    <row r="961" spans="2:79" ht="14.25" customHeight="1" x14ac:dyDescent="0.35">
      <c r="B961" s="15"/>
      <c r="C961" s="15"/>
      <c r="D961" s="15"/>
      <c r="E961" s="15"/>
      <c r="F961" s="15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2"/>
      <c r="U961" s="40"/>
      <c r="V961" s="40"/>
      <c r="W961" s="40"/>
      <c r="X961" s="40"/>
      <c r="Y961" s="40"/>
      <c r="Z961" s="40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BB961" s="15"/>
      <c r="BC961" s="15"/>
      <c r="BD961" s="15"/>
      <c r="BE961" s="15"/>
      <c r="BF961" s="15"/>
      <c r="BG961" s="15"/>
      <c r="BK961" s="21"/>
      <c r="BL961" s="21"/>
      <c r="BP961" s="21"/>
      <c r="BQ961" s="21"/>
      <c r="BU961" s="21"/>
      <c r="BV961" s="21"/>
      <c r="BZ961" s="21"/>
      <c r="CA961" s="21"/>
    </row>
    <row r="962" spans="2:79" ht="14.25" customHeight="1" x14ac:dyDescent="0.35">
      <c r="B962" s="15"/>
      <c r="C962" s="15"/>
      <c r="D962" s="15"/>
      <c r="E962" s="15"/>
      <c r="F962" s="15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2"/>
      <c r="U962" s="40"/>
      <c r="V962" s="40"/>
      <c r="W962" s="40"/>
      <c r="X962" s="40"/>
      <c r="Y962" s="40"/>
      <c r="Z962" s="40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BB962" s="15"/>
      <c r="BC962" s="15"/>
      <c r="BD962" s="15"/>
      <c r="BE962" s="15"/>
      <c r="BF962" s="15"/>
      <c r="BG962" s="15"/>
      <c r="BK962" s="21"/>
      <c r="BL962" s="21"/>
      <c r="BP962" s="21"/>
      <c r="BQ962" s="21"/>
      <c r="BU962" s="21"/>
      <c r="BV962" s="21"/>
      <c r="BZ962" s="21"/>
      <c r="CA962" s="21"/>
    </row>
    <row r="963" spans="2:79" ht="14.25" customHeight="1" x14ac:dyDescent="0.35">
      <c r="B963" s="15"/>
      <c r="C963" s="15"/>
      <c r="D963" s="15"/>
      <c r="E963" s="15"/>
      <c r="F963" s="15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2"/>
      <c r="U963" s="40"/>
      <c r="V963" s="40"/>
      <c r="W963" s="40"/>
      <c r="X963" s="40"/>
      <c r="Y963" s="40"/>
      <c r="Z963" s="40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BB963" s="15"/>
      <c r="BC963" s="15"/>
      <c r="BD963" s="15"/>
      <c r="BE963" s="15"/>
      <c r="BF963" s="15"/>
      <c r="BG963" s="15"/>
      <c r="BK963" s="21"/>
      <c r="BL963" s="21"/>
      <c r="BP963" s="21"/>
      <c r="BQ963" s="21"/>
      <c r="BU963" s="21"/>
      <c r="BV963" s="21"/>
      <c r="BZ963" s="21"/>
      <c r="CA963" s="21"/>
    </row>
    <row r="964" spans="2:79" ht="14.25" customHeight="1" x14ac:dyDescent="0.35">
      <c r="B964" s="15"/>
      <c r="C964" s="15"/>
      <c r="D964" s="15"/>
      <c r="E964" s="15"/>
      <c r="F964" s="15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2"/>
      <c r="U964" s="40"/>
      <c r="V964" s="40"/>
      <c r="W964" s="40"/>
      <c r="X964" s="40"/>
      <c r="Y964" s="40"/>
      <c r="Z964" s="40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BB964" s="15"/>
      <c r="BC964" s="15"/>
      <c r="BD964" s="15"/>
      <c r="BE964" s="15"/>
      <c r="BF964" s="15"/>
      <c r="BG964" s="15"/>
      <c r="BK964" s="21"/>
      <c r="BL964" s="21"/>
      <c r="BP964" s="21"/>
      <c r="BQ964" s="21"/>
      <c r="BU964" s="21"/>
      <c r="BV964" s="21"/>
      <c r="BZ964" s="21"/>
      <c r="CA964" s="21"/>
    </row>
    <row r="965" spans="2:79" ht="14.25" customHeight="1" x14ac:dyDescent="0.35">
      <c r="B965" s="15"/>
      <c r="C965" s="15"/>
      <c r="D965" s="15"/>
      <c r="E965" s="15"/>
      <c r="F965" s="15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2"/>
      <c r="U965" s="40"/>
      <c r="V965" s="40"/>
      <c r="W965" s="40"/>
      <c r="X965" s="40"/>
      <c r="Y965" s="40"/>
      <c r="Z965" s="40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BB965" s="15"/>
      <c r="BC965" s="15"/>
      <c r="BD965" s="15"/>
      <c r="BE965" s="15"/>
      <c r="BF965" s="15"/>
      <c r="BG965" s="15"/>
      <c r="BK965" s="21"/>
      <c r="BL965" s="21"/>
      <c r="BP965" s="21"/>
      <c r="BQ965" s="21"/>
      <c r="BU965" s="21"/>
      <c r="BV965" s="21"/>
      <c r="BZ965" s="21"/>
      <c r="CA965" s="21"/>
    </row>
    <row r="966" spans="2:79" ht="14.25" customHeight="1" x14ac:dyDescent="0.35">
      <c r="B966" s="15"/>
      <c r="C966" s="15"/>
      <c r="D966" s="15"/>
      <c r="E966" s="15"/>
      <c r="F966" s="15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2"/>
      <c r="U966" s="40"/>
      <c r="V966" s="40"/>
      <c r="W966" s="40"/>
      <c r="X966" s="40"/>
      <c r="Y966" s="40"/>
      <c r="Z966" s="40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BB966" s="15"/>
      <c r="BC966" s="15"/>
      <c r="BD966" s="15"/>
      <c r="BE966" s="15"/>
      <c r="BF966" s="15"/>
      <c r="BG966" s="15"/>
      <c r="BK966" s="21"/>
      <c r="BL966" s="21"/>
      <c r="BP966" s="21"/>
      <c r="BQ966" s="21"/>
      <c r="BU966" s="21"/>
      <c r="BV966" s="21"/>
      <c r="BZ966" s="21"/>
      <c r="CA966" s="21"/>
    </row>
    <row r="967" spans="2:79" ht="14.25" customHeight="1" x14ac:dyDescent="0.35">
      <c r="B967" s="15"/>
      <c r="C967" s="15"/>
      <c r="D967" s="15"/>
      <c r="E967" s="15"/>
      <c r="F967" s="15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2"/>
      <c r="U967" s="40"/>
      <c r="V967" s="40"/>
      <c r="W967" s="40"/>
      <c r="X967" s="40"/>
      <c r="Y967" s="40"/>
      <c r="Z967" s="40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BB967" s="15"/>
      <c r="BC967" s="15"/>
      <c r="BD967" s="15"/>
      <c r="BE967" s="15"/>
      <c r="BF967" s="15"/>
      <c r="BG967" s="15"/>
      <c r="BK967" s="21"/>
      <c r="BL967" s="21"/>
      <c r="BP967" s="21"/>
      <c r="BQ967" s="21"/>
      <c r="BU967" s="21"/>
      <c r="BV967" s="21"/>
      <c r="BZ967" s="21"/>
      <c r="CA967" s="21"/>
    </row>
    <row r="968" spans="2:79" ht="14.25" customHeight="1" x14ac:dyDescent="0.35">
      <c r="B968" s="15"/>
      <c r="C968" s="15"/>
      <c r="D968" s="15"/>
      <c r="E968" s="15"/>
      <c r="F968" s="15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2"/>
      <c r="U968" s="40"/>
      <c r="V968" s="40"/>
      <c r="W968" s="40"/>
      <c r="X968" s="40"/>
      <c r="Y968" s="40"/>
      <c r="Z968" s="40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BB968" s="15"/>
      <c r="BC968" s="15"/>
      <c r="BD968" s="15"/>
      <c r="BE968" s="15"/>
      <c r="BF968" s="15"/>
      <c r="BG968" s="15"/>
      <c r="BK968" s="21"/>
      <c r="BL968" s="21"/>
      <c r="BP968" s="21"/>
      <c r="BQ968" s="21"/>
      <c r="BU968" s="21"/>
      <c r="BV968" s="21"/>
      <c r="BZ968" s="21"/>
      <c r="CA968" s="21"/>
    </row>
    <row r="969" spans="2:79" ht="14.25" customHeight="1" x14ac:dyDescent="0.35">
      <c r="B969" s="15"/>
      <c r="C969" s="15"/>
      <c r="D969" s="15"/>
      <c r="E969" s="15"/>
      <c r="F969" s="15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2"/>
      <c r="U969" s="40"/>
      <c r="V969" s="40"/>
      <c r="W969" s="40"/>
      <c r="X969" s="40"/>
      <c r="Y969" s="40"/>
      <c r="Z969" s="40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BB969" s="15"/>
      <c r="BC969" s="15"/>
      <c r="BD969" s="15"/>
      <c r="BE969" s="15"/>
      <c r="BF969" s="15"/>
      <c r="BG969" s="15"/>
      <c r="BK969" s="21"/>
      <c r="BL969" s="21"/>
      <c r="BP969" s="21"/>
      <c r="BQ969" s="21"/>
      <c r="BU969" s="21"/>
      <c r="BV969" s="21"/>
      <c r="BZ969" s="21"/>
      <c r="CA969" s="21"/>
    </row>
    <row r="970" spans="2:79" ht="14.25" customHeight="1" x14ac:dyDescent="0.35">
      <c r="B970" s="15"/>
      <c r="C970" s="15"/>
      <c r="D970" s="15"/>
      <c r="E970" s="15"/>
      <c r="F970" s="15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2"/>
      <c r="U970" s="40"/>
      <c r="V970" s="40"/>
      <c r="W970" s="40"/>
      <c r="X970" s="40"/>
      <c r="Y970" s="40"/>
      <c r="Z970" s="40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BB970" s="15"/>
      <c r="BC970" s="15"/>
      <c r="BD970" s="15"/>
      <c r="BE970" s="15"/>
      <c r="BF970" s="15"/>
      <c r="BG970" s="15"/>
      <c r="BK970" s="21"/>
      <c r="BL970" s="21"/>
      <c r="BP970" s="21"/>
      <c r="BQ970" s="21"/>
      <c r="BU970" s="21"/>
      <c r="BV970" s="21"/>
      <c r="BZ970" s="21"/>
      <c r="CA970" s="21"/>
    </row>
    <row r="971" spans="2:79" ht="14.25" customHeight="1" x14ac:dyDescent="0.35">
      <c r="B971" s="15"/>
      <c r="C971" s="15"/>
      <c r="D971" s="15"/>
      <c r="E971" s="15"/>
      <c r="F971" s="15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2"/>
      <c r="U971" s="40"/>
      <c r="V971" s="40"/>
      <c r="W971" s="40"/>
      <c r="X971" s="40"/>
      <c r="Y971" s="40"/>
      <c r="Z971" s="40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BB971" s="15"/>
      <c r="BC971" s="15"/>
      <c r="BD971" s="15"/>
      <c r="BE971" s="15"/>
      <c r="BF971" s="15"/>
      <c r="BG971" s="15"/>
      <c r="BK971" s="21"/>
      <c r="BL971" s="21"/>
      <c r="BP971" s="21"/>
      <c r="BQ971" s="21"/>
      <c r="BU971" s="21"/>
      <c r="BV971" s="21"/>
      <c r="BZ971" s="21"/>
      <c r="CA971" s="21"/>
    </row>
    <row r="972" spans="2:79" ht="14.25" customHeight="1" x14ac:dyDescent="0.35">
      <c r="B972" s="15"/>
      <c r="C972" s="15"/>
      <c r="D972" s="15"/>
      <c r="E972" s="15"/>
      <c r="F972" s="15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2"/>
      <c r="U972" s="40"/>
      <c r="V972" s="40"/>
      <c r="W972" s="40"/>
      <c r="X972" s="40"/>
      <c r="Y972" s="40"/>
      <c r="Z972" s="40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BB972" s="15"/>
      <c r="BC972" s="15"/>
      <c r="BD972" s="15"/>
      <c r="BE972" s="15"/>
      <c r="BF972" s="15"/>
      <c r="BG972" s="15"/>
      <c r="BK972" s="21"/>
      <c r="BL972" s="21"/>
      <c r="BP972" s="21"/>
      <c r="BQ972" s="21"/>
      <c r="BU972" s="21"/>
      <c r="BV972" s="21"/>
      <c r="BZ972" s="21"/>
      <c r="CA972" s="21"/>
    </row>
    <row r="973" spans="2:79" ht="14.25" customHeight="1" x14ac:dyDescent="0.35">
      <c r="B973" s="15"/>
      <c r="C973" s="15"/>
      <c r="D973" s="15"/>
      <c r="E973" s="15"/>
      <c r="F973" s="15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2"/>
      <c r="U973" s="40"/>
      <c r="V973" s="40"/>
      <c r="W973" s="40"/>
      <c r="X973" s="40"/>
      <c r="Y973" s="40"/>
      <c r="Z973" s="40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BB973" s="15"/>
      <c r="BC973" s="15"/>
      <c r="BD973" s="15"/>
      <c r="BE973" s="15"/>
      <c r="BF973" s="15"/>
      <c r="BG973" s="15"/>
      <c r="BK973" s="21"/>
      <c r="BL973" s="21"/>
      <c r="BP973" s="21"/>
      <c r="BQ973" s="21"/>
      <c r="BU973" s="21"/>
      <c r="BV973" s="21"/>
      <c r="BZ973" s="21"/>
      <c r="CA973" s="21"/>
    </row>
    <row r="974" spans="2:79" ht="14.25" customHeight="1" x14ac:dyDescent="0.35">
      <c r="B974" s="15"/>
      <c r="C974" s="15"/>
      <c r="D974" s="15"/>
      <c r="E974" s="15"/>
      <c r="F974" s="15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2"/>
      <c r="U974" s="40"/>
      <c r="V974" s="40"/>
      <c r="W974" s="40"/>
      <c r="X974" s="40"/>
      <c r="Y974" s="40"/>
      <c r="Z974" s="40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BB974" s="15"/>
      <c r="BC974" s="15"/>
      <c r="BD974" s="15"/>
      <c r="BE974" s="15"/>
      <c r="BF974" s="15"/>
      <c r="BG974" s="15"/>
      <c r="BK974" s="21"/>
      <c r="BL974" s="21"/>
      <c r="BP974" s="21"/>
      <c r="BQ974" s="21"/>
      <c r="BU974" s="21"/>
      <c r="BV974" s="21"/>
      <c r="BZ974" s="21"/>
      <c r="CA974" s="21"/>
    </row>
    <row r="975" spans="2:79" ht="14.25" customHeight="1" x14ac:dyDescent="0.35">
      <c r="B975" s="15"/>
      <c r="C975" s="15"/>
      <c r="D975" s="15"/>
      <c r="E975" s="15"/>
      <c r="F975" s="15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2"/>
      <c r="U975" s="40"/>
      <c r="V975" s="40"/>
      <c r="W975" s="40"/>
      <c r="X975" s="40"/>
      <c r="Y975" s="40"/>
      <c r="Z975" s="40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BB975" s="15"/>
      <c r="BC975" s="15"/>
      <c r="BD975" s="15"/>
      <c r="BE975" s="15"/>
      <c r="BF975" s="15"/>
      <c r="BG975" s="15"/>
      <c r="BK975" s="21"/>
      <c r="BL975" s="21"/>
      <c r="BP975" s="21"/>
      <c r="BQ975" s="21"/>
      <c r="BU975" s="21"/>
      <c r="BV975" s="21"/>
      <c r="BZ975" s="21"/>
      <c r="CA975" s="21"/>
    </row>
    <row r="976" spans="2:79" ht="14.25" customHeight="1" x14ac:dyDescent="0.35">
      <c r="B976" s="15"/>
      <c r="C976" s="15"/>
      <c r="D976" s="15"/>
      <c r="E976" s="15"/>
      <c r="F976" s="15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2"/>
      <c r="U976" s="40"/>
      <c r="V976" s="40"/>
      <c r="W976" s="40"/>
      <c r="X976" s="40"/>
      <c r="Y976" s="40"/>
      <c r="Z976" s="40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BB976" s="15"/>
      <c r="BC976" s="15"/>
      <c r="BD976" s="15"/>
      <c r="BE976" s="15"/>
      <c r="BF976" s="15"/>
      <c r="BG976" s="15"/>
      <c r="BK976" s="21"/>
      <c r="BL976" s="21"/>
      <c r="BP976" s="21"/>
      <c r="BQ976" s="21"/>
      <c r="BU976" s="21"/>
      <c r="BV976" s="21"/>
      <c r="BZ976" s="21"/>
      <c r="CA976" s="21"/>
    </row>
    <row r="977" spans="2:79" ht="14.25" customHeight="1" x14ac:dyDescent="0.35">
      <c r="B977" s="15"/>
      <c r="C977" s="15"/>
      <c r="D977" s="15"/>
      <c r="E977" s="15"/>
      <c r="F977" s="15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2"/>
      <c r="U977" s="40"/>
      <c r="V977" s="40"/>
      <c r="W977" s="40"/>
      <c r="X977" s="40"/>
      <c r="Y977" s="40"/>
      <c r="Z977" s="40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BB977" s="15"/>
      <c r="BC977" s="15"/>
      <c r="BD977" s="15"/>
      <c r="BE977" s="15"/>
      <c r="BF977" s="15"/>
      <c r="BG977" s="15"/>
      <c r="BK977" s="21"/>
      <c r="BL977" s="21"/>
      <c r="BP977" s="21"/>
      <c r="BQ977" s="21"/>
      <c r="BU977" s="21"/>
      <c r="BV977" s="21"/>
      <c r="BZ977" s="21"/>
      <c r="CA977" s="21"/>
    </row>
    <row r="978" spans="2:79" ht="14.25" customHeight="1" x14ac:dyDescent="0.35">
      <c r="B978" s="15"/>
      <c r="C978" s="15"/>
      <c r="D978" s="15"/>
      <c r="E978" s="15"/>
      <c r="F978" s="15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2"/>
      <c r="U978" s="40"/>
      <c r="V978" s="40"/>
      <c r="W978" s="40"/>
      <c r="X978" s="40"/>
      <c r="Y978" s="40"/>
      <c r="Z978" s="40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BB978" s="15"/>
      <c r="BC978" s="15"/>
      <c r="BD978" s="15"/>
      <c r="BE978" s="15"/>
      <c r="BF978" s="15"/>
      <c r="BG978" s="15"/>
      <c r="BK978" s="21"/>
      <c r="BL978" s="21"/>
      <c r="BP978" s="21"/>
      <c r="BQ978" s="21"/>
      <c r="BU978" s="21"/>
      <c r="BV978" s="21"/>
      <c r="BZ978" s="21"/>
      <c r="CA978" s="21"/>
    </row>
    <row r="979" spans="2:79" ht="14.25" customHeight="1" x14ac:dyDescent="0.35">
      <c r="B979" s="15"/>
      <c r="C979" s="15"/>
      <c r="D979" s="15"/>
      <c r="E979" s="15"/>
      <c r="F979" s="15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2"/>
      <c r="U979" s="40"/>
      <c r="V979" s="40"/>
      <c r="W979" s="40"/>
      <c r="X979" s="40"/>
      <c r="Y979" s="40"/>
      <c r="Z979" s="40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BB979" s="15"/>
      <c r="BC979" s="15"/>
      <c r="BD979" s="15"/>
      <c r="BE979" s="15"/>
      <c r="BF979" s="15"/>
      <c r="BG979" s="15"/>
      <c r="BK979" s="21"/>
      <c r="BL979" s="21"/>
      <c r="BP979" s="21"/>
      <c r="BQ979" s="21"/>
      <c r="BU979" s="21"/>
      <c r="BV979" s="21"/>
      <c r="BZ979" s="21"/>
      <c r="CA979" s="21"/>
    </row>
    <row r="980" spans="2:79" ht="14.25" customHeight="1" x14ac:dyDescent="0.35">
      <c r="B980" s="15"/>
      <c r="C980" s="15"/>
      <c r="D980" s="15"/>
      <c r="E980" s="15"/>
      <c r="F980" s="15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2"/>
      <c r="U980" s="40"/>
      <c r="V980" s="40"/>
      <c r="W980" s="40"/>
      <c r="X980" s="40"/>
      <c r="Y980" s="40"/>
      <c r="Z980" s="40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BB980" s="15"/>
      <c r="BC980" s="15"/>
      <c r="BD980" s="15"/>
      <c r="BE980" s="15"/>
      <c r="BF980" s="15"/>
      <c r="BG980" s="15"/>
      <c r="BK980" s="21"/>
      <c r="BL980" s="21"/>
      <c r="BP980" s="21"/>
      <c r="BQ980" s="21"/>
      <c r="BU980" s="21"/>
      <c r="BV980" s="21"/>
      <c r="BZ980" s="21"/>
      <c r="CA980" s="21"/>
    </row>
    <row r="981" spans="2:79" ht="14.25" customHeight="1" x14ac:dyDescent="0.35">
      <c r="B981" s="15"/>
      <c r="C981" s="15"/>
      <c r="D981" s="15"/>
      <c r="E981" s="15"/>
      <c r="F981" s="15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2"/>
      <c r="U981" s="40"/>
      <c r="V981" s="40"/>
      <c r="W981" s="40"/>
      <c r="X981" s="40"/>
      <c r="Y981" s="40"/>
      <c r="Z981" s="40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BB981" s="15"/>
      <c r="BC981" s="15"/>
      <c r="BD981" s="15"/>
      <c r="BE981" s="15"/>
      <c r="BF981" s="15"/>
      <c r="BG981" s="15"/>
      <c r="BK981" s="21"/>
      <c r="BL981" s="21"/>
      <c r="BP981" s="21"/>
      <c r="BQ981" s="21"/>
      <c r="BU981" s="21"/>
      <c r="BV981" s="21"/>
      <c r="BZ981" s="21"/>
      <c r="CA981" s="21"/>
    </row>
    <row r="982" spans="2:79" ht="14.25" customHeight="1" x14ac:dyDescent="0.35">
      <c r="B982" s="15"/>
      <c r="C982" s="15"/>
      <c r="D982" s="15"/>
      <c r="E982" s="15"/>
      <c r="F982" s="15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2"/>
      <c r="U982" s="40"/>
      <c r="V982" s="40"/>
      <c r="W982" s="40"/>
      <c r="X982" s="40"/>
      <c r="Y982" s="40"/>
      <c r="Z982" s="40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BB982" s="15"/>
      <c r="BC982" s="15"/>
      <c r="BD982" s="15"/>
      <c r="BE982" s="15"/>
      <c r="BF982" s="15"/>
      <c r="BG982" s="15"/>
      <c r="BK982" s="21"/>
      <c r="BL982" s="21"/>
      <c r="BP982" s="21"/>
      <c r="BQ982" s="21"/>
      <c r="BU982" s="21"/>
      <c r="BV982" s="21"/>
      <c r="BZ982" s="21"/>
      <c r="CA982" s="21"/>
    </row>
    <row r="983" spans="2:79" ht="14.25" customHeight="1" x14ac:dyDescent="0.35">
      <c r="B983" s="15"/>
      <c r="C983" s="15"/>
      <c r="D983" s="15"/>
      <c r="E983" s="15"/>
      <c r="F983" s="15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2"/>
      <c r="U983" s="40"/>
      <c r="V983" s="40"/>
      <c r="W983" s="40"/>
      <c r="X983" s="40"/>
      <c r="Y983" s="40"/>
      <c r="Z983" s="40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BB983" s="15"/>
      <c r="BC983" s="15"/>
      <c r="BD983" s="15"/>
      <c r="BE983" s="15"/>
      <c r="BF983" s="15"/>
      <c r="BG983" s="15"/>
      <c r="BK983" s="21"/>
      <c r="BL983" s="21"/>
      <c r="BP983" s="21"/>
      <c r="BQ983" s="21"/>
      <c r="BU983" s="21"/>
      <c r="BV983" s="21"/>
      <c r="BZ983" s="21"/>
      <c r="CA983" s="21"/>
    </row>
    <row r="984" spans="2:79" ht="14.25" customHeight="1" x14ac:dyDescent="0.35">
      <c r="B984" s="15"/>
      <c r="C984" s="15"/>
      <c r="D984" s="15"/>
      <c r="E984" s="15"/>
      <c r="F984" s="15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2"/>
      <c r="U984" s="40"/>
      <c r="V984" s="40"/>
      <c r="W984" s="40"/>
      <c r="X984" s="40"/>
      <c r="Y984" s="40"/>
      <c r="Z984" s="40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BB984" s="15"/>
      <c r="BC984" s="15"/>
      <c r="BD984" s="15"/>
      <c r="BE984" s="15"/>
      <c r="BF984" s="15"/>
      <c r="BG984" s="15"/>
      <c r="BK984" s="21"/>
      <c r="BL984" s="21"/>
      <c r="BP984" s="21"/>
      <c r="BQ984" s="21"/>
      <c r="BU984" s="21"/>
      <c r="BV984" s="21"/>
      <c r="BZ984" s="21"/>
      <c r="CA984" s="21"/>
    </row>
    <row r="985" spans="2:79" ht="14.25" customHeight="1" x14ac:dyDescent="0.35">
      <c r="B985" s="15"/>
      <c r="C985" s="15"/>
      <c r="D985" s="15"/>
      <c r="E985" s="15"/>
      <c r="F985" s="15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2"/>
      <c r="U985" s="40"/>
      <c r="V985" s="40"/>
      <c r="W985" s="40"/>
      <c r="X985" s="40"/>
      <c r="Y985" s="40"/>
      <c r="Z985" s="40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BB985" s="15"/>
      <c r="BC985" s="15"/>
      <c r="BD985" s="15"/>
      <c r="BE985" s="15"/>
      <c r="BF985" s="15"/>
      <c r="BG985" s="15"/>
      <c r="BK985" s="21"/>
      <c r="BL985" s="21"/>
      <c r="BP985" s="21"/>
      <c r="BQ985" s="21"/>
      <c r="BU985" s="21"/>
      <c r="BV985" s="21"/>
      <c r="BZ985" s="21"/>
      <c r="CA985" s="21"/>
    </row>
    <row r="986" spans="2:79" ht="14.25" customHeight="1" x14ac:dyDescent="0.35">
      <c r="B986" s="15"/>
      <c r="C986" s="15"/>
      <c r="D986" s="15"/>
      <c r="E986" s="15"/>
      <c r="F986" s="15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2"/>
      <c r="U986" s="40"/>
      <c r="V986" s="40"/>
      <c r="W986" s="40"/>
      <c r="X986" s="40"/>
      <c r="Y986" s="40"/>
      <c r="Z986" s="40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BB986" s="15"/>
      <c r="BC986" s="15"/>
      <c r="BD986" s="15"/>
      <c r="BE986" s="15"/>
      <c r="BF986" s="15"/>
      <c r="BG986" s="15"/>
      <c r="BK986" s="21"/>
      <c r="BL986" s="21"/>
      <c r="BP986" s="21"/>
      <c r="BQ986" s="21"/>
      <c r="BU986" s="21"/>
      <c r="BV986" s="21"/>
      <c r="BZ986" s="21"/>
      <c r="CA986" s="21"/>
    </row>
    <row r="987" spans="2:79" ht="14.25" customHeight="1" x14ac:dyDescent="0.35">
      <c r="B987" s="15"/>
      <c r="C987" s="15"/>
      <c r="D987" s="15"/>
      <c r="E987" s="15"/>
      <c r="F987" s="15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2"/>
      <c r="U987" s="40"/>
      <c r="V987" s="40"/>
      <c r="W987" s="40"/>
      <c r="X987" s="40"/>
      <c r="Y987" s="40"/>
      <c r="Z987" s="40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BB987" s="15"/>
      <c r="BC987" s="15"/>
      <c r="BD987" s="15"/>
      <c r="BE987" s="15"/>
      <c r="BF987" s="15"/>
      <c r="BG987" s="15"/>
      <c r="BK987" s="21"/>
      <c r="BL987" s="21"/>
      <c r="BP987" s="21"/>
      <c r="BQ987" s="21"/>
      <c r="BU987" s="21"/>
      <c r="BV987" s="21"/>
      <c r="BZ987" s="21"/>
      <c r="CA987" s="21"/>
    </row>
    <row r="988" spans="2:79" ht="14.25" customHeight="1" x14ac:dyDescent="0.35">
      <c r="B988" s="15"/>
      <c r="C988" s="15"/>
      <c r="D988" s="15"/>
      <c r="E988" s="15"/>
      <c r="F988" s="15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2"/>
      <c r="U988" s="40"/>
      <c r="V988" s="40"/>
      <c r="W988" s="40"/>
      <c r="X988" s="40"/>
      <c r="Y988" s="40"/>
      <c r="Z988" s="40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BB988" s="15"/>
      <c r="BC988" s="15"/>
      <c r="BD988" s="15"/>
      <c r="BE988" s="15"/>
      <c r="BF988" s="15"/>
      <c r="BG988" s="15"/>
      <c r="BK988" s="21"/>
      <c r="BL988" s="21"/>
      <c r="BP988" s="21"/>
      <c r="BQ988" s="21"/>
      <c r="BU988" s="21"/>
      <c r="BV988" s="21"/>
      <c r="BZ988" s="21"/>
      <c r="CA988" s="21"/>
    </row>
    <row r="989" spans="2:79" ht="14.25" customHeight="1" x14ac:dyDescent="0.35">
      <c r="B989" s="15"/>
      <c r="C989" s="15"/>
      <c r="D989" s="15"/>
      <c r="E989" s="15"/>
      <c r="F989" s="15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2"/>
      <c r="U989" s="40"/>
      <c r="V989" s="40"/>
      <c r="W989" s="40"/>
      <c r="X989" s="40"/>
      <c r="Y989" s="40"/>
      <c r="Z989" s="40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BB989" s="15"/>
      <c r="BC989" s="15"/>
      <c r="BD989" s="15"/>
      <c r="BE989" s="15"/>
      <c r="BF989" s="15"/>
      <c r="BG989" s="15"/>
      <c r="BK989" s="21"/>
      <c r="BL989" s="21"/>
      <c r="BP989" s="21"/>
      <c r="BQ989" s="21"/>
      <c r="BU989" s="21"/>
      <c r="BV989" s="21"/>
      <c r="BZ989" s="21"/>
      <c r="CA989" s="21"/>
    </row>
    <row r="990" spans="2:79" ht="14.25" customHeight="1" x14ac:dyDescent="0.35">
      <c r="B990" s="15"/>
      <c r="C990" s="15"/>
      <c r="D990" s="15"/>
      <c r="E990" s="15"/>
      <c r="F990" s="15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2"/>
      <c r="U990" s="40"/>
      <c r="V990" s="40"/>
      <c r="W990" s="40"/>
      <c r="X990" s="40"/>
      <c r="Y990" s="40"/>
      <c r="Z990" s="40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BB990" s="15"/>
      <c r="BC990" s="15"/>
      <c r="BD990" s="15"/>
      <c r="BE990" s="15"/>
      <c r="BF990" s="15"/>
      <c r="BG990" s="15"/>
      <c r="BK990" s="21"/>
      <c r="BL990" s="21"/>
      <c r="BP990" s="21"/>
      <c r="BQ990" s="21"/>
      <c r="BU990" s="21"/>
      <c r="BV990" s="21"/>
      <c r="BZ990" s="21"/>
      <c r="CA990" s="21"/>
    </row>
    <row r="991" spans="2:79" ht="14.25" customHeight="1" x14ac:dyDescent="0.35">
      <c r="B991" s="15"/>
      <c r="C991" s="15"/>
      <c r="D991" s="15"/>
      <c r="E991" s="15"/>
      <c r="F991" s="15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2"/>
      <c r="U991" s="40"/>
      <c r="V991" s="40"/>
      <c r="W991" s="40"/>
      <c r="X991" s="40"/>
      <c r="Y991" s="40"/>
      <c r="Z991" s="40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BB991" s="15"/>
      <c r="BC991" s="15"/>
      <c r="BD991" s="15"/>
      <c r="BE991" s="15"/>
      <c r="BF991" s="15"/>
      <c r="BG991" s="15"/>
      <c r="BK991" s="21"/>
      <c r="BL991" s="21"/>
      <c r="BP991" s="21"/>
      <c r="BQ991" s="21"/>
      <c r="BU991" s="21"/>
      <c r="BV991" s="21"/>
      <c r="BZ991" s="21"/>
      <c r="CA991" s="21"/>
    </row>
    <row r="992" spans="2:79" ht="14.25" customHeight="1" x14ac:dyDescent="0.35">
      <c r="B992" s="15"/>
      <c r="C992" s="15"/>
      <c r="D992" s="15"/>
      <c r="E992" s="15"/>
      <c r="F992" s="15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2"/>
      <c r="U992" s="40"/>
      <c r="V992" s="40"/>
      <c r="W992" s="40"/>
      <c r="X992" s="40"/>
      <c r="Y992" s="40"/>
      <c r="Z992" s="40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BB992" s="15"/>
      <c r="BC992" s="15"/>
      <c r="BD992" s="15"/>
      <c r="BE992" s="15"/>
      <c r="BF992" s="15"/>
      <c r="BG992" s="15"/>
      <c r="BK992" s="21"/>
      <c r="BL992" s="21"/>
      <c r="BP992" s="21"/>
      <c r="BQ992" s="21"/>
      <c r="BU992" s="21"/>
      <c r="BV992" s="21"/>
      <c r="BZ992" s="21"/>
      <c r="CA992" s="21"/>
    </row>
    <row r="993" spans="2:79" ht="14.25" customHeight="1" x14ac:dyDescent="0.35">
      <c r="B993" s="15"/>
      <c r="C993" s="15"/>
      <c r="D993" s="15"/>
      <c r="E993" s="15"/>
      <c r="F993" s="15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2"/>
      <c r="U993" s="40"/>
      <c r="V993" s="40"/>
      <c r="W993" s="40"/>
      <c r="X993" s="40"/>
      <c r="Y993" s="40"/>
      <c r="Z993" s="40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BB993" s="15"/>
      <c r="BC993" s="15"/>
      <c r="BD993" s="15"/>
      <c r="BE993" s="15"/>
      <c r="BF993" s="15"/>
      <c r="BG993" s="15"/>
      <c r="BK993" s="21"/>
      <c r="BL993" s="21"/>
      <c r="BP993" s="21"/>
      <c r="BQ993" s="21"/>
      <c r="BU993" s="21"/>
      <c r="BV993" s="21"/>
      <c r="BZ993" s="21"/>
      <c r="CA993" s="21"/>
    </row>
    <row r="994" spans="2:79" ht="14.25" customHeight="1" x14ac:dyDescent="0.35">
      <c r="B994" s="15"/>
      <c r="C994" s="15"/>
      <c r="D994" s="15"/>
      <c r="E994" s="15"/>
      <c r="F994" s="15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2"/>
      <c r="U994" s="40"/>
      <c r="V994" s="40"/>
      <c r="W994" s="40"/>
      <c r="X994" s="40"/>
      <c r="Y994" s="40"/>
      <c r="Z994" s="40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BB994" s="15"/>
      <c r="BC994" s="15"/>
      <c r="BD994" s="15"/>
      <c r="BE994" s="15"/>
      <c r="BF994" s="15"/>
      <c r="BG994" s="15"/>
      <c r="BK994" s="21"/>
      <c r="BL994" s="21"/>
      <c r="BP994" s="21"/>
      <c r="BQ994" s="21"/>
      <c r="BU994" s="21"/>
      <c r="BV994" s="21"/>
      <c r="BZ994" s="21"/>
      <c r="CA994" s="21"/>
    </row>
    <row r="995" spans="2:79" ht="14.25" customHeight="1" x14ac:dyDescent="0.35">
      <c r="B995" s="15"/>
      <c r="C995" s="15"/>
      <c r="D995" s="15"/>
      <c r="E995" s="15"/>
      <c r="F995" s="15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2"/>
      <c r="U995" s="40"/>
      <c r="V995" s="40"/>
      <c r="W995" s="40"/>
      <c r="X995" s="40"/>
      <c r="Y995" s="40"/>
      <c r="Z995" s="40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BB995" s="15"/>
      <c r="BC995" s="15"/>
      <c r="BD995" s="15"/>
      <c r="BE995" s="15"/>
      <c r="BF995" s="15"/>
      <c r="BG995" s="15"/>
      <c r="BK995" s="21"/>
      <c r="BL995" s="21"/>
      <c r="BP995" s="21"/>
      <c r="BQ995" s="21"/>
      <c r="BU995" s="21"/>
      <c r="BV995" s="21"/>
      <c r="BZ995" s="21"/>
      <c r="CA995" s="21"/>
    </row>
    <row r="996" spans="2:79" ht="14.25" customHeight="1" x14ac:dyDescent="0.35">
      <c r="B996" s="15"/>
      <c r="C996" s="15"/>
      <c r="D996" s="15"/>
      <c r="E996" s="15"/>
      <c r="F996" s="15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2"/>
      <c r="U996" s="40"/>
      <c r="V996" s="40"/>
      <c r="W996" s="40"/>
      <c r="X996" s="40"/>
      <c r="Y996" s="40"/>
      <c r="Z996" s="40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BB996" s="15"/>
      <c r="BC996" s="15"/>
      <c r="BD996" s="15"/>
      <c r="BE996" s="15"/>
      <c r="BF996" s="15"/>
      <c r="BG996" s="15"/>
      <c r="BK996" s="21"/>
      <c r="BL996" s="21"/>
      <c r="BP996" s="21"/>
      <c r="BQ996" s="21"/>
      <c r="BU996" s="21"/>
      <c r="BV996" s="21"/>
      <c r="BZ996" s="21"/>
      <c r="CA996" s="21"/>
    </row>
    <row r="997" spans="2:79" ht="14.25" customHeight="1" x14ac:dyDescent="0.35">
      <c r="B997" s="15"/>
      <c r="C997" s="15"/>
      <c r="D997" s="15"/>
      <c r="E997" s="15"/>
      <c r="F997" s="15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2"/>
      <c r="U997" s="40"/>
      <c r="V997" s="40"/>
      <c r="W997" s="40"/>
      <c r="X997" s="40"/>
      <c r="Y997" s="40"/>
      <c r="Z997" s="40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BB997" s="15"/>
      <c r="BC997" s="15"/>
      <c r="BD997" s="15"/>
      <c r="BE997" s="15"/>
      <c r="BF997" s="15"/>
      <c r="BG997" s="15"/>
      <c r="BK997" s="21"/>
      <c r="BL997" s="21"/>
      <c r="BP997" s="21"/>
      <c r="BQ997" s="21"/>
      <c r="BU997" s="21"/>
      <c r="BV997" s="21"/>
      <c r="BZ997" s="21"/>
      <c r="CA997" s="21"/>
    </row>
  </sheetData>
  <mergeCells count="43">
    <mergeCell ref="AY1:AY3"/>
    <mergeCell ref="AZ1:AZ3"/>
    <mergeCell ref="BA1:BA3"/>
    <mergeCell ref="BB1:BB3"/>
    <mergeCell ref="BC1:BC3"/>
    <mergeCell ref="BD1:BD3"/>
    <mergeCell ref="BE1:BE3"/>
    <mergeCell ref="BF1:BF3"/>
    <mergeCell ref="BG1:BG3"/>
    <mergeCell ref="BX1:CA1"/>
    <mergeCell ref="B1:F1"/>
    <mergeCell ref="G1:T1"/>
    <mergeCell ref="U1:Z1"/>
    <mergeCell ref="AA1:AH1"/>
    <mergeCell ref="AJ1:AR1"/>
    <mergeCell ref="AS1:AT1"/>
    <mergeCell ref="AU1:AW1"/>
    <mergeCell ref="BI1:BL1"/>
    <mergeCell ref="BN1:BQ1"/>
    <mergeCell ref="B2:B3"/>
    <mergeCell ref="C2:C3"/>
    <mergeCell ref="D2:D3"/>
    <mergeCell ref="G2:H2"/>
    <mergeCell ref="I2:J2"/>
    <mergeCell ref="E3:F3"/>
    <mergeCell ref="BS1:BV1"/>
    <mergeCell ref="K2:L2"/>
    <mergeCell ref="M2:N2"/>
    <mergeCell ref="O2:P2"/>
    <mergeCell ref="Q2:R2"/>
    <mergeCell ref="S2:T2"/>
    <mergeCell ref="U2:V2"/>
    <mergeCell ref="W2:X2"/>
    <mergeCell ref="AO2:AQ2"/>
    <mergeCell ref="AS2:AT2"/>
    <mergeCell ref="AU2:AW2"/>
    <mergeCell ref="Y2:Z2"/>
    <mergeCell ref="AC2:AD2"/>
    <mergeCell ref="AE2:AF2"/>
    <mergeCell ref="AG2:AH2"/>
    <mergeCell ref="AI2:AI3"/>
    <mergeCell ref="AJ2:AK2"/>
    <mergeCell ref="AL2:AN2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JMP Total sum FINAL calcs</vt:lpstr>
      <vt:lpstr>JMP Urban FINAL calcs</vt:lpstr>
      <vt:lpstr>JMP Rural FINAL calcs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Hennessy</dc:creator>
  <cp:lastModifiedBy>Sarah Hennessy</cp:lastModifiedBy>
  <dcterms:created xsi:type="dcterms:W3CDTF">2020-06-17T11:07:25Z</dcterms:created>
  <dcterms:modified xsi:type="dcterms:W3CDTF">2023-03-06T09:15:04Z</dcterms:modified>
</cp:coreProperties>
</file>